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3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  <Override PartName="/xl/threadedComments/threadedComment3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70543AF7-CAEB-4FEE-977B-307354D4B800}" xr6:coauthVersionLast="47" xr6:coauthVersionMax="47" xr10:uidLastSave="{00000000-0000-0000-0000-000000000000}"/>
  <bookViews>
    <workbookView xWindow="-120" yWindow="-120" windowWidth="29040" windowHeight="15840" tabRatio="744" activeTab="15" xr2:uid="{FE8705B0-0FEA-4DBB-AE73-42B5F236D1D3}"/>
  </bookViews>
  <sheets>
    <sheet name="SEND VDP Statement" sheetId="41" r:id="rId1"/>
    <sheet name="WEEK ENDING DATES" sheetId="20" r:id="rId2"/>
    <sheet name="HOURS FOR VDP" sheetId="28" state="hidden" r:id="rId3"/>
    <sheet name="Hours_Working (2)" sheetId="29" state="hidden" r:id="rId4"/>
    <sheet name="Ticket Rate" sheetId="34" state="hidden" r:id="rId5"/>
    <sheet name="Review" sheetId="40" state="hidden" r:id="rId6"/>
    <sheet name="PR DATE" sheetId="18" r:id="rId7"/>
    <sheet name="PRExportPrep" sheetId="37" state="veryHidden" r:id="rId8"/>
    <sheet name="Sheet2" sheetId="35" state="hidden" r:id="rId9"/>
    <sheet name="NewSheet" sheetId="38" r:id="rId10"/>
    <sheet name="OneSeatTickRate" sheetId="36" state="hidden" r:id="rId11"/>
    <sheet name="Deductions" sheetId="19" state="hidden" r:id="rId12"/>
    <sheet name="Partner List" sheetId="21" state="hidden" r:id="rId13"/>
    <sheet name="Sheet3" sheetId="39" state="hidden" r:id="rId14"/>
    <sheet name="Sheet4" sheetId="45" r:id="rId15"/>
    <sheet name="Hours_Working" sheetId="7" r:id="rId16"/>
    <sheet name="ONESEAT WKSHT" sheetId="31" r:id="rId17"/>
    <sheet name="CHECK AND BALANCES" sheetId="27" r:id="rId18"/>
    <sheet name="ExPre" sheetId="43" state="hidden" r:id="rId19"/>
    <sheet name="Fares_Big Star Export OS" sheetId="30" state="hidden" r:id="rId20"/>
    <sheet name="Fares_Big Star Export" sheetId="12" state="hidden" r:id="rId21"/>
    <sheet name="PrepSheet" sheetId="14" state="hidden" r:id="rId22"/>
    <sheet name="Fares_CCCTA_LAVTA" sheetId="15" r:id="rId23"/>
    <sheet name="Hourly_Rate" sheetId="17" state="hidden" r:id="rId24"/>
    <sheet name="DropDown" sheetId="9" state="veryHidden" r:id="rId25"/>
    <sheet name="File Path" sheetId="1" state="hidden" r:id="rId26"/>
    <sheet name="PPGRate" sheetId="32" state="hidden" r:id="rId27"/>
    <sheet name="Path2" sheetId="24" state="hidden" r:id="rId28"/>
    <sheet name="Sheet1" sheetId="33" state="hidden" r:id="rId29"/>
  </sheets>
  <functionGroups builtInGroupCount="19"/>
  <externalReferences>
    <externalReference r:id="rId30"/>
    <externalReference r:id="rId31"/>
    <externalReference r:id="rId32"/>
  </externalReferences>
  <definedNames>
    <definedName name="_xlnm._FilterDatabase" localSheetId="18" hidden="1">ExPre!$B$12:$AD$37</definedName>
    <definedName name="_xlnm._FilterDatabase" localSheetId="2" hidden="1">'HOURS FOR VDP'!$A$3:$I$303</definedName>
    <definedName name="_xlnm._FilterDatabase" localSheetId="9" hidden="1">NewSheet!$B$12:$AD$37</definedName>
    <definedName name="_xlnm._FilterDatabase" localSheetId="16" hidden="1">'ONESEAT WKSHT'!$A$3:$K$841</definedName>
    <definedName name="_xleta.AVERAGE" hidden="1" xlm="1">#NAME?</definedName>
    <definedName name="_xleta.TYPE" hidden="1" xlm="1">#NAME?</definedName>
    <definedName name="Customer_ID">[1]INVOICE!$C$11</definedName>
    <definedName name="Customer_Name">[1]INVOICE!$H$7</definedName>
    <definedName name="ExternalData_1" localSheetId="11" hidden="1">Deductions!$A$1:$I$21</definedName>
    <definedName name="ExternalData_1" localSheetId="15" hidden="1">Hours_Working!$A$1:$Q$304</definedName>
    <definedName name="ExternalData_1" localSheetId="12" hidden="1">'Partner List'!$A$1:$C$20</definedName>
    <definedName name="ExternalData_1" localSheetId="26" hidden="1">PPGRate!$A$1:$E$15</definedName>
    <definedName name="ExternalData_2" localSheetId="20" hidden="1">'Fares_Big Star Export'!$A$1:$AA$706</definedName>
    <definedName name="ExternalData_2" localSheetId="3" hidden="1">'Hours_Working (2)'!$A$1:$I$294</definedName>
    <definedName name="ExternalData_3" localSheetId="19" hidden="1">'Fares_Big Star Export OS'!$A$1:$L$706</definedName>
    <definedName name="ExternalData_3" localSheetId="22" hidden="1">Fares_CCCTA_LAVTA!$A$1:$J$2522</definedName>
    <definedName name="ExternalData_3" localSheetId="23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 localSheetId="0">OFFSET([2]DropDown!$A$3,1,,COUNTA([2]DropDown!$A$3:$A$99999)-1,1)</definedName>
    <definedName name="List_Partners">OFFSET(DropDown!#REF!,0,0,COUNTA(DropDown!#REF!))</definedName>
    <definedName name="MILES">OFFSET('HOURS FOR VDP'!$G$3,1,,COUNTA('HOURS FOR VDP'!$G$3:$G$100000)-1,1)</definedName>
    <definedName name="Partner">OFFSET(DropDown!$A$1,0,0,COUNTA(DropDown!$A$1:$A$100),1)</definedName>
    <definedName name="PER_TICKET_PRICE">[3]!Ticket_Rate[PER TICKET PRICE]</definedName>
    <definedName name="ref_ExportRange">PRExportPrep!$A$1</definedName>
    <definedName name="ref_FSR_Wk1">'PR DATE'!$C$33</definedName>
    <definedName name="ref_FSR_Wk2">'PR DATE'!$C$34</definedName>
    <definedName name="ref_MPG_BIGVAN">'PR DATE'!$C$36</definedName>
    <definedName name="ref_MPG_SEDAN">'PR DATE'!$C$37</definedName>
    <definedName name="ref_MPG_WAV">'PR DATE'!$C$35</definedName>
    <definedName name="ref_PeggedFuel">'PR DATE'!$C$32</definedName>
    <definedName name="ref_VSR_BIGVAN">'PR DATE'!$C$39</definedName>
    <definedName name="ref_VSR_WAV">'PR DATE'!$C$38</definedName>
    <definedName name="TICKETS">OFFSET(#REF!,1,,COUNTA(#REF!)-1,1)</definedName>
    <definedName name="TOTAL_HOURS_OPERATES">OFFSET('HOURS FOR VDP'!$F$3,1,,COUNTA('HOURS FOR VDP'!$F$3:$F$100000)-1,1)</definedName>
    <definedName name="Total_Trip_Rev" localSheetId="18">OFFSET(ExPre!$AC$12,1,,COUNTA(ExPre!$AC$12:$AC$1001))</definedName>
    <definedName name="Total_Trip_Rev">OFFSET(NewSheet!$AC$12,1,,COUNTA(NewSheet!$AC$12:$AC$1001))</definedName>
    <definedName name="Trip_Time">OFFSET(#REF!,1,,COUNTA(#REF!),1)</definedName>
    <definedName name="TripTime">OFFSET('ONESEAT WKSHT'!$K$3,1,,COUNTA('ONESEAT WKSHT'!$J$3:$J$100000)-1,1)</definedName>
    <definedName name="TTL_REV" localSheetId="18">OFFSET(ExPre!$N$12,1,,COUNTA(ExPre!$N$12:$N$1001)-1,1)</definedName>
    <definedName name="TTL_REV">OFFSET(NewSheet!$N$12,1,,COUNTA(NewSheet!$N$12:$N$1001)-1,1)</definedName>
    <definedName name="Type">[3]!Ticket_Rate[Type]</definedName>
  </definedNames>
  <calcPr calcId="191029"/>
  <pivotCaches>
    <pivotCache cacheId="0" r:id="rId33"/>
    <pivotCache cacheId="1" r:id="rId34"/>
    <pivotCache cacheId="2" r:id="rId3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/>
  <c r="AB15" i="12" a="1"/>
  <c r="AB15" i="12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/>
  <c r="AB38" i="12" a="1"/>
  <c r="AB38" i="12" s="1"/>
  <c r="AB39" i="12" a="1"/>
  <c r="AB39" i="12"/>
  <c r="AB40" i="12" a="1"/>
  <c r="AB40" i="12" s="1"/>
  <c r="AB41" i="12" a="1"/>
  <c r="AB41" i="12" s="1"/>
  <c r="AB42" i="12" a="1"/>
  <c r="AB42" i="12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 s="1"/>
  <c r="AB142" i="12" a="1"/>
  <c r="AB142" i="12" s="1"/>
  <c r="AB143" i="12" a="1"/>
  <c r="AB143" i="12" s="1"/>
  <c r="AB144" i="12" a="1"/>
  <c r="AB144" i="12" s="1"/>
  <c r="AB145" i="12" a="1"/>
  <c r="AB145" i="12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/>
  <c r="AB232" i="12" a="1"/>
  <c r="AB232" i="12" s="1"/>
  <c r="AB233" i="12" a="1"/>
  <c r="AB233" i="12" s="1"/>
  <c r="AB234" i="12" a="1"/>
  <c r="AB234" i="12"/>
  <c r="AB235" i="12" a="1"/>
  <c r="AB235" i="12" s="1"/>
  <c r="AB236" i="12" a="1"/>
  <c r="AB236" i="12" s="1"/>
  <c r="AB237" i="12" a="1"/>
  <c r="AB237" i="12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/>
  <c r="AB266" i="12" a="1"/>
  <c r="AB266" i="12" s="1"/>
  <c r="AB267" i="12" a="1"/>
  <c r="AB267" i="12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/>
  <c r="AB285" i="12" a="1"/>
  <c r="AB285" i="12" s="1"/>
  <c r="AB286" i="12" a="1"/>
  <c r="AB286" i="12" s="1"/>
  <c r="AB287" i="12" a="1"/>
  <c r="AB287" i="12" s="1"/>
  <c r="AB288" i="12" a="1"/>
  <c r="AB288" i="12"/>
  <c r="AB289" i="12" a="1"/>
  <c r="AB289" i="12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 s="1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/>
  <c r="AB355" i="12" a="1"/>
  <c r="AB355" i="12" s="1"/>
  <c r="AB356" i="12" a="1"/>
  <c r="AB356" i="12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/>
  <c r="AB368" i="12" a="1"/>
  <c r="AB368" i="12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/>
  <c r="AB374" i="12" a="1"/>
  <c r="AB374" i="12" s="1"/>
  <c r="AB375" i="12" a="1"/>
  <c r="AB375" i="12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/>
  <c r="AB386" i="12" a="1"/>
  <c r="AB386" i="12" s="1"/>
  <c r="AB387" i="12" a="1"/>
  <c r="AB387" i="12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/>
  <c r="AB434" i="12" a="1"/>
  <c r="AB434" i="12" s="1"/>
  <c r="AB435" i="12" a="1"/>
  <c r="AB435" i="12"/>
  <c r="AB436" i="12" a="1"/>
  <c r="AB436" i="12" s="1"/>
  <c r="AB437" i="12" a="1"/>
  <c r="AB437" i="12" s="1"/>
  <c r="AB438" i="12" a="1"/>
  <c r="AB438" i="12" s="1"/>
  <c r="AB439" i="12" a="1"/>
  <c r="AB439" i="12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 s="1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/>
  <c r="AB483" i="12" a="1"/>
  <c r="AB483" i="12" s="1"/>
  <c r="AB484" i="12" a="1"/>
  <c r="AB484" i="12" s="1"/>
  <c r="AB485" i="12" a="1"/>
  <c r="AB485" i="12" s="1"/>
  <c r="AB486" i="12" a="1"/>
  <c r="AB486" i="12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/>
  <c r="AB512" i="12" a="1"/>
  <c r="AB512" i="12" s="1"/>
  <c r="AB513" i="12" a="1"/>
  <c r="AB513" i="12" s="1"/>
  <c r="AB514" i="12" a="1"/>
  <c r="AB514" i="12" s="1"/>
  <c r="AB515" i="12" a="1"/>
  <c r="AB515" i="12" s="1"/>
  <c r="AB516" i="12" a="1"/>
  <c r="AB516" i="12"/>
  <c r="AB517" i="12" a="1"/>
  <c r="AB517" i="12" s="1"/>
  <c r="AB518" i="12" a="1"/>
  <c r="AB518" i="12" s="1"/>
  <c r="AB519" i="12" a="1"/>
  <c r="AB519" i="12" s="1"/>
  <c r="AB520" i="12" a="1"/>
  <c r="AB520" i="12"/>
  <c r="AB521" i="12" a="1"/>
  <c r="AB521" i="12" s="1"/>
  <c r="AB522" i="12" a="1"/>
  <c r="AB522" i="12" s="1"/>
  <c r="AB523" i="12" a="1"/>
  <c r="AB523" i="12" s="1"/>
  <c r="AB524" i="12" a="1"/>
  <c r="AB524" i="12"/>
  <c r="AB525" i="12" a="1"/>
  <c r="AB525" i="12" s="1"/>
  <c r="AB526" i="12" a="1"/>
  <c r="AB526" i="12"/>
  <c r="AB527" i="12" a="1"/>
  <c r="AB527" i="12" s="1"/>
  <c r="AB528" i="12" a="1"/>
  <c r="AB528" i="12" s="1"/>
  <c r="AB529" i="12" a="1"/>
  <c r="AB529" i="12"/>
  <c r="AB530" i="12" a="1"/>
  <c r="AB530" i="12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/>
  <c r="AB545" i="12" a="1"/>
  <c r="AB545" i="12" s="1"/>
  <c r="AB546" i="12" a="1"/>
  <c r="AB546" i="12"/>
  <c r="AB547" i="12" a="1"/>
  <c r="AB547" i="12"/>
  <c r="AB548" i="12" a="1"/>
  <c r="AB548" i="12" s="1"/>
  <c r="AB549" i="12" a="1"/>
  <c r="AB549" i="12" s="1"/>
  <c r="AB550" i="12" a="1"/>
  <c r="AB550" i="12" s="1"/>
  <c r="AB551" i="12" a="1"/>
  <c r="AB551" i="12" s="1"/>
  <c r="AB552" i="12" a="1"/>
  <c r="AB552" i="12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 s="1"/>
  <c r="AB577" i="12" a="1"/>
  <c r="AB577" i="12" s="1"/>
  <c r="AB578" i="12" a="1"/>
  <c r="AB578" i="12"/>
  <c r="AB579" i="12" a="1"/>
  <c r="AB579" i="12" s="1"/>
  <c r="AB580" i="12" a="1"/>
  <c r="AB580" i="12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/>
  <c r="AB593" i="12" a="1"/>
  <c r="AB593" i="12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/>
  <c r="AB601" i="12" a="1"/>
  <c r="AB601" i="12"/>
  <c r="AB602" i="12" a="1"/>
  <c r="AB602" i="12"/>
  <c r="AB603" i="12" a="1"/>
  <c r="AB603" i="12" s="1"/>
  <c r="AB604" i="12" a="1"/>
  <c r="AB604" i="12" s="1"/>
  <c r="AB605" i="12" a="1"/>
  <c r="AB605" i="12" s="1"/>
  <c r="AB606" i="12" a="1"/>
  <c r="AB606" i="12"/>
  <c r="AB607" i="12" a="1"/>
  <c r="AB607" i="12" s="1"/>
  <c r="AB608" i="12" a="1"/>
  <c r="AB608" i="12" s="1"/>
  <c r="AB609" i="12" a="1"/>
  <c r="AB609" i="12" s="1"/>
  <c r="AB610" i="12" a="1"/>
  <c r="AB610" i="12" s="1"/>
  <c r="AB611" i="12" a="1"/>
  <c r="AB611" i="12"/>
  <c r="AB612" i="12" a="1"/>
  <c r="AB612" i="12" s="1"/>
  <c r="AB613" i="12" a="1"/>
  <c r="AB613" i="12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/>
  <c r="AB630" i="12" a="1"/>
  <c r="AB630" i="12" s="1"/>
  <c r="AB631" i="12" a="1"/>
  <c r="AB631" i="12"/>
  <c r="AB632" i="12" a="1"/>
  <c r="AB632" i="12" s="1"/>
  <c r="AB633" i="12" a="1"/>
  <c r="AB633" i="12" s="1"/>
  <c r="AB634" i="12" a="1"/>
  <c r="AB634" i="12" s="1"/>
  <c r="AB635" i="12" a="1"/>
  <c r="AB635" i="12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/>
  <c r="AB643" i="12" a="1"/>
  <c r="AB643" i="12" s="1"/>
  <c r="AB644" i="12" a="1"/>
  <c r="AB644" i="12"/>
  <c r="AB645" i="12" a="1"/>
  <c r="AB645" i="12" s="1"/>
  <c r="AB646" i="12" a="1"/>
  <c r="AB646" i="12" s="1"/>
  <c r="AB647" i="12" a="1"/>
  <c r="AB647" i="12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/>
  <c r="AB661" i="12" a="1"/>
  <c r="AB661" i="12"/>
  <c r="AB662" i="12" a="1"/>
  <c r="AB662" i="12" s="1"/>
  <c r="AB663" i="12" a="1"/>
  <c r="AB663" i="12" s="1"/>
  <c r="AB664" i="12" a="1"/>
  <c r="AB664" i="12" s="1"/>
  <c r="AB665" i="12" a="1"/>
  <c r="AB665" i="12"/>
  <c r="AB666" i="12" a="1"/>
  <c r="AB666" i="12" s="1"/>
  <c r="AB667" i="12" a="1"/>
  <c r="AB667" i="12" s="1"/>
  <c r="AB668" i="12" a="1"/>
  <c r="AB668" i="12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/>
  <c r="AB674" i="12" a="1"/>
  <c r="AB674" i="12" s="1"/>
  <c r="AB675" i="12" a="1"/>
  <c r="AB675" i="12" s="1"/>
  <c r="AB676" i="12" a="1"/>
  <c r="AB676" i="12" s="1"/>
  <c r="AB677" i="12" a="1"/>
  <c r="AB677" i="12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/>
  <c r="AB691" i="12" a="1"/>
  <c r="AB691" i="12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/>
  <c r="AB701" i="12" a="1"/>
  <c r="AB701" i="12" s="1"/>
  <c r="AB702" i="12" a="1"/>
  <c r="AB702" i="12" s="1"/>
  <c r="AB703" i="12" a="1"/>
  <c r="AB703" i="12"/>
  <c r="AB704" i="12" a="1"/>
  <c r="AB704" i="12" s="1"/>
  <c r="AB705" i="12" a="1"/>
  <c r="AB705" i="12" s="1"/>
  <c r="AB706" i="12" a="1"/>
  <c r="AB706" i="12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 s="1"/>
  <c r="R13" i="7" a="1"/>
  <c r="R13" i="7" s="1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 s="1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 s="1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 s="1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 s="1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 s="1"/>
  <c r="R74" i="7" a="1"/>
  <c r="R74" i="7" s="1"/>
  <c r="R75" i="7" a="1"/>
  <c r="R75" i="7" s="1"/>
  <c r="R76" i="7" a="1"/>
  <c r="R76" i="7" s="1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 s="1"/>
  <c r="R89" i="7" a="1"/>
  <c r="R89" i="7" s="1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 s="1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34" i="7" a="1"/>
  <c r="R134" i="7" s="1"/>
  <c r="R135" i="7" a="1"/>
  <c r="R135" i="7" s="1"/>
  <c r="R136" i="7" a="1"/>
  <c r="R136" i="7" s="1"/>
  <c r="R137" i="7" a="1"/>
  <c r="R137" i="7" s="1"/>
  <c r="R138" i="7" a="1"/>
  <c r="R138" i="7" s="1"/>
  <c r="R139" i="7" a="1"/>
  <c r="R139" i="7" s="1"/>
  <c r="R140" i="7" a="1"/>
  <c r="R140" i="7" s="1"/>
  <c r="R141" i="7" a="1"/>
  <c r="R141" i="7" s="1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 s="1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 s="1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 s="1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 s="1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 s="1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 s="1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 s="1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 s="1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 s="1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 s="1"/>
  <c r="R293" i="7" a="1"/>
  <c r="R293" i="7" s="1"/>
  <c r="R294" i="7" a="1"/>
  <c r="R294" i="7" s="1"/>
  <c r="R295" i="7" a="1"/>
  <c r="R295" i="7" s="1"/>
  <c r="R296" i="7" a="1"/>
  <c r="R296" i="7" s="1"/>
  <c r="R297" i="7" a="1"/>
  <c r="R297" i="7" s="1"/>
  <c r="R298" i="7" a="1"/>
  <c r="R298" i="7" s="1"/>
  <c r="R299" i="7" a="1"/>
  <c r="R299" i="7" s="1"/>
  <c r="R300" i="7" a="1"/>
  <c r="R300" i="7" s="1"/>
  <c r="R301" i="7" a="1"/>
  <c r="R301" i="7" s="1"/>
  <c r="R302" i="7" a="1"/>
  <c r="R302" i="7" s="1"/>
  <c r="R303" i="7" a="1"/>
  <c r="R303" i="7" s="1"/>
  <c r="R304" i="7" a="1"/>
  <c r="R304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A1" i="9" a="1"/>
  <c r="A1" i="9" s="1"/>
  <c r="B21" i="45"/>
  <c r="C3" i="20" l="1"/>
  <c r="C2" i="20"/>
  <c r="O26" i="40" l="1"/>
  <c r="K25" i="40"/>
  <c r="O25" i="40" s="1"/>
  <c r="M3" i="40"/>
  <c r="M2" i="40"/>
  <c r="L3" i="40"/>
  <c r="L2" i="40"/>
  <c r="J3" i="40"/>
  <c r="R8" i="38" l="1"/>
  <c r="B3" i="40"/>
  <c r="K3" i="40" s="1"/>
  <c r="B2" i="40"/>
  <c r="K2" i="40" s="1"/>
  <c r="A3" i="40"/>
  <c r="X7" i="38" l="1" a="1"/>
  <c r="X7" i="38" s="1"/>
  <c r="X6" i="38" a="1"/>
  <c r="X6" i="38" s="1"/>
  <c r="X5" i="38" a="1"/>
  <c r="X5" i="38" s="1"/>
  <c r="U8" i="38" a="1"/>
  <c r="U8" i="38" s="1"/>
  <c r="U7" i="38" a="1"/>
  <c r="U7" i="38" s="1"/>
  <c r="U5" i="38" a="1"/>
  <c r="U5" i="38" s="1"/>
  <c r="U6" i="38" a="1"/>
  <c r="U6" i="38" s="1"/>
  <c r="N26" i="18" a="1"/>
  <c r="N26" i="18" s="1"/>
  <c r="M26" i="18" l="1" a="1"/>
  <c r="M26" i="18" s="1"/>
  <c r="L26" i="18" a="1"/>
  <c r="L26" i="18" s="1"/>
  <c r="K26" i="18" a="1"/>
  <c r="K26" i="18" s="1"/>
  <c r="J26" i="18" a="1"/>
  <c r="J26" i="18" s="1"/>
  <c r="I26" i="18" a="1"/>
  <c r="I26" i="18" s="1"/>
  <c r="H26" i="18" a="1"/>
  <c r="H26" i="18" s="1"/>
  <c r="G26" i="18" a="1"/>
  <c r="G26" i="18" s="1"/>
  <c r="E75" i="18" l="1"/>
  <c r="A55" i="18" l="1" a="1"/>
  <c r="A6" i="18" a="1"/>
  <c r="A24" i="40" l="1"/>
  <c r="C24" i="40" s="1"/>
  <c r="A25" i="40"/>
  <c r="A26" i="40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4" i="18" a="1"/>
  <c r="G74" i="18" s="1"/>
  <c r="J74" i="18" a="1"/>
  <c r="J74" i="18" s="1"/>
  <c r="N74" i="18" a="1"/>
  <c r="N74" i="18" s="1"/>
  <c r="I74" i="18" a="1"/>
  <c r="I74" i="18" s="1"/>
  <c r="M74" i="18" a="1"/>
  <c r="M74" i="18" s="1"/>
  <c r="H74" i="18" a="1"/>
  <c r="H74" i="18" s="1"/>
  <c r="L74" i="18" a="1"/>
  <c r="L74" i="18" s="1"/>
  <c r="K74" i="18" a="1"/>
  <c r="K74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6" i="18" a="1"/>
  <c r="N56" i="18" s="1"/>
  <c r="N60" i="18" a="1"/>
  <c r="N60" i="18" s="1"/>
  <c r="N64" i="18" a="1"/>
  <c r="N64" i="18" s="1"/>
  <c r="N68" i="18" a="1"/>
  <c r="N68" i="18" s="1"/>
  <c r="N61" i="18" a="1"/>
  <c r="N61" i="18" s="1"/>
  <c r="N73" i="18" a="1"/>
  <c r="N73" i="18" s="1"/>
  <c r="N72" i="18" a="1"/>
  <c r="N72" i="18" s="1"/>
  <c r="N57" i="18" a="1"/>
  <c r="N57" i="18" s="1"/>
  <c r="N65" i="18" a="1"/>
  <c r="N65" i="18" s="1"/>
  <c r="N69" i="18" a="1"/>
  <c r="N69" i="18" s="1"/>
  <c r="N62" i="18" a="1"/>
  <c r="N62" i="18" s="1"/>
  <c r="N71" i="18" a="1"/>
  <c r="N71" i="18" s="1"/>
  <c r="N58" i="18" a="1"/>
  <c r="N58" i="18" s="1"/>
  <c r="N66" i="18" a="1"/>
  <c r="N66" i="18" s="1"/>
  <c r="N70" i="18" a="1"/>
  <c r="N70" i="18" s="1"/>
  <c r="N59" i="18" a="1"/>
  <c r="N59" i="18" s="1"/>
  <c r="N63" i="18" a="1"/>
  <c r="N63" i="18" s="1"/>
  <c r="N67" i="18" a="1"/>
  <c r="N67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6" i="18" a="1"/>
  <c r="M56" i="18" s="1"/>
  <c r="M60" i="18" a="1"/>
  <c r="M60" i="18" s="1"/>
  <c r="M64" i="18" a="1"/>
  <c r="M64" i="18" s="1"/>
  <c r="M68" i="18" a="1"/>
  <c r="M68" i="18" s="1"/>
  <c r="M72" i="18" a="1"/>
  <c r="M72" i="18" s="1"/>
  <c r="M63" i="18" a="1"/>
  <c r="M63" i="18" s="1"/>
  <c r="M57" i="18" a="1"/>
  <c r="M57" i="18" s="1"/>
  <c r="M61" i="18" a="1"/>
  <c r="M61" i="18" s="1"/>
  <c r="M65" i="18" a="1"/>
  <c r="M65" i="18" s="1"/>
  <c r="M69" i="18" a="1"/>
  <c r="M69" i="18" s="1"/>
  <c r="M73" i="18" a="1"/>
  <c r="M73" i="18" s="1"/>
  <c r="M67" i="18" a="1"/>
  <c r="M67" i="18" s="1"/>
  <c r="M59" i="18" a="1"/>
  <c r="M59" i="18" s="1"/>
  <c r="M58" i="18" a="1"/>
  <c r="M58" i="18" s="1"/>
  <c r="M62" i="18" a="1"/>
  <c r="M62" i="18" s="1"/>
  <c r="M66" i="18" a="1"/>
  <c r="M66" i="18" s="1"/>
  <c r="M70" i="18" a="1"/>
  <c r="M70" i="18" s="1"/>
  <c r="M71" i="18" a="1"/>
  <c r="M71" i="18" s="1"/>
  <c r="L56" i="18" a="1"/>
  <c r="L56" i="18" s="1"/>
  <c r="L60" i="18" a="1"/>
  <c r="L60" i="18" s="1"/>
  <c r="L64" i="18" a="1"/>
  <c r="L64" i="18" s="1"/>
  <c r="L68" i="18" a="1"/>
  <c r="L68" i="18" s="1"/>
  <c r="L72" i="18" a="1"/>
  <c r="L72" i="18" s="1"/>
  <c r="L67" i="18" a="1"/>
  <c r="L67" i="18" s="1"/>
  <c r="L57" i="18" a="1"/>
  <c r="L57" i="18" s="1"/>
  <c r="L61" i="18" a="1"/>
  <c r="L61" i="18" s="1"/>
  <c r="L65" i="18" a="1"/>
  <c r="L65" i="18" s="1"/>
  <c r="L69" i="18" a="1"/>
  <c r="L69" i="18" s="1"/>
  <c r="L73" i="18" a="1"/>
  <c r="L73" i="18" s="1"/>
  <c r="L63" i="18" a="1"/>
  <c r="L63" i="18" s="1"/>
  <c r="L58" i="18" a="1"/>
  <c r="L58" i="18" s="1"/>
  <c r="L62" i="18" a="1"/>
  <c r="L62" i="18" s="1"/>
  <c r="L66" i="18" a="1"/>
  <c r="L66" i="18" s="1"/>
  <c r="L70" i="18" a="1"/>
  <c r="L70" i="18" s="1"/>
  <c r="L59" i="18" a="1"/>
  <c r="L59" i="18" s="1"/>
  <c r="L71" i="18" a="1"/>
  <c r="L71" i="18" s="1"/>
  <c r="K72" i="18" a="1"/>
  <c r="K72" i="18" s="1"/>
  <c r="K69" i="18" a="1"/>
  <c r="K69" i="18" s="1"/>
  <c r="K70" i="18" a="1"/>
  <c r="K70" i="18" s="1"/>
  <c r="K57" i="18" a="1"/>
  <c r="K57" i="18" s="1"/>
  <c r="K61" i="18" a="1"/>
  <c r="K61" i="18" s="1"/>
  <c r="K65" i="18" a="1"/>
  <c r="K65" i="18" s="1"/>
  <c r="K73" i="18" a="1"/>
  <c r="K73" i="18" s="1"/>
  <c r="K66" i="18" a="1"/>
  <c r="K66" i="18" s="1"/>
  <c r="K58" i="18" a="1"/>
  <c r="K58" i="18" s="1"/>
  <c r="K62" i="18" a="1"/>
  <c r="K62" i="18" s="1"/>
  <c r="K64" i="18" a="1"/>
  <c r="K64" i="18" s="1"/>
  <c r="K60" i="18" a="1"/>
  <c r="K60" i="18" s="1"/>
  <c r="K68" i="18" a="1"/>
  <c r="K68" i="18" s="1"/>
  <c r="K59" i="18" a="1"/>
  <c r="K59" i="18" s="1"/>
  <c r="K63" i="18" a="1"/>
  <c r="K63" i="18" s="1"/>
  <c r="K67" i="18" a="1"/>
  <c r="K67" i="18" s="1"/>
  <c r="K71" i="18" a="1"/>
  <c r="K71" i="18" s="1"/>
  <c r="K56" i="18" a="1"/>
  <c r="K56" i="18" s="1"/>
  <c r="J56" i="18" a="1"/>
  <c r="J56" i="18" s="1"/>
  <c r="J60" i="18" a="1"/>
  <c r="J60" i="18" s="1"/>
  <c r="J64" i="18" a="1"/>
  <c r="J64" i="18" s="1"/>
  <c r="J68" i="18" a="1"/>
  <c r="J68" i="18" s="1"/>
  <c r="J72" i="18" a="1"/>
  <c r="J72" i="18" s="1"/>
  <c r="J71" i="18" a="1"/>
  <c r="J71" i="18" s="1"/>
  <c r="J57" i="18" a="1"/>
  <c r="J57" i="18" s="1"/>
  <c r="J61" i="18" a="1"/>
  <c r="J61" i="18" s="1"/>
  <c r="J65" i="18" a="1"/>
  <c r="J65" i="18" s="1"/>
  <c r="J69" i="18" a="1"/>
  <c r="J69" i="18" s="1"/>
  <c r="J73" i="18" a="1"/>
  <c r="J73" i="18" s="1"/>
  <c r="J63" i="18" a="1"/>
  <c r="J63" i="18" s="1"/>
  <c r="J58" i="18" a="1"/>
  <c r="J58" i="18" s="1"/>
  <c r="J62" i="18" a="1"/>
  <c r="J62" i="18" s="1"/>
  <c r="J66" i="18" a="1"/>
  <c r="J66" i="18" s="1"/>
  <c r="J70" i="18" a="1"/>
  <c r="J70" i="18" s="1"/>
  <c r="J67" i="18" a="1"/>
  <c r="J67" i="18" s="1"/>
  <c r="J59" i="18" a="1"/>
  <c r="J59" i="18" s="1"/>
  <c r="I56" i="18" a="1"/>
  <c r="I56" i="18" s="1"/>
  <c r="I60" i="18" a="1"/>
  <c r="I60" i="18" s="1"/>
  <c r="I64" i="18" a="1"/>
  <c r="I64" i="18" s="1"/>
  <c r="I68" i="18" a="1"/>
  <c r="I68" i="18" s="1"/>
  <c r="I72" i="18" a="1"/>
  <c r="I72" i="18" s="1"/>
  <c r="I57" i="18" a="1"/>
  <c r="I57" i="18" s="1"/>
  <c r="I61" i="18" a="1"/>
  <c r="I61" i="18" s="1"/>
  <c r="I65" i="18" a="1"/>
  <c r="I65" i="18" s="1"/>
  <c r="I69" i="18" a="1"/>
  <c r="I69" i="18" s="1"/>
  <c r="I73" i="18" a="1"/>
  <c r="I73" i="18" s="1"/>
  <c r="I58" i="18" a="1"/>
  <c r="I58" i="18" s="1"/>
  <c r="I62" i="18" a="1"/>
  <c r="I62" i="18" s="1"/>
  <c r="I66" i="18" a="1"/>
  <c r="I66" i="18" s="1"/>
  <c r="I70" i="18" a="1"/>
  <c r="I70" i="18" s="1"/>
  <c r="I59" i="18" a="1"/>
  <c r="I59" i="18" s="1"/>
  <c r="I63" i="18" a="1"/>
  <c r="I63" i="18" s="1"/>
  <c r="I67" i="18" a="1"/>
  <c r="I67" i="18" s="1"/>
  <c r="I71" i="18" a="1"/>
  <c r="I71" i="18" s="1"/>
  <c r="H56" i="18" a="1"/>
  <c r="H56" i="18" s="1"/>
  <c r="H60" i="18" a="1"/>
  <c r="H60" i="18" s="1"/>
  <c r="H64" i="18" a="1"/>
  <c r="H64" i="18" s="1"/>
  <c r="H68" i="18" a="1"/>
  <c r="H68" i="18" s="1"/>
  <c r="H72" i="18" a="1"/>
  <c r="H72" i="18" s="1"/>
  <c r="H57" i="18" a="1"/>
  <c r="H57" i="18" s="1"/>
  <c r="H61" i="18" a="1"/>
  <c r="H61" i="18" s="1"/>
  <c r="H65" i="18" a="1"/>
  <c r="H65" i="18" s="1"/>
  <c r="H69" i="18" a="1"/>
  <c r="H69" i="18" s="1"/>
  <c r="H73" i="18" a="1"/>
  <c r="H73" i="18" s="1"/>
  <c r="H58" i="18" a="1"/>
  <c r="H58" i="18" s="1"/>
  <c r="H62" i="18" a="1"/>
  <c r="H62" i="18" s="1"/>
  <c r="H66" i="18" a="1"/>
  <c r="H66" i="18" s="1"/>
  <c r="H70" i="18" a="1"/>
  <c r="H70" i="18" s="1"/>
  <c r="H59" i="18" a="1"/>
  <c r="H59" i="18" s="1"/>
  <c r="H63" i="18" a="1"/>
  <c r="H63" i="18" s="1"/>
  <c r="H67" i="18" a="1"/>
  <c r="H67" i="18" s="1"/>
  <c r="H71" i="18" a="1"/>
  <c r="H71" i="18" s="1"/>
  <c r="G56" i="18" a="1"/>
  <c r="G56" i="18" s="1"/>
  <c r="G60" i="18" a="1"/>
  <c r="G60" i="18" s="1"/>
  <c r="G64" i="18" a="1"/>
  <c r="G64" i="18" s="1"/>
  <c r="G68" i="18" a="1"/>
  <c r="G68" i="18" s="1"/>
  <c r="G72" i="18" a="1"/>
  <c r="G72" i="18" s="1"/>
  <c r="G59" i="18" a="1"/>
  <c r="G59" i="18" s="1"/>
  <c r="G57" i="18" a="1"/>
  <c r="G57" i="18" s="1"/>
  <c r="G61" i="18" a="1"/>
  <c r="G61" i="18" s="1"/>
  <c r="G65" i="18" a="1"/>
  <c r="G65" i="18" s="1"/>
  <c r="G69" i="18" a="1"/>
  <c r="G69" i="18" s="1"/>
  <c r="G73" i="18" a="1"/>
  <c r="G73" i="18" s="1"/>
  <c r="G67" i="18" a="1"/>
  <c r="G67" i="18" s="1"/>
  <c r="G71" i="18" a="1"/>
  <c r="G71" i="18" s="1"/>
  <c r="G58" i="18" a="1"/>
  <c r="G58" i="18" s="1"/>
  <c r="G62" i="18" a="1"/>
  <c r="G62" i="18" s="1"/>
  <c r="G66" i="18" a="1"/>
  <c r="G66" i="18" s="1"/>
  <c r="G70" i="18" a="1"/>
  <c r="G70" i="18" s="1"/>
  <c r="G63" i="18" a="1"/>
  <c r="G63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5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5" i="18" a="1"/>
  <c r="G55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5" i="18" a="1"/>
  <c r="N55" i="18" s="1"/>
  <c r="N75" i="18" s="1"/>
  <c r="M55" i="18" a="1"/>
  <c r="M55" i="18" s="1"/>
  <c r="H6" i="18" a="1"/>
  <c r="H6" i="18" s="1"/>
  <c r="N6" i="18" a="1"/>
  <c r="N6" i="18" s="1"/>
  <c r="G6" i="18" a="1"/>
  <c r="G6" i="18" s="1"/>
  <c r="K55" i="18" a="1"/>
  <c r="K55" i="18" s="1"/>
  <c r="L55" i="18" a="1"/>
  <c r="L55" i="18" s="1"/>
  <c r="I55" i="18" a="1"/>
  <c r="I55" i="18" s="1"/>
  <c r="J55" i="18" a="1"/>
  <c r="J55" i="18" s="1"/>
  <c r="H55" i="18" a="1"/>
  <c r="H55" i="18" s="1"/>
  <c r="C55" i="18" a="1"/>
  <c r="C55" i="18" s="1"/>
  <c r="L6" i="18" a="1"/>
  <c r="L6" i="18" s="1"/>
  <c r="M6" i="18" a="1"/>
  <c r="M6" i="18" s="1"/>
  <c r="D55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5" i="18" a="1"/>
  <c r="B55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5" i="18"/>
  <c r="M75" i="18"/>
  <c r="G75" i="18"/>
  <c r="K75" i="18"/>
  <c r="I75" i="18"/>
  <c r="L75" i="18"/>
  <c r="H75" i="18"/>
  <c r="J75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5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6" i="38" a="1"/>
  <c r="F6" i="38" s="1"/>
  <c r="F5" i="38" a="1"/>
  <c r="F5" i="38" s="1"/>
  <c r="F4" i="38" a="1"/>
  <c r="F4" i="38" s="1"/>
  <c r="B13" i="38" a="1"/>
  <c r="K3" i="38"/>
  <c r="I3" i="38"/>
  <c r="M27" i="40" l="1"/>
  <c r="O27" i="40"/>
  <c r="U4" i="38"/>
  <c r="R6" i="38"/>
  <c r="R5" i="38"/>
  <c r="K7" i="38"/>
  <c r="K6" i="38"/>
  <c r="J5" i="38"/>
  <c r="I5" i="38"/>
  <c r="I6" i="38"/>
  <c r="F7" i="38"/>
  <c r="B13" i="38"/>
  <c r="F3" i="38"/>
  <c r="L5" i="38"/>
  <c r="I7" i="38"/>
  <c r="L7" i="38"/>
  <c r="J6" i="38"/>
  <c r="J7" i="38"/>
  <c r="L6" i="38"/>
  <c r="K5" i="38"/>
  <c r="X4" i="38"/>
  <c r="M5" i="38" l="1"/>
  <c r="M6" i="38"/>
  <c r="I8" i="38"/>
  <c r="L8" i="38"/>
  <c r="J8" i="38"/>
  <c r="K8" i="38"/>
  <c r="P13" i="38" a="1"/>
  <c r="R7" i="38"/>
  <c r="M8" i="38" l="1"/>
  <c r="P13" i="38"/>
  <c r="R4" i="38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4" i="18" l="1"/>
  <c r="B33" i="18"/>
  <c r="C34" i="18" l="1"/>
  <c r="D34" i="18" s="1"/>
  <c r="C33" i="18"/>
  <c r="D33" i="18" s="1"/>
  <c r="F8" i="38" l="1"/>
  <c r="K9" i="38"/>
  <c r="F74" i="18"/>
  <c r="O74" i="18" s="1"/>
  <c r="F25" i="18"/>
  <c r="F26" i="18"/>
  <c r="O26" i="18" s="1"/>
  <c r="F71" i="18"/>
  <c r="O71" i="18" s="1"/>
  <c r="F22" i="18"/>
  <c r="F73" i="18"/>
  <c r="O73" i="18" s="1"/>
  <c r="F61" i="18"/>
  <c r="O61" i="18" s="1"/>
  <c r="F21" i="18"/>
  <c r="F18" i="18"/>
  <c r="F14" i="18"/>
  <c r="F58" i="18"/>
  <c r="O58" i="18" s="1"/>
  <c r="F69" i="18"/>
  <c r="O69" i="18" s="1"/>
  <c r="F67" i="18"/>
  <c r="O67" i="18" s="1"/>
  <c r="F8" i="18"/>
  <c r="F66" i="18"/>
  <c r="O66" i="18" s="1"/>
  <c r="F62" i="18"/>
  <c r="O62" i="18" s="1"/>
  <c r="F63" i="18"/>
  <c r="O63" i="18" s="1"/>
  <c r="F10" i="18"/>
  <c r="F56" i="18"/>
  <c r="O56" i="18" s="1"/>
  <c r="F59" i="18"/>
  <c r="F70" i="18"/>
  <c r="O70" i="18" s="1"/>
  <c r="F15" i="18"/>
  <c r="F7" i="18"/>
  <c r="F72" i="18"/>
  <c r="O72" i="18" s="1"/>
  <c r="F60" i="18"/>
  <c r="O60" i="18" s="1"/>
  <c r="F11" i="18"/>
  <c r="F20" i="18"/>
  <c r="F9" i="18"/>
  <c r="F57" i="18"/>
  <c r="O57" i="18" s="1"/>
  <c r="F68" i="18"/>
  <c r="O68" i="18" s="1"/>
  <c r="F19" i="18"/>
  <c r="F16" i="18"/>
  <c r="F65" i="18"/>
  <c r="O65" i="18" s="1"/>
  <c r="F24" i="18"/>
  <c r="F64" i="18"/>
  <c r="O64" i="18" s="1"/>
  <c r="F13" i="18"/>
  <c r="F12" i="18"/>
  <c r="F17" i="18"/>
  <c r="F23" i="18"/>
  <c r="F55" i="18"/>
  <c r="F6" i="18"/>
  <c r="I9" i="38"/>
  <c r="M9" i="38" s="1"/>
  <c r="C4" i="38" s="1"/>
  <c r="F75" i="18" l="1"/>
  <c r="O55" i="18"/>
  <c r="O59" i="18"/>
  <c r="A4" i="31" a="1"/>
  <c r="O75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7" i="18"/>
  <c r="N27" i="18"/>
  <c r="N78" i="18" s="1"/>
  <c r="D78" i="18" l="1"/>
  <c r="B31" i="40"/>
  <c r="P2" i="37" a="1"/>
  <c r="P2" i="37" s="1"/>
  <c r="M27" i="18"/>
  <c r="M78" i="18" s="1"/>
  <c r="N2" i="37" a="1"/>
  <c r="N2" i="37" s="1"/>
  <c r="O8" i="18"/>
  <c r="O13" i="18"/>
  <c r="O18" i="18"/>
  <c r="M2" i="37" a="1"/>
  <c r="M2" i="37" s="1"/>
  <c r="O19" i="18"/>
  <c r="E27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78" i="18" l="1"/>
  <c r="E31" i="40"/>
  <c r="O6" i="18"/>
  <c r="O27" i="18" s="1"/>
  <c r="O78" i="18" s="1"/>
  <c r="K27" i="18"/>
  <c r="K78" i="18" s="1"/>
  <c r="L27" i="18"/>
  <c r="L78" i="18" s="1"/>
  <c r="O2" i="37" a="1"/>
  <c r="O2" i="37" s="1"/>
  <c r="J27" i="18"/>
  <c r="J78" i="18" s="1"/>
  <c r="I27" i="18"/>
  <c r="I78" i="18" s="1"/>
  <c r="L2" i="37" a="1"/>
  <c r="L2" i="37" s="1"/>
  <c r="G27" i="18"/>
  <c r="G78" i="18" s="1"/>
  <c r="H27" i="18"/>
  <c r="H78" i="18" s="1"/>
  <c r="K2" i="37" a="1"/>
  <c r="K2" i="37" s="1"/>
  <c r="F27" i="18"/>
  <c r="F78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2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tc={FDB7C283-E9D4-4034-BA80-948C55FFB47C}</author>
  </authors>
  <commentList>
    <comment ref="J12" authorId="0" shapeId="0" xr:uid="{FDB7C283-E9D4-4034-BA80-948C55FFB47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8" background="1" saveData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<sst xmlns="http://schemas.openxmlformats.org/spreadsheetml/2006/main" count="27595" uniqueCount="1073">
  <si>
    <t>TBL WILL SEND OUT THE STATEMENT TO THE PARTNERS AFTER IT HAS BEEN APPROVED BY MANAGEMENT</t>
  </si>
  <si>
    <t>Week #</t>
  </si>
  <si>
    <t>Start Date</t>
  </si>
  <si>
    <t xml:space="preserve">End Date </t>
  </si>
  <si>
    <t>TO CALCULATE MILES PER WEEK</t>
  </si>
  <si>
    <t>TO FILTER VDP DATA</t>
  </si>
  <si>
    <t>Date</t>
  </si>
  <si>
    <t>CLIENT</t>
  </si>
  <si>
    <t>PARTNER</t>
  </si>
  <si>
    <t>ROUTE</t>
  </si>
  <si>
    <t>TYPE</t>
  </si>
  <si>
    <t xml:space="preserve">TOTAL HOURS OPERATES </t>
  </si>
  <si>
    <t>BREAK</t>
  </si>
  <si>
    <t>LUNCH</t>
  </si>
  <si>
    <t xml:space="preserve">MILES </t>
  </si>
  <si>
    <t>TOTAL HOURS OPERATES</t>
  </si>
  <si>
    <t>MILES</t>
  </si>
  <si>
    <t>CCCTA</t>
  </si>
  <si>
    <t>EXPRESS TRANSPORTATION SERVICES, LLC</t>
  </si>
  <si>
    <t>201</t>
  </si>
  <si>
    <t>BIGVAN</t>
  </si>
  <si>
    <t>QUICK RIDES CA</t>
  </si>
  <si>
    <t>203A</t>
  </si>
  <si>
    <t>WAV</t>
  </si>
  <si>
    <t>207</t>
  </si>
  <si>
    <t>203B</t>
  </si>
  <si>
    <t>205</t>
  </si>
  <si>
    <t>SHENA S TRANSPORTATION, LLC</t>
  </si>
  <si>
    <t>211</t>
  </si>
  <si>
    <t>TRULY TRANSPORT LLC</t>
  </si>
  <si>
    <t>209</t>
  </si>
  <si>
    <t>210</t>
  </si>
  <si>
    <t>ASHEBIER GEBRESELASSIE</t>
  </si>
  <si>
    <t>213</t>
  </si>
  <si>
    <t>PROTRANSIT SERVICE LLC</t>
  </si>
  <si>
    <t>214</t>
  </si>
  <si>
    <t>216</t>
  </si>
  <si>
    <t>SEDAN</t>
  </si>
  <si>
    <t>HUGGING OUR STREETS, LLC</t>
  </si>
  <si>
    <t>219</t>
  </si>
  <si>
    <t>ASHMOND SWAYNE</t>
  </si>
  <si>
    <t>217</t>
  </si>
  <si>
    <t>QUIK RIDES, LLC</t>
  </si>
  <si>
    <t>215</t>
  </si>
  <si>
    <t>LAVTA</t>
  </si>
  <si>
    <t>TRI VALLEY TRANSPORTATION INC.</t>
  </si>
  <si>
    <t>302</t>
  </si>
  <si>
    <t>300</t>
  </si>
  <si>
    <t>305</t>
  </si>
  <si>
    <t>306A</t>
  </si>
  <si>
    <t>301</t>
  </si>
  <si>
    <t>307</t>
  </si>
  <si>
    <t>LANCE BAKER</t>
  </si>
  <si>
    <t>308</t>
  </si>
  <si>
    <t>SHANE SECURE LOGISTICS</t>
  </si>
  <si>
    <t>204</t>
  </si>
  <si>
    <t>208A</t>
  </si>
  <si>
    <t>KATRINA JOHNSON</t>
  </si>
  <si>
    <t>220</t>
  </si>
  <si>
    <t>208B</t>
  </si>
  <si>
    <t>218</t>
  </si>
  <si>
    <t>306B</t>
  </si>
  <si>
    <t>303</t>
  </si>
  <si>
    <t>MARITZA STEPHENS</t>
  </si>
  <si>
    <t>206</t>
  </si>
  <si>
    <t>GET CARE TRANSIT LLC</t>
  </si>
  <si>
    <t>202</t>
  </si>
  <si>
    <t>309</t>
  </si>
  <si>
    <t>306</t>
  </si>
  <si>
    <t>208</t>
  </si>
  <si>
    <t>Code</t>
  </si>
  <si>
    <t>Type</t>
  </si>
  <si>
    <t>PER TICKET PRICE</t>
  </si>
  <si>
    <t>County Connection</t>
  </si>
  <si>
    <t>SO</t>
  </si>
  <si>
    <t>One-Seat</t>
  </si>
  <si>
    <t>Count</t>
  </si>
  <si>
    <t>Calculated</t>
  </si>
  <si>
    <t>Earnings</t>
  </si>
  <si>
    <t>Hourly</t>
  </si>
  <si>
    <t>Hrly Rate</t>
  </si>
  <si>
    <t>One Seat</t>
  </si>
  <si>
    <t>Trips</t>
  </si>
  <si>
    <t>Trip Rate</t>
  </si>
  <si>
    <t>Total</t>
  </si>
  <si>
    <t>REVENUE</t>
  </si>
  <si>
    <t xml:space="preserve"> DEDUCTIONS </t>
  </si>
  <si>
    <t xml:space="preserve">Other Earnings </t>
  </si>
  <si>
    <t>Other</t>
  </si>
  <si>
    <t>INVOICE PAY</t>
  </si>
  <si>
    <t>Operator</t>
  </si>
  <si>
    <t>File #</t>
  </si>
  <si>
    <t>Email</t>
  </si>
  <si>
    <t>Fuel/Veh  Surcharge</t>
  </si>
  <si>
    <t>Income</t>
  </si>
  <si>
    <t>Reimbursement</t>
  </si>
  <si>
    <t>Bonus</t>
  </si>
  <si>
    <t>Credentials</t>
  </si>
  <si>
    <t xml:space="preserve"> Lift Lease </t>
  </si>
  <si>
    <t>Violation</t>
  </si>
  <si>
    <t>Other Deductions</t>
  </si>
  <si>
    <t>Cash Collected</t>
  </si>
  <si>
    <t xml:space="preserve"> Amount 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</si>
  <si>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</si>
  <si>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</si>
  <si>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</si>
  <si>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</si>
  <si>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</si>
  <si>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</si>
  <si>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</si>
  <si>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</si>
  <si>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</si>
  <si>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</si>
  <si>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</si>
  <si>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</si>
  <si>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</si>
  <si>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</si>
  <si>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BUFFINGTON TRANSPORTATION LLC</t>
  </si>
  <si>
    <t>Rows</t>
  </si>
  <si>
    <t>Division</t>
  </si>
  <si>
    <t>Dates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</si>
  <si>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</si>
  <si>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</si>
  <si>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</si>
  <si>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</si>
  <si>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</si>
  <si>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</si>
  <si>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</si>
  <si>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</si>
  <si>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 Labels</t>
  </si>
  <si>
    <t>Sum of Cash Collected</t>
  </si>
  <si>
    <t>Grand Total</t>
  </si>
  <si>
    <t>NEMIA CARE LLC</t>
  </si>
  <si>
    <t>DIAMOND HILL TRANSPORTATION LLC</t>
  </si>
  <si>
    <t>PEOPLE FIRST TRANSIT LLC</t>
  </si>
  <si>
    <t>TRANSIT LTM LLC</t>
  </si>
  <si>
    <t>SYNERGY MEDICAL TRANSPORTATION LLC</t>
  </si>
  <si>
    <t>HUGO FAMILY TRANSPORTATION</t>
  </si>
  <si>
    <t>HIGHER-SELF LLC</t>
  </si>
  <si>
    <t>REM SOLUTIONS LLC</t>
  </si>
  <si>
    <t>MONAI&amp;SON'S LLC</t>
  </si>
  <si>
    <t>AARON TRANSPORTATION</t>
  </si>
  <si>
    <t>NORTHCAL TRANSPORTATION LLC</t>
  </si>
  <si>
    <t>FOWLER SENIOR TRANSIT LLC</t>
  </si>
  <si>
    <t>MADE EAZY LLC</t>
  </si>
  <si>
    <t>JORGE TRANSPORTATION</t>
  </si>
  <si>
    <t>Select Partner</t>
  </si>
  <si>
    <t>HOURLY REVENUE:</t>
  </si>
  <si>
    <t>TOTAL DUE:</t>
  </si>
  <si>
    <t>CASH COLLECTED-LAVTA</t>
  </si>
  <si>
    <t>Fuel Miles</t>
  </si>
  <si>
    <t>Gallons</t>
  </si>
  <si>
    <t>Veh Schg</t>
  </si>
  <si>
    <t>TOTAL REV ONE SEAT:</t>
  </si>
  <si>
    <t>DEDUCTIONS:</t>
  </si>
  <si>
    <t>OTHER REVENUE:</t>
  </si>
  <si>
    <t>CASH COLLECTED-CCCTA</t>
  </si>
  <si>
    <t>TOTAL PAID IN CCCTA HOURLY:</t>
  </si>
  <si>
    <t>CREDENTIALS</t>
  </si>
  <si>
    <t>Other Income</t>
  </si>
  <si>
    <t>CASH COLLECTED-ONE-SEAT</t>
  </si>
  <si>
    <t>MINUTES ONE SEAT:</t>
  </si>
  <si>
    <t>LIFT LEASE</t>
  </si>
  <si>
    <t>TOTAL CASH COLLECTED</t>
  </si>
  <si>
    <t>HOURS ONE SEAT:</t>
  </si>
  <si>
    <t>VIOLATIONS</t>
  </si>
  <si>
    <t>FUEL SURCHARGE</t>
  </si>
  <si>
    <t>GROSS REVENUE ONE SEAT:</t>
  </si>
  <si>
    <t>OTHER DEDUCTIONS</t>
  </si>
  <si>
    <t>Fuel/Veh Surcharge</t>
  </si>
  <si>
    <t>CCCTA &amp; LAVTA</t>
  </si>
  <si>
    <t>Current VDP One Seat Revenue</t>
  </si>
  <si>
    <t>OPERATOR</t>
  </si>
  <si>
    <t xml:space="preserve">TRIPS </t>
  </si>
  <si>
    <t xml:space="preserve">BREAK </t>
  </si>
  <si>
    <t xml:space="preserve">LUNCH </t>
  </si>
  <si>
    <t>HOURLY BASE RATE</t>
  </si>
  <si>
    <t>SERVICE HOURS OPERATED</t>
  </si>
  <si>
    <t>TTL REV</t>
  </si>
  <si>
    <t>Trip Type</t>
  </si>
  <si>
    <t>OPERATOR NAME</t>
  </si>
  <si>
    <t>Trip ID</t>
  </si>
  <si>
    <t>Manifest</t>
  </si>
  <si>
    <t>Passenger Type</t>
  </si>
  <si>
    <t>Trip Miles</t>
  </si>
  <si>
    <t>Trip Time</t>
  </si>
  <si>
    <t>Rev Trip Type</t>
  </si>
  <si>
    <t>RATES</t>
  </si>
  <si>
    <t>Mileage</t>
  </si>
  <si>
    <t>Mile RATES</t>
  </si>
  <si>
    <t>Mile Rev</t>
  </si>
  <si>
    <t>Total Trip Rev</t>
  </si>
  <si>
    <t>Ticket</t>
  </si>
  <si>
    <t>Fare to Collect</t>
  </si>
  <si>
    <t>Trip Type2</t>
  </si>
  <si>
    <t>Applicable Rate</t>
  </si>
  <si>
    <t>LIFT LEASE TOTAL</t>
  </si>
  <si>
    <t>Fowler Senior Transit LLC</t>
  </si>
  <si>
    <t>REM Solutions LLC</t>
  </si>
  <si>
    <t>Transit LTM LLC</t>
  </si>
  <si>
    <t>Name</t>
  </si>
  <si>
    <t>File</t>
  </si>
  <si>
    <t xml:space="preserve">victor@etsmts.com </t>
  </si>
  <si>
    <t>aarontransportation95@gmail.com</t>
  </si>
  <si>
    <t>monaiandsonsllc@gmail.com</t>
  </si>
  <si>
    <t>synergymedical333@gmail.com</t>
  </si>
  <si>
    <t>chaptern927@gmail.com</t>
  </si>
  <si>
    <t>lmmobileservices8199@gmail.com</t>
  </si>
  <si>
    <t>hugofamilytransportation@gmail.com</t>
  </si>
  <si>
    <t>getcaretransit@gmail.com</t>
  </si>
  <si>
    <t>ryanedward.logistics@gmail.com</t>
  </si>
  <si>
    <t>loviebrown@higher-selfllc.com</t>
  </si>
  <si>
    <t>northcaltransport90@gmail.com</t>
  </si>
  <si>
    <t>rkdl.mw2305@gmail.com</t>
  </si>
  <si>
    <t>fowlerseniors.transit@gmail.com</t>
  </si>
  <si>
    <t>jorgetransportation83@gmail.com</t>
  </si>
  <si>
    <t>blakebuffington730@gmail.com</t>
  </si>
  <si>
    <t>NEMIACARETRANSPORT@GMAIL.COM</t>
  </si>
  <si>
    <t xml:space="preserve">hilarybuffington@trivalleytransport.com </t>
  </si>
  <si>
    <t>sharonnj45@gmail.com</t>
  </si>
  <si>
    <t>quickridesca@gmail.com</t>
  </si>
  <si>
    <t>Sum of TTL REV</t>
  </si>
  <si>
    <t>TRIPS</t>
  </si>
  <si>
    <t>FUEL RATES</t>
  </si>
  <si>
    <t>Gallon</t>
  </si>
  <si>
    <t>Working ?</t>
  </si>
  <si>
    <t>Week</t>
  </si>
  <si>
    <t>GallonUpdated</t>
  </si>
  <si>
    <t>FUENTES, PEDRO</t>
  </si>
  <si>
    <t>MARZI, SAMI JAN</t>
  </si>
  <si>
    <t>BUTLER, JACQUELINE</t>
  </si>
  <si>
    <t>205B</t>
  </si>
  <si>
    <t>TILLMAN, ROSALYN</t>
  </si>
  <si>
    <t>205A</t>
  </si>
  <si>
    <t>VAUGHN, DUSTIN</t>
  </si>
  <si>
    <t>204 LAVTA</t>
  </si>
  <si>
    <t>MINUTES ONE SEAT</t>
  </si>
  <si>
    <t>HRS ONE SEAT</t>
  </si>
  <si>
    <t>PARTNER NAME</t>
  </si>
  <si>
    <t>Employee Name</t>
  </si>
  <si>
    <t>VEHICLE TYPE</t>
  </si>
  <si>
    <t xml:space="preserve"> Trip ID </t>
  </si>
  <si>
    <t xml:space="preserve"> Trip Miles </t>
  </si>
  <si>
    <t xml:space="preserve"> Trip Time </t>
  </si>
  <si>
    <t xml:space="preserve">ITEMS HIGHLIGHTED IN RED (RATES)  MEANS THERE IS SOMETHING WRONG </t>
  </si>
  <si>
    <t>THE RATES SHOULD NEVER BE BLANK (MI)</t>
  </si>
  <si>
    <t>WORKING DAY</t>
  </si>
  <si>
    <t>Sum of RATES</t>
  </si>
  <si>
    <t>SD</t>
  </si>
  <si>
    <t>WC</t>
  </si>
  <si>
    <t>Custom</t>
  </si>
  <si>
    <t>PW1</t>
  </si>
  <si>
    <t>Yes</t>
  </si>
  <si>
    <t>AM2,WH1</t>
  </si>
  <si>
    <t>AM1,SA1</t>
  </si>
  <si>
    <t>AM1</t>
  </si>
  <si>
    <t>AM2</t>
  </si>
  <si>
    <t>WK1</t>
  </si>
  <si>
    <t>WH1</t>
  </si>
  <si>
    <t>LW1</t>
  </si>
  <si>
    <t>AM1,WH1</t>
  </si>
  <si>
    <t>Pick Perform</t>
  </si>
  <si>
    <t>Drop Perform</t>
  </si>
  <si>
    <t>Tickets Collected</t>
  </si>
  <si>
    <t>Fare To Collect</t>
  </si>
  <si>
    <t>Ticket Value</t>
  </si>
  <si>
    <t>Cash Collected-CCCTA</t>
  </si>
  <si>
    <t>HOURLY DATA</t>
  </si>
  <si>
    <t>Hour One Seat</t>
  </si>
  <si>
    <t>Total Paid CCCTA Hours</t>
  </si>
  <si>
    <t>Gross Revenue One Seat</t>
  </si>
  <si>
    <t>ValidRow</t>
  </si>
  <si>
    <t>CCCTA PAID</t>
  </si>
  <si>
    <t>WE: Oct 13</t>
  </si>
  <si>
    <t>WE: Oct 20</t>
  </si>
  <si>
    <t>SC1</t>
  </si>
  <si>
    <t>204LAVTA</t>
  </si>
  <si>
    <t>AM1,PW1</t>
  </si>
  <si>
    <t>Type of Vehicle</t>
  </si>
  <si>
    <t>Folder Name</t>
  </si>
  <si>
    <t>File Name</t>
  </si>
  <si>
    <t>File Description</t>
  </si>
  <si>
    <t>File Path</t>
  </si>
  <si>
    <t>Partner Rates.xlsx</t>
  </si>
  <si>
    <t>Rate Master</t>
  </si>
  <si>
    <t>Partner List.xlsx</t>
  </si>
  <si>
    <t>Partner Master</t>
  </si>
  <si>
    <t>Sheet Path</t>
  </si>
  <si>
    <t>File Host Folder</t>
  </si>
  <si>
    <t>Upper Folder</t>
  </si>
  <si>
    <t>Day of week</t>
  </si>
  <si>
    <t>Monday</t>
  </si>
  <si>
    <t>Weekday</t>
  </si>
  <si>
    <t>Tuesday</t>
  </si>
  <si>
    <t>Wednesday</t>
  </si>
  <si>
    <t>Thursday</t>
  </si>
  <si>
    <t>Friday</t>
  </si>
  <si>
    <t>Saturday</t>
  </si>
  <si>
    <t>Weekend</t>
  </si>
  <si>
    <t>Sunday</t>
  </si>
  <si>
    <t>For Week Ending</t>
  </si>
  <si>
    <t>PPG Rate</t>
  </si>
  <si>
    <t>Acutal Date</t>
  </si>
  <si>
    <t>Weeks.Week #</t>
  </si>
  <si>
    <t>FilePath</t>
  </si>
  <si>
    <t>Link</t>
  </si>
  <si>
    <t>FilePath1</t>
  </si>
  <si>
    <t>FilePath2</t>
  </si>
  <si>
    <t>VDP Automation\</t>
  </si>
  <si>
    <t>Operator Deductions.xlsx</t>
  </si>
  <si>
    <t>FilePath3</t>
  </si>
  <si>
    <t>MI Rates.xlsx</t>
  </si>
  <si>
    <t>FilePath4</t>
  </si>
  <si>
    <t>Fuel Rates.xlsx</t>
  </si>
  <si>
    <t>FilePath8</t>
  </si>
  <si>
    <t>2023 AAA Fuel Record.xlsx</t>
  </si>
  <si>
    <t>FilePath9</t>
  </si>
  <si>
    <t>BIGSTAR.RPR DATA</t>
  </si>
  <si>
    <t>FilePath10</t>
  </si>
  <si>
    <t>Partner Changes.xlsx</t>
  </si>
  <si>
    <t>FilePath11</t>
  </si>
  <si>
    <t>BIG EXPORT DATA</t>
  </si>
  <si>
    <t>FilePath12</t>
  </si>
  <si>
    <t>TICKETS COLLECTED</t>
  </si>
  <si>
    <t>FilePath13</t>
  </si>
  <si>
    <t>ROUTE Changes.xlsx</t>
  </si>
  <si>
    <t>FilePath14</t>
  </si>
  <si>
    <t>C:\Users\belar\Big Star Transit LLC Dropbox\Big Star Transit LLC Team Folder\A ACCOUNTING\2024 A CORP INVOICING\5 CA\AUTOMATIONS\VDP Automation\Operator Deductions.xlsx</t>
  </si>
  <si>
    <t>Exact Link</t>
  </si>
  <si>
    <t>Host Folder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</si>
  <si>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</si>
  <si>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</si>
  <si>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</si>
  <si>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</si>
  <si>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</si>
  <si>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</si>
  <si>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</si>
  <si>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</si>
  <si>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</si>
  <si>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</si>
  <si>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</si>
  <si>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</si>
  <si>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</si>
  <si>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</si>
  <si>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</si>
  <si>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</si>
  <si>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</si>
  <si>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</si>
  <si>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</si>
  <si>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</si>
  <si>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</si>
  <si>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</si>
  <si>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</si>
  <si>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</si>
  <si>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</si>
  <si>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</si>
  <si>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</si>
  <si>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</si>
  <si>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</si>
  <si>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</si>
  <si>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</si>
  <si>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</si>
  <si>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</si>
  <si>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</si>
  <si>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</si>
  <si>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</si>
  <si>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</si>
  <si>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</si>
  <si>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</si>
  <si>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</si>
  <si>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</si>
  <si>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</si>
  <si>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</si>
  <si>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</si>
  <si>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</si>
  <si>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</si>
  <si>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</si>
  <si>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DIV5-CA</t>
  </si>
  <si>
    <t>SILVA, PAUL</t>
  </si>
  <si>
    <t>306B BIGSTAR</t>
  </si>
  <si>
    <t>EVANS, JOHN</t>
  </si>
  <si>
    <t>AM3</t>
  </si>
  <si>
    <t>LARA, DOUGLAS</t>
  </si>
  <si>
    <t>221</t>
  </si>
  <si>
    <t>BROWN, LOVIE</t>
  </si>
  <si>
    <t>MOLLIQUE, ROMESHA</t>
  </si>
  <si>
    <t>203</t>
  </si>
  <si>
    <t>UMANA, DOMINGO</t>
  </si>
  <si>
    <t>210B</t>
  </si>
  <si>
    <t>MAINESS, RYAN</t>
  </si>
  <si>
    <t>ALLGOOD, SCOTT</t>
  </si>
  <si>
    <t>OW1</t>
  </si>
  <si>
    <t>AM1,OW1</t>
  </si>
  <si>
    <t>JENNINGS, WILLIAM</t>
  </si>
  <si>
    <t>ROGERS, JAMES</t>
  </si>
  <si>
    <t>VILCHEZ, CHARLENNE</t>
  </si>
  <si>
    <t>OBELTON, KENNETH</t>
  </si>
  <si>
    <t>BOGALE, GETU</t>
  </si>
  <si>
    <t>HUGO, TAMA</t>
  </si>
  <si>
    <t>FOWLER, ANTOINE</t>
  </si>
  <si>
    <t>222</t>
  </si>
  <si>
    <t>BANKS, LENARD</t>
  </si>
  <si>
    <t>MALCOM, LANDREW</t>
  </si>
  <si>
    <t>KEITH , CLYDE</t>
  </si>
  <si>
    <t>212</t>
  </si>
  <si>
    <t>STEPHENS, MARITZA</t>
  </si>
  <si>
    <t>ALLISON, AARON</t>
  </si>
  <si>
    <t>AM1,SC1</t>
  </si>
  <si>
    <t>AM1,WK1</t>
  </si>
  <si>
    <t>20:00</t>
  </si>
  <si>
    <t>20:13</t>
  </si>
  <si>
    <t>13:04</t>
  </si>
  <si>
    <t>13:40</t>
  </si>
  <si>
    <t>08:16</t>
  </si>
  <si>
    <t>08:58</t>
  </si>
  <si>
    <t>08:02</t>
  </si>
  <si>
    <t>08:42</t>
  </si>
  <si>
    <t>09:48</t>
  </si>
  <si>
    <t>10:06</t>
  </si>
  <si>
    <t>15:01</t>
  </si>
  <si>
    <t>15:28</t>
  </si>
  <si>
    <t>18:08</t>
  </si>
  <si>
    <t>18:51</t>
  </si>
  <si>
    <t>16:03</t>
  </si>
  <si>
    <t>17:21</t>
  </si>
  <si>
    <t>15:47</t>
  </si>
  <si>
    <t>16:56</t>
  </si>
  <si>
    <t>11:16</t>
  </si>
  <si>
    <t>11:41</t>
  </si>
  <si>
    <t>17:07</t>
  </si>
  <si>
    <t>17:57</t>
  </si>
  <si>
    <t>16:35</t>
  </si>
  <si>
    <t>17:22</t>
  </si>
  <si>
    <t>08:46</t>
  </si>
  <si>
    <t>09:25</t>
  </si>
  <si>
    <t>08:12</t>
  </si>
  <si>
    <t>08:23</t>
  </si>
  <si>
    <t>15:15</t>
  </si>
  <si>
    <t>15:55</t>
  </si>
  <si>
    <t>16:29</t>
  </si>
  <si>
    <t>17:28</t>
  </si>
  <si>
    <t>11:30</t>
  </si>
  <si>
    <t>12:00</t>
  </si>
  <si>
    <t>22:37</t>
  </si>
  <si>
    <t>22:47</t>
  </si>
  <si>
    <t>07:25</t>
  </si>
  <si>
    <t>07:46</t>
  </si>
  <si>
    <t>15:09</t>
  </si>
  <si>
    <t>15:58</t>
  </si>
  <si>
    <t>08:04</t>
  </si>
  <si>
    <t>09:14</t>
  </si>
  <si>
    <t>10:19</t>
  </si>
  <si>
    <t>10:33</t>
  </si>
  <si>
    <t>16:15</t>
  </si>
  <si>
    <t>16:53</t>
  </si>
  <si>
    <t>07:16</t>
  </si>
  <si>
    <t>07:38</t>
  </si>
  <si>
    <t>14:10</t>
  </si>
  <si>
    <t>14:27</t>
  </si>
  <si>
    <t>07:06</t>
  </si>
  <si>
    <t>07:53</t>
  </si>
  <si>
    <t>08:50</t>
  </si>
  <si>
    <t>12:41</t>
  </si>
  <si>
    <t>13:35</t>
  </si>
  <si>
    <t>14:21</t>
  </si>
  <si>
    <t>14:57</t>
  </si>
  <si>
    <t>15:41</t>
  </si>
  <si>
    <t>08:40</t>
  </si>
  <si>
    <t>09:02</t>
  </si>
  <si>
    <t>14:41</t>
  </si>
  <si>
    <t>15:24</t>
  </si>
  <si>
    <t>07:33</t>
  </si>
  <si>
    <t>08:10</t>
  </si>
  <si>
    <t>05:03</t>
  </si>
  <si>
    <t>05:56</t>
  </si>
  <si>
    <t>05:32</t>
  </si>
  <si>
    <t>06:24</t>
  </si>
  <si>
    <t>12:02</t>
  </si>
  <si>
    <t>13:09</t>
  </si>
  <si>
    <t>08:17</t>
  </si>
  <si>
    <t>09:07</t>
  </si>
  <si>
    <t>13:08</t>
  </si>
  <si>
    <t>13:28</t>
  </si>
  <si>
    <t>16:16</t>
  </si>
  <si>
    <t>16:55</t>
  </si>
  <si>
    <t>12:29</t>
  </si>
  <si>
    <t>12:56</t>
  </si>
  <si>
    <t>15:22</t>
  </si>
  <si>
    <t>16:32</t>
  </si>
  <si>
    <t>07:45</t>
  </si>
  <si>
    <t>09:00</t>
  </si>
  <si>
    <t>14:03</t>
  </si>
  <si>
    <t>14:43</t>
  </si>
  <si>
    <t>09:01</t>
  </si>
  <si>
    <t>10:00</t>
  </si>
  <si>
    <t>12:53</t>
  </si>
  <si>
    <t>13:29</t>
  </si>
  <si>
    <t>13:48</t>
  </si>
  <si>
    <t>15:29</t>
  </si>
  <si>
    <t>15:30</t>
  </si>
  <si>
    <t>16:13</t>
  </si>
  <si>
    <t>14:17</t>
  </si>
  <si>
    <t>15:17</t>
  </si>
  <si>
    <t>16:05</t>
  </si>
  <si>
    <t>09:27</t>
  </si>
  <si>
    <t>09:51</t>
  </si>
  <si>
    <t>15:49</t>
  </si>
  <si>
    <t>13:50</t>
  </si>
  <si>
    <t>14:30</t>
  </si>
  <si>
    <t>08:48</t>
  </si>
  <si>
    <t>08:29</t>
  </si>
  <si>
    <t>15:03</t>
  </si>
  <si>
    <t>14:24</t>
  </si>
  <si>
    <t>15:16</t>
  </si>
  <si>
    <t>07:24</t>
  </si>
  <si>
    <t>08:20</t>
  </si>
  <si>
    <t>14:05</t>
  </si>
  <si>
    <t>15:00</t>
  </si>
  <si>
    <t>16:37</t>
  </si>
  <si>
    <t>17:00</t>
  </si>
  <si>
    <t>11:55</t>
  </si>
  <si>
    <t>12:44</t>
  </si>
  <si>
    <t>14:07</t>
  </si>
  <si>
    <t>14:54</t>
  </si>
  <si>
    <t>13:27</t>
  </si>
  <si>
    <t>13:47</t>
  </si>
  <si>
    <t>09:11</t>
  </si>
  <si>
    <t>10:17</t>
  </si>
  <si>
    <t>10:39</t>
  </si>
  <si>
    <t>11:20</t>
  </si>
  <si>
    <t>16:39</t>
  </si>
  <si>
    <t>17:58</t>
  </si>
  <si>
    <t>17:03</t>
  </si>
  <si>
    <t>18:06</t>
  </si>
  <si>
    <t>13:31</t>
  </si>
  <si>
    <t>14:51</t>
  </si>
  <si>
    <t>09:16</t>
  </si>
  <si>
    <t>10:01</t>
  </si>
  <si>
    <t>15:25</t>
  </si>
  <si>
    <t>14:16</t>
  </si>
  <si>
    <t>14:40</t>
  </si>
  <si>
    <t>10:36</t>
  </si>
  <si>
    <t>11:19</t>
  </si>
  <si>
    <t>08:27</t>
  </si>
  <si>
    <t>08:59</t>
  </si>
  <si>
    <t>14:56</t>
  </si>
  <si>
    <t>15:50</t>
  </si>
  <si>
    <t>15:52</t>
  </si>
  <si>
    <t>16:22</t>
  </si>
  <si>
    <t>13:01</t>
  </si>
  <si>
    <t>13:56</t>
  </si>
  <si>
    <t>04:56</t>
  </si>
  <si>
    <t>05:47</t>
  </si>
  <si>
    <t>07:58</t>
  </si>
  <si>
    <t>08:11</t>
  </si>
  <si>
    <t>08:57</t>
  </si>
  <si>
    <t>08:08</t>
  </si>
  <si>
    <t>09:17</t>
  </si>
  <si>
    <t>16:40</t>
  </si>
  <si>
    <t>15:18</t>
  </si>
  <si>
    <t>14:12</t>
  </si>
  <si>
    <t>10:14</t>
  </si>
  <si>
    <t>10:28</t>
  </si>
  <si>
    <t>14:08</t>
  </si>
  <si>
    <t>12:01</t>
  </si>
  <si>
    <t>14:58</t>
  </si>
  <si>
    <t>15:32</t>
  </si>
  <si>
    <t>17:25</t>
  </si>
  <si>
    <t>18:23</t>
  </si>
  <si>
    <t>18:09</t>
  </si>
  <si>
    <t>10:02</t>
  </si>
  <si>
    <t>10:54</t>
  </si>
  <si>
    <t>14:04</t>
  </si>
  <si>
    <t>15:10</t>
  </si>
  <si>
    <t>14:23</t>
  </si>
  <si>
    <t>15:37</t>
  </si>
  <si>
    <t>16:25</t>
  </si>
  <si>
    <t>13:43</t>
  </si>
  <si>
    <t>11:46</t>
  </si>
  <si>
    <t>12:21</t>
  </si>
  <si>
    <t>13:02</t>
  </si>
  <si>
    <t>14:01</t>
  </si>
  <si>
    <t>09:38</t>
  </si>
  <si>
    <t>14:25</t>
  </si>
  <si>
    <t>14:44</t>
  </si>
  <si>
    <t>09:23</t>
  </si>
  <si>
    <t>09:45</t>
  </si>
  <si>
    <t>15:39</t>
  </si>
  <si>
    <t>17:14</t>
  </si>
  <si>
    <t>12:28</t>
  </si>
  <si>
    <t>12:39</t>
  </si>
  <si>
    <t>19:39</t>
  </si>
  <si>
    <t>20:10</t>
  </si>
  <si>
    <t>09:33</t>
  </si>
  <si>
    <t>10:08</t>
  </si>
  <si>
    <t>10:22</t>
  </si>
  <si>
    <t>10:48</t>
  </si>
  <si>
    <t>07:43</t>
  </si>
  <si>
    <t>08:34</t>
  </si>
  <si>
    <t>09:46</t>
  </si>
  <si>
    <t>05:22</t>
  </si>
  <si>
    <t>06:22</t>
  </si>
  <si>
    <t>15:14</t>
  </si>
  <si>
    <t>17:05</t>
  </si>
  <si>
    <t>13:38</t>
  </si>
  <si>
    <t>14:26</t>
  </si>
  <si>
    <t>17:17</t>
  </si>
  <si>
    <t>18:54</t>
  </si>
  <si>
    <t>12:27</t>
  </si>
  <si>
    <t>14:42</t>
  </si>
  <si>
    <t>10:55</t>
  </si>
  <si>
    <t>10:05</t>
  </si>
  <si>
    <t>10:34</t>
  </si>
  <si>
    <t>07:52</t>
  </si>
  <si>
    <t>08:07</t>
  </si>
  <si>
    <t>16:34</t>
  </si>
  <si>
    <t>08:33</t>
  </si>
  <si>
    <t>11:01</t>
  </si>
  <si>
    <t>11:32</t>
  </si>
  <si>
    <t>09:56</t>
  </si>
  <si>
    <t>13:58</t>
  </si>
  <si>
    <t>15:53</t>
  </si>
  <si>
    <t>16:51</t>
  </si>
  <si>
    <t>08:31</t>
  </si>
  <si>
    <t>06:35</t>
  </si>
  <si>
    <t>07:42</t>
  </si>
  <si>
    <t>12:43</t>
  </si>
  <si>
    <t>12:51</t>
  </si>
  <si>
    <t>07:27</t>
  </si>
  <si>
    <t>08:01</t>
  </si>
  <si>
    <t>14:45</t>
  </si>
  <si>
    <t>15:33</t>
  </si>
  <si>
    <t>08:14</t>
  </si>
  <si>
    <t>08:56</t>
  </si>
  <si>
    <t>09:04</t>
  </si>
  <si>
    <t>09:43</t>
  </si>
  <si>
    <t>08:03</t>
  </si>
  <si>
    <t>09:19</t>
  </si>
  <si>
    <t>16:58</t>
  </si>
  <si>
    <t>18:32</t>
  </si>
  <si>
    <t>15:21</t>
  </si>
  <si>
    <t>16:08</t>
  </si>
  <si>
    <t>17:39</t>
  </si>
  <si>
    <t>17:23</t>
  </si>
  <si>
    <t>16:27</t>
  </si>
  <si>
    <t>17:10</t>
  </si>
  <si>
    <t>11:39</t>
  </si>
  <si>
    <t>11:54</t>
  </si>
  <si>
    <t>16:06</t>
  </si>
  <si>
    <t>20:25</t>
  </si>
  <si>
    <t>20:49</t>
  </si>
  <si>
    <t>18:05</t>
  </si>
  <si>
    <t>19:00</t>
  </si>
  <si>
    <t>07:49</t>
  </si>
  <si>
    <t>11:14</t>
  </si>
  <si>
    <t>12:09</t>
  </si>
  <si>
    <t>08:52</t>
  </si>
  <si>
    <t>13:41</t>
  </si>
  <si>
    <t>14:59</t>
  </si>
  <si>
    <t>18:21</t>
  </si>
  <si>
    <t>10:12</t>
  </si>
  <si>
    <t>08:49</t>
  </si>
  <si>
    <t>09:54</t>
  </si>
  <si>
    <t>17:35</t>
  </si>
  <si>
    <t>11:18</t>
  </si>
  <si>
    <t>10:49</t>
  </si>
  <si>
    <t>09:22</t>
  </si>
  <si>
    <t>15:02</t>
  </si>
  <si>
    <t>08:30</t>
  </si>
  <si>
    <t>08:51</t>
  </si>
  <si>
    <t>08:45</t>
  </si>
  <si>
    <t>09:06</t>
  </si>
  <si>
    <t>07:22</t>
  </si>
  <si>
    <t>15:20</t>
  </si>
  <si>
    <t>15:06</t>
  </si>
  <si>
    <t>16:24</t>
  </si>
  <si>
    <t>12:24</t>
  </si>
  <si>
    <t>13:25</t>
  </si>
  <si>
    <t>12:45</t>
  </si>
  <si>
    <t>10:38</t>
  </si>
  <si>
    <t>11:56</t>
  </si>
  <si>
    <t>12:17</t>
  </si>
  <si>
    <t>08:43</t>
  </si>
  <si>
    <t>07:55</t>
  </si>
  <si>
    <t>08:19</t>
  </si>
  <si>
    <t>08:15</t>
  </si>
  <si>
    <t>09:49</t>
  </si>
  <si>
    <t>09:50</t>
  </si>
  <si>
    <t>08:25</t>
  </si>
  <si>
    <t>09:03</t>
  </si>
  <si>
    <t>13:51</t>
  </si>
  <si>
    <t>14:11</t>
  </si>
  <si>
    <t>08:05</t>
  </si>
  <si>
    <t>12:50</t>
  </si>
  <si>
    <t>12:47</t>
  </si>
  <si>
    <t>19:16</t>
  </si>
  <si>
    <t>11:12</t>
  </si>
  <si>
    <t>05:09</t>
  </si>
  <si>
    <t>05:50</t>
  </si>
  <si>
    <t>16:38</t>
  </si>
  <si>
    <t>18:18</t>
  </si>
  <si>
    <t>18:56</t>
  </si>
  <si>
    <t>19:21</t>
  </si>
  <si>
    <t>11:22</t>
  </si>
  <si>
    <t>11:49</t>
  </si>
  <si>
    <t>09:36</t>
  </si>
  <si>
    <t>17:18</t>
  </si>
  <si>
    <t>17:37</t>
  </si>
  <si>
    <t>11:59</t>
  </si>
  <si>
    <t>17:09</t>
  </si>
  <si>
    <t>16:21</t>
  </si>
  <si>
    <t>16:42</t>
  </si>
  <si>
    <t>09:40</t>
  </si>
  <si>
    <t>14:39</t>
  </si>
  <si>
    <t>15:07</t>
  </si>
  <si>
    <t>16:26</t>
  </si>
  <si>
    <t>09:15</t>
  </si>
  <si>
    <t>18:45</t>
  </si>
  <si>
    <t>12:42</t>
  </si>
  <si>
    <t>13:15</t>
  </si>
  <si>
    <t>14:48</t>
  </si>
  <si>
    <t>12:25</t>
  </si>
  <si>
    <t>13:03</t>
  </si>
  <si>
    <t>14:50</t>
  </si>
  <si>
    <t>11:23</t>
  </si>
  <si>
    <t>17:55</t>
  </si>
  <si>
    <t>16:41</t>
  </si>
  <si>
    <t>12:38</t>
  </si>
  <si>
    <t>12:58</t>
  </si>
  <si>
    <t>15:42</t>
  </si>
  <si>
    <t>15:23</t>
  </si>
  <si>
    <t>11:38</t>
  </si>
  <si>
    <t>19:04</t>
  </si>
  <si>
    <t>16:02</t>
  </si>
  <si>
    <t>16:36</t>
  </si>
  <si>
    <t>14:18</t>
  </si>
  <si>
    <t>12:19</t>
  </si>
  <si>
    <t>13:12</t>
  </si>
  <si>
    <t>07:36</t>
  </si>
  <si>
    <t>16:18</t>
  </si>
  <si>
    <t>17:16</t>
  </si>
  <si>
    <t>08:06</t>
  </si>
  <si>
    <t>09:31</t>
  </si>
  <si>
    <t>05:00</t>
  </si>
  <si>
    <t>05:31</t>
  </si>
  <si>
    <t>14:35</t>
  </si>
  <si>
    <t>11:25</t>
  </si>
  <si>
    <t>09:21</t>
  </si>
  <si>
    <t>10:03</t>
  </si>
  <si>
    <t>12:48</t>
  </si>
  <si>
    <t>17:38</t>
  </si>
  <si>
    <t>10:45</t>
  </si>
  <si>
    <t>11:10</t>
  </si>
  <si>
    <t>14:55</t>
  </si>
  <si>
    <t>17:06</t>
  </si>
  <si>
    <t>17:31</t>
  </si>
  <si>
    <t>10:29</t>
  </si>
  <si>
    <t>07:40</t>
  </si>
  <si>
    <t>16:31</t>
  </si>
  <si>
    <t>17:50</t>
  </si>
  <si>
    <t>09:47</t>
  </si>
  <si>
    <t>08:28</t>
  </si>
  <si>
    <t>15:13</t>
  </si>
  <si>
    <t>15:31</t>
  </si>
  <si>
    <t>07:56</t>
  </si>
  <si>
    <t>08:35</t>
  </si>
  <si>
    <t>17:24</t>
  </si>
  <si>
    <t>15:08</t>
  </si>
  <si>
    <t>08:26</t>
  </si>
  <si>
    <t>15:56</t>
  </si>
  <si>
    <t>16:50</t>
  </si>
  <si>
    <t>17:34</t>
  </si>
  <si>
    <t/>
  </si>
  <si>
    <t>14:09</t>
  </si>
  <si>
    <t>14:29</t>
  </si>
  <si>
    <t>07:34</t>
  </si>
  <si>
    <t>07:54</t>
  </si>
  <si>
    <t>06:59</t>
  </si>
  <si>
    <t>07:13</t>
  </si>
  <si>
    <t>16:49</t>
  </si>
  <si>
    <t>10:13</t>
  </si>
  <si>
    <t>10:10</t>
  </si>
  <si>
    <t>10:27</t>
  </si>
  <si>
    <t>06:05</t>
  </si>
  <si>
    <t>06:51</t>
  </si>
  <si>
    <t>08:44</t>
  </si>
  <si>
    <t>09:29</t>
  </si>
  <si>
    <t>07:29</t>
  </si>
  <si>
    <t>08:13</t>
  </si>
  <si>
    <t>09:58</t>
  </si>
  <si>
    <t>07:48</t>
  </si>
  <si>
    <t>14:38</t>
  </si>
  <si>
    <t>13:23</t>
  </si>
  <si>
    <t>12:40</t>
  </si>
  <si>
    <t>13:17</t>
  </si>
  <si>
    <t>10:16</t>
  </si>
  <si>
    <t>10:58</t>
  </si>
  <si>
    <t>12:04</t>
  </si>
  <si>
    <t>12:14</t>
  </si>
  <si>
    <t>15:57</t>
  </si>
  <si>
    <t>10:30</t>
  </si>
  <si>
    <t>11:05</t>
  </si>
  <si>
    <t>09:52</t>
  </si>
  <si>
    <t>22:32</t>
  </si>
  <si>
    <t>22:40</t>
  </si>
  <si>
    <t>18:49</t>
  </si>
  <si>
    <t>20:06</t>
  </si>
  <si>
    <t>20:23</t>
  </si>
  <si>
    <t>12:57</t>
  </si>
  <si>
    <t>13:39</t>
  </si>
  <si>
    <t>17:11</t>
  </si>
  <si>
    <t>17:54</t>
  </si>
  <si>
    <t>07:51</t>
  </si>
  <si>
    <t>19:09</t>
  </si>
  <si>
    <t>20:02</t>
  </si>
  <si>
    <t>09:57</t>
  </si>
  <si>
    <t>10:56</t>
  </si>
  <si>
    <t>13:13</t>
  </si>
  <si>
    <t>16:04</t>
  </si>
  <si>
    <t>10:47</t>
  </si>
  <si>
    <t>15:38</t>
  </si>
  <si>
    <t>13:16</t>
  </si>
  <si>
    <t>13:45</t>
  </si>
  <si>
    <t>08:32</t>
  </si>
  <si>
    <t>16:30</t>
  </si>
  <si>
    <t>09:39</t>
  </si>
  <si>
    <t>10:26</t>
  </si>
  <si>
    <t>11:15</t>
  </si>
  <si>
    <t>13:42</t>
  </si>
  <si>
    <t>08:39</t>
  </si>
  <si>
    <t>14:22</t>
  </si>
  <si>
    <t>16:23</t>
  </si>
  <si>
    <t>07:37</t>
  </si>
  <si>
    <t>07:44</t>
  </si>
  <si>
    <t>11:47</t>
  </si>
  <si>
    <t>12:37</t>
  </si>
  <si>
    <t>04:59</t>
  </si>
  <si>
    <t>05:46</t>
  </si>
  <si>
    <t>14:06</t>
  </si>
  <si>
    <t>14:31</t>
  </si>
  <si>
    <t>08:55</t>
  </si>
  <si>
    <t>11:02</t>
  </si>
  <si>
    <t>11:57</t>
  </si>
  <si>
    <t>12:36</t>
  </si>
  <si>
    <t>13:20</t>
  </si>
  <si>
    <t>07:57</t>
  </si>
  <si>
    <t>18:11</t>
  </si>
  <si>
    <t>10:35</t>
  </si>
  <si>
    <t>12:12</t>
  </si>
  <si>
    <t>15:19</t>
  </si>
  <si>
    <t>13:46</t>
  </si>
  <si>
    <t>14:33</t>
  </si>
  <si>
    <t>10:57</t>
  </si>
  <si>
    <t>11:26</t>
  </si>
  <si>
    <t>08:21</t>
  </si>
  <si>
    <t>05:24</t>
  </si>
  <si>
    <t>06:31</t>
  </si>
  <si>
    <t>18:17</t>
  </si>
  <si>
    <t>19:24</t>
  </si>
  <si>
    <t>07:30</t>
  </si>
  <si>
    <t>08:37</t>
  </si>
  <si>
    <t>12:46</t>
  </si>
  <si>
    <t>15:48</t>
  </si>
  <si>
    <t>16:20</t>
  </si>
  <si>
    <t>08:00</t>
  </si>
  <si>
    <t>08:22</t>
  </si>
  <si>
    <t>14:46</t>
  </si>
  <si>
    <t>15:27</t>
  </si>
  <si>
    <t>07:32</t>
  </si>
  <si>
    <t>08:09</t>
  </si>
  <si>
    <t>15:11</t>
  </si>
  <si>
    <t>09:32</t>
  </si>
  <si>
    <t>07:11</t>
  </si>
  <si>
    <t>07:21</t>
  </si>
  <si>
    <t>11:17</t>
  </si>
  <si>
    <t>11:51</t>
  </si>
  <si>
    <t>11:52</t>
  </si>
  <si>
    <t>12:26</t>
  </si>
  <si>
    <t>19:57</t>
  </si>
  <si>
    <t>20:40</t>
  </si>
  <si>
    <t>12:59</t>
  </si>
  <si>
    <t>13:33</t>
  </si>
  <si>
    <t>12:15</t>
  </si>
  <si>
    <t>10:37</t>
  </si>
  <si>
    <t>17:53</t>
  </si>
  <si>
    <t>10:59</t>
  </si>
  <si>
    <t>11:33</t>
  </si>
  <si>
    <t>18:00</t>
  </si>
  <si>
    <t>16:57</t>
  </si>
  <si>
    <t>14:47</t>
  </si>
  <si>
    <t>11:35</t>
  </si>
  <si>
    <t>13:24</t>
  </si>
  <si>
    <t>07:10</t>
  </si>
  <si>
    <t>09:35</t>
  </si>
  <si>
    <t>13:06</t>
  </si>
  <si>
    <t>13:36</t>
  </si>
  <si>
    <t>10:40</t>
  </si>
  <si>
    <t>18:16</t>
  </si>
  <si>
    <t>18:48</t>
  </si>
  <si>
    <t>17:45</t>
  </si>
  <si>
    <t>18:13</t>
  </si>
  <si>
    <t>10:18</t>
  </si>
  <si>
    <t>12:31</t>
  </si>
  <si>
    <t>13:00</t>
  </si>
  <si>
    <t>11:27</t>
  </si>
  <si>
    <t>12:07</t>
  </si>
  <si>
    <t>06:34</t>
  </si>
  <si>
    <t>10:32</t>
  </si>
  <si>
    <t>09:20</t>
  </si>
  <si>
    <t>09:53</t>
  </si>
  <si>
    <t>15:36</t>
  </si>
  <si>
    <t>07:07</t>
  </si>
  <si>
    <t>13:21</t>
  </si>
  <si>
    <t>13:05</t>
  </si>
  <si>
    <t>06:42</t>
  </si>
  <si>
    <t>07:19</t>
  </si>
  <si>
    <t>09:18</t>
  </si>
  <si>
    <t>12:18</t>
  </si>
  <si>
    <t>15:51</t>
  </si>
  <si>
    <t>15:34</t>
  </si>
  <si>
    <t>15:40</t>
  </si>
  <si>
    <t>17:46</t>
  </si>
  <si>
    <t>17:40</t>
  </si>
  <si>
    <t>12:30</t>
  </si>
  <si>
    <t>16:00</t>
  </si>
  <si>
    <t>12:11</t>
  </si>
  <si>
    <t>10:41</t>
  </si>
  <si>
    <t>10:25</t>
  </si>
  <si>
    <t>10:43</t>
  </si>
  <si>
    <t>07:50</t>
  </si>
  <si>
    <t>11:03</t>
  </si>
  <si>
    <t>11:44</t>
  </si>
  <si>
    <t>13:07</t>
  </si>
  <si>
    <t>10:21</t>
  </si>
  <si>
    <t>18:40</t>
  </si>
  <si>
    <t>19:03</t>
  </si>
  <si>
    <t>16:59</t>
  </si>
  <si>
    <t>13:10</t>
  </si>
  <si>
    <t>13:14</t>
  </si>
  <si>
    <t>17:02</t>
  </si>
  <si>
    <t>20:47</t>
  </si>
  <si>
    <t>21:21</t>
  </si>
  <si>
    <t>12:06</t>
  </si>
  <si>
    <t>12:32</t>
  </si>
  <si>
    <t>17:52</t>
  </si>
  <si>
    <t>13:26</t>
  </si>
  <si>
    <t>11:11</t>
  </si>
  <si>
    <t>13:37</t>
  </si>
  <si>
    <t>14:19</t>
  </si>
  <si>
    <t>16:45</t>
  </si>
  <si>
    <t>17:51</t>
  </si>
  <si>
    <t>08:36</t>
  </si>
  <si>
    <t>11:31</t>
  </si>
  <si>
    <t>20:27</t>
  </si>
  <si>
    <t>21:02</t>
  </si>
  <si>
    <t>11:04</t>
  </si>
  <si>
    <t>11:29</t>
  </si>
  <si>
    <t>09:42</t>
  </si>
  <si>
    <t>06:40</t>
  </si>
  <si>
    <t>07:14</t>
  </si>
  <si>
    <t>12:34</t>
  </si>
  <si>
    <t>13:53</t>
  </si>
  <si>
    <t>14:14</t>
  </si>
  <si>
    <t>17:27</t>
  </si>
  <si>
    <t>05:33</t>
  </si>
  <si>
    <t>06:46</t>
  </si>
  <si>
    <t>11:06</t>
  </si>
  <si>
    <t>11:36</t>
  </si>
  <si>
    <t>09:05</t>
  </si>
  <si>
    <t>09:30</t>
  </si>
  <si>
    <t>12:03</t>
  </si>
  <si>
    <t>17:47</t>
  </si>
  <si>
    <t>18:27</t>
  </si>
  <si>
    <t>17:48</t>
  </si>
  <si>
    <t>11:45</t>
  </si>
  <si>
    <t>12:05</t>
  </si>
  <si>
    <t>14:32</t>
  </si>
  <si>
    <t>09:41</t>
  </si>
  <si>
    <t>14:15</t>
  </si>
  <si>
    <t>08:38</t>
  </si>
  <si>
    <t>09:08</t>
  </si>
  <si>
    <t>13:57</t>
  </si>
  <si>
    <t>08:54</t>
  </si>
  <si>
    <t>15:59</t>
  </si>
  <si>
    <t>15:35</t>
  </si>
  <si>
    <t>06:20</t>
  </si>
  <si>
    <t>13:54</t>
  </si>
  <si>
    <t>17:08</t>
  </si>
  <si>
    <t>09:24</t>
  </si>
  <si>
    <t>10:24</t>
  </si>
  <si>
    <t>13:11</t>
  </si>
  <si>
    <t>09:34</t>
  </si>
  <si>
    <t>17:29</t>
  </si>
  <si>
    <t>16:12</t>
  </si>
  <si>
    <t>10:20</t>
  </si>
  <si>
    <t>09:13</t>
  </si>
  <si>
    <t>14:52</t>
  </si>
  <si>
    <t>11:37</t>
  </si>
  <si>
    <t>09:09</t>
  </si>
  <si>
    <t>15:04</t>
  </si>
  <si>
    <t>05:29</t>
  </si>
  <si>
    <t>06:21</t>
  </si>
  <si>
    <t>12:54</t>
  </si>
  <si>
    <t>18:26</t>
  </si>
  <si>
    <t>14:34</t>
  </si>
  <si>
    <t>18:52</t>
  </si>
  <si>
    <t>09:59</t>
  </si>
  <si>
    <t>17:59</t>
  </si>
  <si>
    <t>10:51</t>
  </si>
  <si>
    <t>08:24</t>
  </si>
  <si>
    <t>13:49</t>
  </si>
  <si>
    <t>08:18</t>
  </si>
  <si>
    <t>07:47</t>
  </si>
  <si>
    <t>16:33</t>
  </si>
  <si>
    <t>09:26</t>
  </si>
  <si>
    <t>19:48</t>
  </si>
  <si>
    <t>17:49</t>
  </si>
  <si>
    <t>21:53</t>
  </si>
  <si>
    <t>22:22</t>
  </si>
  <si>
    <t>12:55</t>
  </si>
  <si>
    <t>09:37</t>
  </si>
  <si>
    <t>10:04</t>
  </si>
  <si>
    <t>13:52</t>
  </si>
  <si>
    <t>15:26</t>
  </si>
  <si>
    <t>12:52</t>
  </si>
  <si>
    <t>19:40</t>
  </si>
  <si>
    <t>13:34</t>
  </si>
  <si>
    <t>19:50</t>
  </si>
  <si>
    <t>20:22</t>
  </si>
  <si>
    <t>07:20</t>
  </si>
  <si>
    <t>10:09</t>
  </si>
  <si>
    <t>10:15</t>
  </si>
  <si>
    <t>11:40</t>
  </si>
  <si>
    <t>11:58</t>
  </si>
  <si>
    <t>06:33</t>
  </si>
  <si>
    <t>07:15</t>
  </si>
  <si>
    <t>19:10</t>
  </si>
  <si>
    <t>19:33</t>
  </si>
  <si>
    <t>12:33</t>
  </si>
  <si>
    <t>306BB</t>
  </si>
  <si>
    <t>WEEKDAY</t>
  </si>
  <si>
    <t>MATUECCI, MATT</t>
  </si>
  <si>
    <t>SILVA PAUL</t>
  </si>
  <si>
    <t>GETU BOGALE</t>
  </si>
  <si>
    <t>306B BIGST</t>
  </si>
  <si>
    <t>CARTER, RENE</t>
  </si>
  <si>
    <t>214 LAVTA</t>
  </si>
  <si>
    <t>SULEIMAN, AIMEN</t>
  </si>
  <si>
    <t>304</t>
  </si>
  <si>
    <t>HALE, MICHAEL</t>
  </si>
  <si>
    <t>309A</t>
  </si>
  <si>
    <t>SALGUERO, JORGE</t>
  </si>
  <si>
    <t>BUFFINGTON, DANIEL</t>
  </si>
  <si>
    <t>BUFFINGTON, BLAKE</t>
  </si>
  <si>
    <t>220B</t>
  </si>
  <si>
    <t>220A</t>
  </si>
  <si>
    <t>MARSHALL, WILLIAM</t>
  </si>
  <si>
    <t>309B</t>
  </si>
  <si>
    <t>RIVERA, LETOSHA</t>
  </si>
  <si>
    <t>JOSEPH, SHARONN</t>
  </si>
  <si>
    <t>311</t>
  </si>
  <si>
    <t>211 LAVTA</t>
  </si>
  <si>
    <t>217 LAVTA</t>
  </si>
  <si>
    <t>201 LAVTA</t>
  </si>
  <si>
    <t>WEEKEND</t>
  </si>
  <si>
    <t>203 LAVTA</t>
  </si>
  <si>
    <t>204B</t>
  </si>
  <si>
    <t>204A</t>
  </si>
  <si>
    <t>Sum of SERVICE HOURS OPERATED</t>
  </si>
  <si>
    <t>WE: Dec 22</t>
  </si>
  <si>
    <t>WE: Dec 29</t>
  </si>
  <si>
    <t>12/30-1/12 VDP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</si>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</sst>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2"/>
      <color indexed="8"/>
      <name val="Aptos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4" fillId="0" borderId="0" xfId="2" applyFont="1"/>
    <xf numFmtId="0" fontId="15" fillId="0" borderId="0" xfId="2" applyFont="1"/>
    <xf numFmtId="0" fontId="19" fillId="0" borderId="0" xfId="2" applyFont="1" applyAlignment="1">
      <alignment horizontal="left"/>
    </xf>
    <xf numFmtId="1" fontId="0" fillId="0" borderId="0" xfId="0" applyNumberFormat="1"/>
    <xf numFmtId="1" fontId="0" fillId="7" borderId="0" xfId="0" applyNumberFormat="1" applyFill="1"/>
    <xf numFmtId="0" fontId="13" fillId="15" borderId="0" xfId="2" applyFill="1" applyAlignment="1">
      <alignment horizontal="left"/>
    </xf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7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42" Type="http://schemas.microsoft.com/office/2017/06/relationships/rdRichValueStructure" Target="richData/rdrichvaluestructure.xml"/><Relationship Id="rId47" Type="http://schemas.openxmlformats.org/officeDocument/2006/relationships/customXml" Target="../customXml/item3.xml"/><Relationship Id="rId50" Type="http://schemas.microsoft.com/office/2017/10/relationships/person" Target="persons/perso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3.xml"/><Relationship Id="rId37" Type="http://schemas.openxmlformats.org/officeDocument/2006/relationships/connections" Target="connections.xml"/><Relationship Id="rId40" Type="http://schemas.openxmlformats.org/officeDocument/2006/relationships/sheetMetadata" Target="metadata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pivotCacheDefinition" Target="pivotCache/pivotCacheDefinition3.xml"/><Relationship Id="rId43" Type="http://schemas.microsoft.com/office/2017/06/relationships/rdRichValueTypes" Target="richData/rdRichValueTypes.xml"/><Relationship Id="rId48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styles" Target="styles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83820</xdr:colOff>
      <xdr:row>0</xdr:row>
      <xdr:rowOff>38100</xdr:rowOff>
    </xdr:from>
    <xdr:to>
      <xdr:col>3</xdr:col>
      <xdr:colOff>160020</xdr:colOff>
      <xdr:row>2</xdr:row>
      <xdr:rowOff>133562</xdr:rowOff>
    </xdr:to>
    <xdr:sp macro="[0]!GenerateWorkbooksForAllPartners" textlink="">
      <xdr:nvSpPr>
        <xdr:cNvPr id="2" name="Rectangle 1">
          <a:extLst>
            <a:ext uri="{FF2B5EF4-FFF2-40B4-BE49-F238E27FC236}">
              <a16:creationId xmlns:a16="http://schemas.microsoft.com/office/drawing/2014/main" id="{DB14587C-28E2-43A8-AB1B-E0E697EB3C74}"/>
            </a:ext>
          </a:extLst>
        </xdr:cNvPr>
        <xdr:cNvSpPr/>
      </xdr:nvSpPr>
      <xdr:spPr>
        <a:xfrm>
          <a:off x="83820" y="38100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204083</xdr:colOff>
      <xdr:row>0</xdr:row>
      <xdr:rowOff>66926</xdr:rowOff>
    </xdr:from>
    <xdr:to>
      <xdr:col>14</xdr:col>
      <xdr:colOff>558579</xdr:colOff>
      <xdr:row>2</xdr:row>
      <xdr:rowOff>137209</xdr:rowOff>
    </xdr:to>
    <xdr:sp macro="[0]!Div6CopyAndSendEmailOtherOption" textlink="">
      <xdr:nvSpPr>
        <xdr:cNvPr id="3" name="Rectangle 2">
          <a:extLst>
            <a:ext uri="{FF2B5EF4-FFF2-40B4-BE49-F238E27FC236}">
              <a16:creationId xmlns:a16="http://schemas.microsoft.com/office/drawing/2014/main" id="{406B32FE-3681-4490-80B9-F2B2059A7C6D}"/>
            </a:ext>
          </a:extLst>
        </xdr:cNvPr>
        <xdr:cNvSpPr/>
      </xdr:nvSpPr>
      <xdr:spPr>
        <a:xfrm>
          <a:off x="10766066" y="66926"/>
          <a:ext cx="1905000" cy="461222"/>
        </a:xfrm>
        <a:prstGeom prst="rect">
          <a:avLst/>
        </a:prstGeom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SEND</a:t>
          </a:r>
          <a:r>
            <a:rPr lang="en-US" sz="1400" b="1" baseline="0"/>
            <a:t> </a:t>
          </a:r>
          <a:r>
            <a:rPr lang="en-US" sz="1400" b="1"/>
            <a:t>VDP Statement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igst/Dropbox/START%20UP%203CTA/A%20ACCOUNTING/INVOICING/05-CNCRD0004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APPYCHUKWUDIKE/Users/Users/belar/Big%20Star%20Transit%20LLC%20Dropbox/Big%20Star%20Transit%20LLC%20Team%20Folder/A%20ACCOUNTING/2023%20A%20CORP%20INVOICING/9%20AZ/AUTOMATIONS/VDP%20AUTOMATION/VDP_DIV9%20AUTOMATIO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Down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670.62126226852" createdVersion="8" refreshedVersion="8" minRefreshableVersion="3" recordCount="2521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LAVTA"/>
        <s v="County Connection"/>
        <s v="One-Seat"/>
        <m u="1"/>
      </sharedItems>
    </cacheField>
    <cacheField name="PARTNER NAME" numFmtId="0">
      <sharedItems containsBlank="1" count="64">
        <s v="JORGE TRANSPORTATION"/>
        <s v="EXPRESS TRANSPORTATION SERVICES, LLC"/>
        <s v="NEMIA CARE LLC"/>
        <s v="BUFFINGTON TRANSPORTATION LLC"/>
        <s v="MONAI&amp;SON'S LLC"/>
        <s v="MADE EAZY LLC"/>
        <s v="HUGO FAMILY TRANSPORTATION"/>
        <s v="FOWLER SENIOR TRANSIT LLC"/>
        <s v="GET CARE TRANSIT LLC"/>
        <s v="REM SOLUTIONS LLC"/>
        <s v="QUICK RIDES CA"/>
        <s v="SYNERGY MEDICAL TRANSPORTATION LLC"/>
        <s v="NORTHCAL TRANSPORTATION LLC"/>
        <s v="TRI VALLEY TRANSPORTATION INC."/>
        <s v="HIGHER-SELF LLC"/>
        <s v="PEOPLE FIRST TRANSIT LLC"/>
        <s v="TRANSIT LTM LLC"/>
        <s v="DIAMOND HILL TRANSPORTATION LLC"/>
        <s v="AARON TRANSPORTATION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12-16T00:00:00" maxDate="2024-12-30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4038504" maxValue="4049889"/>
    </cacheField>
    <cacheField name="Custom" numFmtId="0">
      <sharedItems/>
    </cacheField>
    <cacheField name="Fare To Collect" numFmtId="0">
      <sharedItems containsSemiMixedTypes="0" containsString="0" containsNumber="1" minValue="0" maxValue="11"/>
    </cacheField>
    <cacheField name="Tickets Collected" numFmtId="0">
      <sharedItems containsSemiMixedTypes="0" containsString="0" containsNumber="1" containsInteger="1" minValue="0" maxValue="1"/>
    </cacheField>
    <cacheField name="Ticket Value" numFmtId="0">
      <sharedItems containsSemiMixedTypes="0" containsString="0" containsNumber="1" minValue="0" maxValue="5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016898151" createdVersion="8" refreshedVersion="8" minRefreshableVersion="3" recordCount="303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MONAI&amp;SON'S LLC"/>
        <s v="NORTHCAL TRANSPORTATION LLC"/>
        <s v="REM SOLUTIONS LLC"/>
        <s v="QUICK RIDES CA"/>
        <s v="SYNERGY MEDICAL TRANSPORTATION LLC"/>
        <s v="GET CARE TRANSIT LLC"/>
        <s v="FOWLER SENIOR TRANSIT LLC"/>
        <s v="MADE EAZY LLC"/>
        <s v="HUGO FAMILY TRANSPORTATION"/>
        <s v="HIGHER-SELF LLC"/>
        <s v="NEMIA CARE LLC"/>
        <s v="JORGE TRANSPORTATION"/>
        <s v="TRI VALLEY TRANSPORTATION INC."/>
        <s v="BUFFINGTON TRANSPORTATION LLC"/>
        <s v="TRANSIT LTM LLC"/>
        <s v="PEOPLE FIRST TRANSIT LLC"/>
        <s v="DIAMOND HILL TRANSPORTATION LLC"/>
        <s v="AARON TRANSPORTATION"/>
        <m u="1"/>
        <s v="TRULY TRANSPORT LLC" u="1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12-16T00:00:00" maxDate="2024-12-30T00:00:00" count="14">
        <d v="2024-12-16T00:00:00"/>
        <d v="2024-12-17T00:00:00"/>
        <d v="2024-12-18T00:00:00"/>
        <d v="2024-12-19T00:00:00"/>
        <d v="2024-12-20T00:00:00"/>
        <d v="2024-12-21T00:00:00"/>
        <d v="2024-12-22T00:00:00"/>
        <d v="2024-12-23T00:00:00"/>
        <d v="2024-12-24T00:00:00"/>
        <d v="2024-12-25T00:00:00"/>
        <d v="2024-12-26T00:00:00"/>
        <d v="2024-12-27T00:00:00"/>
        <d v="2024-12-28T00:00:00"/>
        <d v="2024-12-29T00:00:00"/>
      </sharedItems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65">
        <s v="306BB"/>
        <s v="203"/>
        <s v="217"/>
        <s v="215"/>
        <s v="205B"/>
        <s v="205A"/>
        <s v="221"/>
        <s v="208"/>
        <s v="207"/>
        <s v="213"/>
        <s v="210"/>
        <s v="218"/>
        <s v="214"/>
        <s v="222"/>
        <s v="220"/>
        <s v="219"/>
        <s v="211"/>
        <s v="216"/>
        <s v="306B BIGST"/>
        <s v="201"/>
        <s v="306A"/>
        <s v="306B"/>
        <s v="214 LAVTA"/>
        <s v="304"/>
        <s v="309A"/>
        <s v="301"/>
        <s v="305"/>
        <s v="302"/>
        <s v="209"/>
        <s v="220B"/>
        <s v="220A"/>
        <s v="212"/>
        <s v="309B"/>
        <s v="307"/>
        <s v="311"/>
        <s v="206"/>
        <s v="211 LAVTA"/>
        <s v="202"/>
        <s v="217 LAVTA"/>
        <s v="201 LAVTA"/>
        <s v="203 LAVTA"/>
        <s v="204LAVTA"/>
        <s v="204"/>
        <s v="204B"/>
        <s v="204A"/>
        <s v="204 LAVTA"/>
        <m u="1"/>
        <s v="210A" u="1"/>
        <s v="311B" u="1"/>
        <s v="302B" u="1"/>
        <s v="205B LAVTA" u="1"/>
        <s v="208 LAVTA" u="1"/>
        <s v="307 BIGSTA" u="1"/>
        <s v="211A" u="1"/>
        <s v="211B" u="1"/>
        <s v="307B" u="1"/>
        <s v="307BB" u="1"/>
        <s v="209B" u="1"/>
        <s v="209A" u="1"/>
        <s v="209 LAVTA" u="1"/>
        <s v="222LAVTA" u="1"/>
        <s v="206 LAVTA" u="1"/>
        <s v="212 LAVTA" u="1"/>
        <s v="205BB" u="1"/>
        <s v="203B" u="1"/>
        <s v="222 LAVTA" u="1"/>
        <s v="301B BIGST" u="1"/>
        <s v="301A BIGST" u="1"/>
        <s v="301B" u="1"/>
        <s v="301A" u="1"/>
        <s v="309B BIGST" u="1"/>
        <s v="300" u="1"/>
        <s v="212B" u="1"/>
        <s v="212A" u="1"/>
        <s v="218A" u="1"/>
        <s v="218B" u="1"/>
        <s v="218B LAVTA" u="1"/>
        <s v="218A LAVTA" u="1"/>
        <s v="218 LAVTA" u="1"/>
        <s v="210 LAVTA" u="1"/>
        <s v="207 LAVTA" u="1"/>
        <s v="202A" u="1"/>
        <s v="202B" u="1"/>
        <s v="202 LAVT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16A" u="1"/>
        <s v="216B" u="1"/>
        <s v="205A LAVTA" u="1"/>
        <s v="216 LAVTA" u="1"/>
        <s v="203 B" u="1"/>
        <s v="203B LAVTA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300B" u="1"/>
        <s v="300A" u="1"/>
        <s v="304B" u="1"/>
        <s v="304 BIGSTA" u="1"/>
        <s v="311A" u="1"/>
        <s v="311B BIGST" u="1"/>
        <s v="221 LAVTA" u="1"/>
        <s v="221LAVTA" u="1"/>
        <s v="302A" u="1"/>
        <s v="301 BIGSTA" u="1"/>
        <s v="304A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8B" u="1"/>
        <s v="310" u="1"/>
      </sharedItems>
    </cacheField>
    <cacheField name="TYPE" numFmtId="0">
      <sharedItems containsBlank="1" count="5">
        <s v="WAV"/>
        <s v="SEDAN"/>
        <s v="BIGVAN"/>
        <m u="1"/>
        <s v="" u="1"/>
      </sharedItems>
    </cacheField>
    <cacheField name="TRIPS" numFmtId="0">
      <sharedItems containsSemiMixedTypes="0" containsString="0" containsNumber="1" containsInteger="1" minValue="0" maxValue="23"/>
    </cacheField>
    <cacheField name="TOTAL HOURS OPERATES" numFmtId="0">
      <sharedItems containsSemiMixedTypes="0" containsString="0" containsNumber="1" minValue="0.8" maxValue="11.967000000000001"/>
    </cacheField>
    <cacheField name="BREAK" numFmtId="0">
      <sharedItems containsSemiMixedTypes="0" containsString="0" containsNumber="1" minValue="0" maxValue="0.9"/>
    </cacheField>
    <cacheField name="LUNCH" numFmtId="0">
      <sharedItems containsSemiMixedTypes="0" containsString="0" containsNumber="1" minValue="0" maxValue="0.81699999999999995"/>
    </cacheField>
    <cacheField name="MILES" numFmtId="0">
      <sharedItems containsSemiMixedTypes="0" containsString="0" containsNumber="1" minValue="0" maxValue="362.17599999999999"/>
    </cacheField>
    <cacheField name="RATES" numFmtId="0">
      <sharedItems containsSemiMixedTypes="0" containsString="0" containsNumber="1" minValue="28" maxValue="42.02" count="17">
        <n v="36.770000000000003"/>
        <n v="32.5"/>
        <n v="29"/>
        <n v="42.02"/>
        <n v="35"/>
        <n v="40"/>
        <n v="31"/>
        <n v="34.5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0.8" maxValue="11.482999999999999"/>
    </cacheField>
    <cacheField name="TTL REV" numFmtId="0">
      <sharedItems containsSemiMixedTypes="0" containsString="0" containsNumber="1" minValue="33.616000000000007" maxValue="402.00641000000002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28.242571428571431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28.242571428571431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687.417017245367" createdVersion="8" refreshedVersion="8" minRefreshableVersion="3" recordCount="705" xr:uid="{CEB97EAF-C645-4666-82BD-26E1F2638B7E}">
  <cacheSource type="worksheet">
    <worksheetSource name="Fares_Big_Star_Export"/>
  </cacheSource>
  <cacheFields count="29">
    <cacheField name="PARTNER NAME" numFmtId="0">
      <sharedItems containsBlank="1" count="62">
        <s v="EXPRESS TRANSPORTATION SERVICES, LLC"/>
        <s v="QUICK RIDES CA"/>
        <s v="SYNERGY MEDICAL TRANSPORTATION LLC"/>
        <s v="MONAI&amp;SON'S LLC"/>
        <s v="REM SOLUTIONS LLC"/>
        <s v="FOWLER SENIOR TRANSIT LLC"/>
        <s v="NORTHCAL TRANSPORTATION LLC"/>
        <s v="MADE EAZY LLC"/>
        <s v="HUGO FAMILY TRANSPORTATION"/>
        <s v="GET CARE TRANSIT LLC"/>
        <s v="HIGHER-SELF LLC"/>
        <s v="TRANSIT LTM LLC"/>
        <s v="DIAMOND HILL TRANSPORTATION LLC"/>
        <s v="AARON TRANSPORTATION"/>
        <m u="1"/>
        <s v="NEMIA CARE LLC" u="1"/>
        <s v="TRULY TRANSPORT LLC" u="1"/>
        <s v="JORGE TRANSPORTATION"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12-16T00:00:00" maxDate="2024-12-30T00:00:00"/>
    </cacheField>
    <cacheField name="Trip ID" numFmtId="0">
      <sharedItems containsSemiMixedTypes="0" containsString="0" containsNumber="1" containsInteger="1" minValue="4038544" maxValue="4049848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1.64" maxValue="36.29"/>
    </cacheField>
    <cacheField name="Trip Time" numFmtId="0">
      <sharedItems containsSemiMixedTypes="0" containsString="0" containsNumber="1" containsInteger="1" minValue="0" maxValue="932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6.5"/>
        <n v="5"/>
        <n v="4" u="1"/>
        <n v="0" u="1"/>
      </sharedItems>
    </cacheField>
    <cacheField name="Mileage" numFmtId="0">
      <sharedItems containsSemiMixedTypes="0" containsString="0" containsNumber="1" minValue="1.64" maxValue="36.29"/>
    </cacheField>
    <cacheField name="Mile RATES" numFmtId="0">
      <sharedItems containsSemiMixedTypes="0" containsString="0" containsNumber="1" minValue="0" maxValue="2" count="3">
        <n v="2"/>
        <n v="1.75"/>
        <n v="0" u="1"/>
      </sharedItems>
    </cacheField>
    <cacheField name="Mile Rev" numFmtId="0">
      <sharedItems containsSemiMixedTypes="0" containsString="0" containsNumber="1" minValue="3.28" maxValue="72.58"/>
    </cacheField>
    <cacheField name="Total Trip Rev" numFmtId="0">
      <sharedItems containsSemiMixedTypes="0" containsString="0" containsNumber="1" minValue="9.4274999999999984" maxValue="79.08"/>
    </cacheField>
    <cacheField name="Fare To Collect" numFmtId="0">
      <sharedItems containsSemiMixedTypes="0" containsString="0" containsNumber="1" minValue="0" maxValue="11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15.533333333333333"/>
    </cacheField>
    <cacheField name="Total Paid CCCTA Hours" numFmtId="0">
      <sharedItems containsSemiMixedTypes="0" containsString="0" containsNumber="1" minValue="0" maxValue="555.8991666666667"/>
    </cacheField>
    <cacheField name="Gross Revenue One Seat" numFmtId="168">
      <sharedItems containsSemiMixedTypes="0" containsString="0" containsNumber="1" minValue="-510.33920000000001" maxValue="59.92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555.8991666666667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21">
  <r>
    <x v="0"/>
    <x v="0"/>
    <d v="2024-12-16T00:00:00"/>
    <n v="0"/>
    <s v="WAV"/>
    <n v="4038504"/>
    <s v="Yes"/>
    <n v="3.75"/>
    <n v="1"/>
    <n v="3.75"/>
  </r>
  <r>
    <x v="0"/>
    <x v="1"/>
    <d v="2024-12-16T00:00:00"/>
    <n v="3.75"/>
    <s v="BIGVAN"/>
    <n v="4038505"/>
    <s v="Yes"/>
    <n v="3.75"/>
    <n v="0"/>
    <n v="0"/>
  </r>
  <r>
    <x v="0"/>
    <x v="0"/>
    <d v="2024-12-16T00:00:00"/>
    <n v="3.75"/>
    <s v="WAV"/>
    <n v="4038506"/>
    <s v="Yes"/>
    <n v="3.75"/>
    <n v="0"/>
    <n v="0"/>
  </r>
  <r>
    <x v="0"/>
    <x v="1"/>
    <d v="2024-12-16T00:00:00"/>
    <n v="3.75"/>
    <s v="BIGVAN"/>
    <n v="4038507"/>
    <s v="Yes"/>
    <n v="3.75"/>
    <n v="0"/>
    <n v="0"/>
  </r>
  <r>
    <x v="0"/>
    <x v="2"/>
    <d v="2024-12-16T00:00:00"/>
    <n v="0"/>
    <s v="WAV"/>
    <n v="4038508"/>
    <s v="Yes"/>
    <n v="3.75"/>
    <n v="1"/>
    <n v="3.75"/>
  </r>
  <r>
    <x v="0"/>
    <x v="3"/>
    <d v="2024-12-16T00:00:00"/>
    <n v="3.75"/>
    <s v="WAV"/>
    <n v="4038509"/>
    <s v="Yes"/>
    <n v="3.75"/>
    <n v="0"/>
    <n v="0"/>
  </r>
  <r>
    <x v="0"/>
    <x v="0"/>
    <d v="2024-12-16T00:00:00"/>
    <n v="3.75"/>
    <s v="WAV"/>
    <n v="4038512"/>
    <s v="Yes"/>
    <n v="3.75"/>
    <n v="0"/>
    <n v="0"/>
  </r>
  <r>
    <x v="0"/>
    <x v="0"/>
    <d v="2024-12-16T00:00:00"/>
    <n v="3.75"/>
    <s v="WAV"/>
    <n v="4038513"/>
    <s v="Yes"/>
    <n v="3.75"/>
    <n v="0"/>
    <n v="0"/>
  </r>
  <r>
    <x v="1"/>
    <x v="4"/>
    <d v="2024-12-16T00:00:00"/>
    <n v="0"/>
    <s v="WAV"/>
    <n v="4038542"/>
    <s v="Yes"/>
    <n v="0"/>
    <n v="0"/>
    <n v="0"/>
  </r>
  <r>
    <x v="2"/>
    <x v="5"/>
    <d v="2024-12-16T00:00:00"/>
    <n v="0"/>
    <s v="SEDAN"/>
    <n v="4038544"/>
    <s v="Yes"/>
    <n v="0"/>
    <n v="0"/>
    <n v="0"/>
  </r>
  <r>
    <x v="2"/>
    <x v="6"/>
    <d v="2024-12-16T00:00:00"/>
    <n v="0"/>
    <s v="WAV"/>
    <n v="4038545"/>
    <s v="Yes"/>
    <n v="0"/>
    <n v="0"/>
    <n v="0"/>
  </r>
  <r>
    <x v="1"/>
    <x v="7"/>
    <d v="2024-12-16T00:00:00"/>
    <n v="0"/>
    <s v="WAV"/>
    <n v="4038559"/>
    <s v="Yes"/>
    <n v="0"/>
    <n v="0"/>
    <n v="0"/>
  </r>
  <r>
    <x v="0"/>
    <x v="0"/>
    <d v="2024-12-16T00:00:00"/>
    <n v="3.75"/>
    <s v="WAV"/>
    <n v="4038562"/>
    <s v="Yes"/>
    <n v="3.75"/>
    <n v="0"/>
    <n v="0"/>
  </r>
  <r>
    <x v="0"/>
    <x v="8"/>
    <d v="2024-12-16T00:00:00"/>
    <n v="0"/>
    <s v="WAV"/>
    <n v="4038563"/>
    <s v="Yes"/>
    <n v="3.75"/>
    <n v="1"/>
    <n v="3.75"/>
  </r>
  <r>
    <x v="1"/>
    <x v="1"/>
    <d v="2024-12-16T00:00:00"/>
    <n v="0"/>
    <s v="WAV"/>
    <n v="4038570"/>
    <s v="Yes"/>
    <n v="0"/>
    <n v="0"/>
    <n v="0"/>
  </r>
  <r>
    <x v="0"/>
    <x v="1"/>
    <d v="2024-12-16T00:00:00"/>
    <n v="3.75"/>
    <s v="BIGVAN"/>
    <n v="4038576"/>
    <s v="Yes"/>
    <n v="3.75"/>
    <n v="0"/>
    <n v="0"/>
  </r>
  <r>
    <x v="0"/>
    <x v="1"/>
    <d v="2024-12-16T00:00:00"/>
    <n v="3.75"/>
    <s v="BIGVAN"/>
    <n v="4038577"/>
    <s v="Yes"/>
    <n v="3.75"/>
    <n v="0"/>
    <n v="0"/>
  </r>
  <r>
    <x v="2"/>
    <x v="9"/>
    <d v="2024-12-16T00:00:00"/>
    <n v="0"/>
    <s v="SEDAN"/>
    <n v="4038578"/>
    <s v="Yes"/>
    <n v="0"/>
    <n v="0"/>
    <n v="0"/>
  </r>
  <r>
    <x v="2"/>
    <x v="1"/>
    <d v="2024-12-16T00:00:00"/>
    <n v="0"/>
    <s v="WAV"/>
    <n v="4038579"/>
    <s v="Yes"/>
    <n v="0"/>
    <n v="0"/>
    <n v="0"/>
  </r>
  <r>
    <x v="1"/>
    <x v="1"/>
    <d v="2024-12-16T00:00:00"/>
    <n v="0"/>
    <s v="BIGVAN"/>
    <n v="4038585"/>
    <s v="Yes"/>
    <n v="0"/>
    <n v="0"/>
    <n v="0"/>
  </r>
  <r>
    <x v="1"/>
    <x v="10"/>
    <d v="2024-12-16T00:00:00"/>
    <n v="0"/>
    <s v="WAV"/>
    <n v="4038586"/>
    <s v="Yes"/>
    <n v="0"/>
    <n v="0"/>
    <n v="0"/>
  </r>
  <r>
    <x v="1"/>
    <x v="6"/>
    <d v="2024-12-16T00:00:00"/>
    <n v="0"/>
    <s v="WAV"/>
    <n v="4038594"/>
    <s v="Yes"/>
    <n v="0"/>
    <n v="0"/>
    <n v="0"/>
  </r>
  <r>
    <x v="0"/>
    <x v="3"/>
    <d v="2024-12-16T00:00:00"/>
    <n v="0"/>
    <s v="WAV"/>
    <n v="4038595"/>
    <s v="Yes"/>
    <n v="3.75"/>
    <n v="1"/>
    <n v="3.75"/>
  </r>
  <r>
    <x v="0"/>
    <x v="2"/>
    <d v="2024-12-16T00:00:00"/>
    <n v="0"/>
    <s v="WAV"/>
    <n v="4038596"/>
    <s v="Yes"/>
    <n v="3.75"/>
    <n v="1"/>
    <n v="3.75"/>
  </r>
  <r>
    <x v="1"/>
    <x v="11"/>
    <d v="2024-12-16T00:00:00"/>
    <n v="0"/>
    <s v="SEDAN"/>
    <n v="4038601"/>
    <s v="Yes"/>
    <n v="0"/>
    <n v="0"/>
    <n v="0"/>
  </r>
  <r>
    <x v="1"/>
    <x v="7"/>
    <d v="2024-12-16T00:00:00"/>
    <n v="0"/>
    <s v="WAV"/>
    <n v="4038602"/>
    <s v="Yes"/>
    <n v="0"/>
    <n v="0"/>
    <n v="0"/>
  </r>
  <r>
    <x v="0"/>
    <x v="1"/>
    <d v="2024-12-16T00:00:00"/>
    <n v="0"/>
    <s v="BIGVAN"/>
    <n v="4038603"/>
    <s v="Yes"/>
    <n v="3.75"/>
    <n v="1"/>
    <n v="3.75"/>
  </r>
  <r>
    <x v="0"/>
    <x v="1"/>
    <d v="2024-12-16T00:00:00"/>
    <n v="0"/>
    <s v="BIGVAN"/>
    <n v="4038604"/>
    <s v="Yes"/>
    <n v="3.75"/>
    <n v="1"/>
    <n v="3.75"/>
  </r>
  <r>
    <x v="0"/>
    <x v="1"/>
    <d v="2024-12-16T00:00:00"/>
    <n v="0"/>
    <s v="BIGVAN"/>
    <n v="4038605"/>
    <s v="Yes"/>
    <n v="3.75"/>
    <n v="1"/>
    <n v="3.75"/>
  </r>
  <r>
    <x v="0"/>
    <x v="1"/>
    <d v="2024-12-16T00:00:00"/>
    <n v="0"/>
    <s v="BIGVAN"/>
    <n v="4038606"/>
    <s v="Yes"/>
    <n v="3.75"/>
    <n v="1"/>
    <n v="3.75"/>
  </r>
  <r>
    <x v="1"/>
    <x v="1"/>
    <d v="2024-12-16T00:00:00"/>
    <n v="5"/>
    <s v="BIGVAN"/>
    <n v="4038612"/>
    <s v="Yes"/>
    <n v="5"/>
    <n v="0"/>
    <n v="0"/>
  </r>
  <r>
    <x v="0"/>
    <x v="0"/>
    <d v="2024-12-16T00:00:00"/>
    <n v="0"/>
    <s v="WAV"/>
    <n v="4038615"/>
    <s v="Yes"/>
    <n v="3.75"/>
    <n v="1"/>
    <n v="3.75"/>
  </r>
  <r>
    <x v="1"/>
    <x v="10"/>
    <d v="2024-12-16T00:00:00"/>
    <n v="0"/>
    <s v="WAV"/>
    <n v="4038627"/>
    <s v="Yes"/>
    <n v="0"/>
    <n v="0"/>
    <n v="0"/>
  </r>
  <r>
    <x v="1"/>
    <x v="1"/>
    <d v="2024-12-16T00:00:00"/>
    <n v="0"/>
    <s v="WAV"/>
    <n v="4038628"/>
    <s v="Yes"/>
    <n v="0"/>
    <n v="0"/>
    <n v="0"/>
  </r>
  <r>
    <x v="1"/>
    <x v="11"/>
    <d v="2024-12-16T00:00:00"/>
    <n v="0"/>
    <s v="SEDAN"/>
    <n v="4038645"/>
    <s v="Yes"/>
    <n v="0"/>
    <n v="0"/>
    <n v="0"/>
  </r>
  <r>
    <x v="2"/>
    <x v="1"/>
    <d v="2024-12-16T00:00:00"/>
    <n v="5.5"/>
    <s v="WAV"/>
    <n v="4038657"/>
    <s v="Yes"/>
    <n v="5.5"/>
    <n v="0"/>
    <n v="0"/>
  </r>
  <r>
    <x v="2"/>
    <x v="5"/>
    <d v="2024-12-16T00:00:00"/>
    <n v="0"/>
    <s v="SEDAN"/>
    <n v="4038658"/>
    <s v="Yes"/>
    <n v="0"/>
    <n v="0"/>
    <n v="0"/>
  </r>
  <r>
    <x v="2"/>
    <x v="1"/>
    <d v="2024-12-16T00:00:00"/>
    <n v="5.5"/>
    <s v="WAV"/>
    <n v="4038659"/>
    <s v="Yes"/>
    <n v="5.5"/>
    <n v="0"/>
    <n v="0"/>
  </r>
  <r>
    <x v="2"/>
    <x v="1"/>
    <d v="2024-12-16T00:00:00"/>
    <n v="0"/>
    <s v="WAV"/>
    <n v="4038660"/>
    <s v="Yes"/>
    <n v="0"/>
    <n v="0"/>
    <n v="0"/>
  </r>
  <r>
    <x v="0"/>
    <x v="0"/>
    <d v="2024-12-16T00:00:00"/>
    <n v="0"/>
    <s v="WAV"/>
    <n v="4038661"/>
    <s v="Yes"/>
    <n v="3.75"/>
    <n v="1"/>
    <n v="3.75"/>
  </r>
  <r>
    <x v="0"/>
    <x v="8"/>
    <d v="2024-12-16T00:00:00"/>
    <n v="0"/>
    <s v="WAV"/>
    <n v="4038662"/>
    <s v="Yes"/>
    <n v="3.75"/>
    <n v="1"/>
    <n v="3.75"/>
  </r>
  <r>
    <x v="0"/>
    <x v="1"/>
    <d v="2024-12-16T00:00:00"/>
    <n v="0"/>
    <s v="BIGVAN"/>
    <n v="4038665"/>
    <s v="Yes"/>
    <n v="3.75"/>
    <n v="1"/>
    <n v="3.75"/>
  </r>
  <r>
    <x v="0"/>
    <x v="1"/>
    <d v="2024-12-16T00:00:00"/>
    <n v="0"/>
    <s v="BIGVAN"/>
    <n v="4038666"/>
    <s v="Yes"/>
    <n v="3.75"/>
    <n v="1"/>
    <n v="3.75"/>
  </r>
  <r>
    <x v="0"/>
    <x v="1"/>
    <d v="2024-12-16T00:00:00"/>
    <n v="0"/>
    <s v="BIGVAN"/>
    <n v="4038667"/>
    <s v="Yes"/>
    <n v="3.75"/>
    <n v="1"/>
    <n v="3.75"/>
  </r>
  <r>
    <x v="0"/>
    <x v="1"/>
    <d v="2024-12-16T00:00:00"/>
    <n v="0"/>
    <s v="BIGVAN"/>
    <n v="4038668"/>
    <s v="Yes"/>
    <n v="3.75"/>
    <n v="1"/>
    <n v="3.75"/>
  </r>
  <r>
    <x v="2"/>
    <x v="8"/>
    <d v="2024-12-16T00:00:00"/>
    <n v="5"/>
    <s v="WAV"/>
    <n v="4038669"/>
    <s v="Yes"/>
    <n v="5"/>
    <n v="0"/>
    <n v="0"/>
  </r>
  <r>
    <x v="2"/>
    <x v="12"/>
    <d v="2024-12-16T00:00:00"/>
    <n v="3.75"/>
    <s v="WAV"/>
    <n v="4038670"/>
    <s v="Yes"/>
    <n v="3.75"/>
    <n v="0"/>
    <n v="0"/>
  </r>
  <r>
    <x v="0"/>
    <x v="3"/>
    <d v="2024-12-16T00:00:00"/>
    <n v="0"/>
    <s v="WAV"/>
    <n v="4038672"/>
    <s v="Yes"/>
    <n v="3.75"/>
    <n v="1"/>
    <n v="3.75"/>
  </r>
  <r>
    <x v="0"/>
    <x v="2"/>
    <d v="2024-12-16T00:00:00"/>
    <n v="0"/>
    <s v="WAV"/>
    <n v="4038673"/>
    <s v="Yes"/>
    <n v="3.75"/>
    <n v="1"/>
    <n v="3.75"/>
  </r>
  <r>
    <x v="0"/>
    <x v="8"/>
    <d v="2024-12-16T00:00:00"/>
    <n v="0"/>
    <s v="WAV"/>
    <n v="4038674"/>
    <s v="Yes"/>
    <n v="3.75"/>
    <n v="1"/>
    <n v="3.75"/>
  </r>
  <r>
    <x v="0"/>
    <x v="1"/>
    <d v="2024-12-16T00:00:00"/>
    <n v="0"/>
    <s v="BIGVAN"/>
    <n v="4038679"/>
    <s v="Yes"/>
    <n v="3.75"/>
    <n v="1"/>
    <n v="3.75"/>
  </r>
  <r>
    <x v="0"/>
    <x v="1"/>
    <d v="2024-12-16T00:00:00"/>
    <n v="0"/>
    <s v="BIGVAN"/>
    <n v="4038680"/>
    <s v="Yes"/>
    <n v="3.75"/>
    <n v="1"/>
    <n v="3.75"/>
  </r>
  <r>
    <x v="2"/>
    <x v="6"/>
    <d v="2024-12-16T00:00:00"/>
    <n v="0"/>
    <s v="WAV"/>
    <n v="4038681"/>
    <s v="Yes"/>
    <n v="0"/>
    <n v="0"/>
    <n v="0"/>
  </r>
  <r>
    <x v="2"/>
    <x v="4"/>
    <d v="2024-12-16T00:00:00"/>
    <n v="0"/>
    <s v="WAV"/>
    <n v="4038682"/>
    <s v="Yes"/>
    <n v="0"/>
    <n v="0"/>
    <n v="0"/>
  </r>
  <r>
    <x v="0"/>
    <x v="13"/>
    <d v="2024-12-16T00:00:00"/>
    <n v="0"/>
    <s v="WAV"/>
    <n v="4038689"/>
    <s v="Yes"/>
    <n v="3.75"/>
    <n v="1"/>
    <n v="3.75"/>
  </r>
  <r>
    <x v="0"/>
    <x v="8"/>
    <d v="2024-12-16T00:00:00"/>
    <n v="0"/>
    <s v="WAV"/>
    <n v="4038690"/>
    <s v="Yes"/>
    <n v="3.75"/>
    <n v="1"/>
    <n v="3.75"/>
  </r>
  <r>
    <x v="2"/>
    <x v="9"/>
    <d v="2024-12-16T00:00:00"/>
    <n v="0"/>
    <s v="SEDAN"/>
    <n v="4038692"/>
    <s v="Yes"/>
    <n v="0"/>
    <n v="0"/>
    <n v="0"/>
  </r>
  <r>
    <x v="2"/>
    <x v="1"/>
    <d v="2024-12-16T00:00:00"/>
    <n v="0"/>
    <s v="WAV"/>
    <n v="4038693"/>
    <s v="Yes"/>
    <n v="0"/>
    <n v="0"/>
    <n v="0"/>
  </r>
  <r>
    <x v="0"/>
    <x v="1"/>
    <d v="2024-12-16T00:00:00"/>
    <n v="0"/>
    <s v="BIGVAN"/>
    <n v="4038701"/>
    <s v="Yes"/>
    <n v="3.75"/>
    <n v="1"/>
    <n v="3.75"/>
  </r>
  <r>
    <x v="1"/>
    <x v="1"/>
    <d v="2024-12-16T00:00:00"/>
    <n v="0"/>
    <s v="WAV"/>
    <n v="4038702"/>
    <s v="Yes"/>
    <n v="0"/>
    <n v="0"/>
    <n v="0"/>
  </r>
  <r>
    <x v="1"/>
    <x v="1"/>
    <d v="2024-12-16T00:00:00"/>
    <n v="0"/>
    <s v="WAV"/>
    <n v="4038703"/>
    <s v="Yes"/>
    <n v="0"/>
    <n v="0"/>
    <n v="0"/>
  </r>
  <r>
    <x v="2"/>
    <x v="14"/>
    <d v="2024-12-16T00:00:00"/>
    <n v="5"/>
    <s v="SEDAN"/>
    <n v="4038704"/>
    <s v="Yes"/>
    <n v="5"/>
    <n v="0"/>
    <n v="0"/>
  </r>
  <r>
    <x v="2"/>
    <x v="14"/>
    <d v="2024-12-16T00:00:00"/>
    <n v="5.5"/>
    <s v="SEDAN"/>
    <n v="4038705"/>
    <s v="Yes"/>
    <n v="5.5"/>
    <n v="0"/>
    <n v="0"/>
  </r>
  <r>
    <x v="2"/>
    <x v="10"/>
    <d v="2024-12-16T00:00:00"/>
    <n v="5.5"/>
    <s v="WAV"/>
    <n v="4038706"/>
    <s v="Yes"/>
    <n v="5.5"/>
    <n v="0"/>
    <n v="0"/>
  </r>
  <r>
    <x v="2"/>
    <x v="14"/>
    <d v="2024-12-16T00:00:00"/>
    <n v="5"/>
    <s v="SEDAN"/>
    <n v="4038707"/>
    <s v="Yes"/>
    <n v="5"/>
    <n v="0"/>
    <n v="0"/>
  </r>
  <r>
    <x v="1"/>
    <x v="11"/>
    <d v="2024-12-16T00:00:00"/>
    <n v="0"/>
    <s v="SEDAN"/>
    <n v="4038709"/>
    <s v="Yes"/>
    <n v="0"/>
    <n v="0"/>
    <n v="0"/>
  </r>
  <r>
    <x v="1"/>
    <x v="11"/>
    <d v="2024-12-16T00:00:00"/>
    <n v="0"/>
    <s v="SEDAN"/>
    <n v="4038710"/>
    <s v="Yes"/>
    <n v="0"/>
    <n v="0"/>
    <n v="0"/>
  </r>
  <r>
    <x v="0"/>
    <x v="2"/>
    <d v="2024-12-16T00:00:00"/>
    <n v="0"/>
    <s v="WAV"/>
    <n v="4038713"/>
    <s v="Yes"/>
    <n v="3.75"/>
    <n v="1"/>
    <n v="3.75"/>
  </r>
  <r>
    <x v="0"/>
    <x v="1"/>
    <d v="2024-12-16T00:00:00"/>
    <n v="3.75"/>
    <s v="BIGVAN"/>
    <n v="4038714"/>
    <s v="Yes"/>
    <n v="3.75"/>
    <n v="0"/>
    <n v="0"/>
  </r>
  <r>
    <x v="1"/>
    <x v="11"/>
    <d v="2024-12-16T00:00:00"/>
    <n v="0"/>
    <s v="SEDAN"/>
    <n v="4038719"/>
    <s v="Yes"/>
    <n v="0"/>
    <n v="0"/>
    <n v="0"/>
  </r>
  <r>
    <x v="1"/>
    <x v="10"/>
    <d v="2024-12-16T00:00:00"/>
    <n v="0"/>
    <s v="WAV"/>
    <n v="4038720"/>
    <s v="Yes"/>
    <n v="0"/>
    <n v="0"/>
    <n v="0"/>
  </r>
  <r>
    <x v="1"/>
    <x v="10"/>
    <d v="2024-12-16T00:00:00"/>
    <n v="0"/>
    <s v="WAV"/>
    <n v="4038734"/>
    <s v="Yes"/>
    <n v="0"/>
    <n v="0"/>
    <n v="0"/>
  </r>
  <r>
    <x v="1"/>
    <x v="4"/>
    <d v="2024-12-16T00:00:00"/>
    <n v="0"/>
    <s v="WAV"/>
    <n v="4038735"/>
    <s v="Yes"/>
    <n v="0"/>
    <n v="0"/>
    <n v="0"/>
  </r>
  <r>
    <x v="1"/>
    <x v="7"/>
    <d v="2024-12-16T00:00:00"/>
    <n v="0"/>
    <s v="WAV"/>
    <n v="4038740"/>
    <s v="Yes"/>
    <n v="0"/>
    <n v="0"/>
    <n v="0"/>
  </r>
  <r>
    <x v="1"/>
    <x v="9"/>
    <d v="2024-12-16T00:00:00"/>
    <n v="5"/>
    <s v="SEDAN"/>
    <n v="4038746"/>
    <s v="Yes"/>
    <n v="5"/>
    <n v="0"/>
    <n v="0"/>
  </r>
  <r>
    <x v="1"/>
    <x v="9"/>
    <d v="2024-12-16T00:00:00"/>
    <n v="5"/>
    <s v="SEDAN"/>
    <n v="4038747"/>
    <s v="Yes"/>
    <n v="5"/>
    <n v="0"/>
    <n v="0"/>
  </r>
  <r>
    <x v="1"/>
    <x v="1"/>
    <d v="2024-12-16T00:00:00"/>
    <n v="5"/>
    <s v="WAV"/>
    <n v="4038750"/>
    <s v="Yes"/>
    <n v="5"/>
    <n v="0"/>
    <n v="0"/>
  </r>
  <r>
    <x v="0"/>
    <x v="3"/>
    <d v="2024-12-16T00:00:00"/>
    <n v="0"/>
    <s v="WAV"/>
    <n v="4038758"/>
    <s v="Yes"/>
    <n v="3.75"/>
    <n v="1"/>
    <n v="3.75"/>
  </r>
  <r>
    <x v="0"/>
    <x v="1"/>
    <d v="2024-12-16T00:00:00"/>
    <n v="0"/>
    <s v="BIGVAN"/>
    <n v="4038759"/>
    <s v="Yes"/>
    <n v="3.75"/>
    <n v="1"/>
    <n v="3.75"/>
  </r>
  <r>
    <x v="0"/>
    <x v="1"/>
    <d v="2024-12-16T00:00:00"/>
    <n v="3.75"/>
    <s v="BIGVAN"/>
    <n v="4038760"/>
    <s v="Yes"/>
    <n v="3.75"/>
    <n v="0"/>
    <n v="0"/>
  </r>
  <r>
    <x v="0"/>
    <x v="3"/>
    <d v="2024-12-16T00:00:00"/>
    <n v="0"/>
    <s v="WAV"/>
    <n v="4038761"/>
    <s v="Yes"/>
    <n v="3.75"/>
    <n v="1"/>
    <n v="3.75"/>
  </r>
  <r>
    <x v="0"/>
    <x v="13"/>
    <d v="2024-12-16T00:00:00"/>
    <n v="0"/>
    <s v="WAV"/>
    <n v="4038766"/>
    <s v="Yes"/>
    <n v="3.75"/>
    <n v="1"/>
    <n v="3.75"/>
  </r>
  <r>
    <x v="0"/>
    <x v="2"/>
    <d v="2024-12-16T00:00:00"/>
    <n v="0"/>
    <s v="WAV"/>
    <n v="4038767"/>
    <s v="Yes"/>
    <n v="3.75"/>
    <n v="1"/>
    <n v="3.75"/>
  </r>
  <r>
    <x v="1"/>
    <x v="11"/>
    <d v="2024-12-16T00:00:00"/>
    <n v="0"/>
    <s v="SEDAN"/>
    <n v="4038768"/>
    <s v="Yes"/>
    <n v="0"/>
    <n v="0"/>
    <n v="0"/>
  </r>
  <r>
    <x v="1"/>
    <x v="1"/>
    <d v="2024-12-16T00:00:00"/>
    <n v="5"/>
    <s v="WAV"/>
    <n v="4038772"/>
    <s v="Yes"/>
    <n v="5"/>
    <n v="0"/>
    <n v="0"/>
  </r>
  <r>
    <x v="0"/>
    <x v="3"/>
    <d v="2024-12-16T00:00:00"/>
    <n v="0"/>
    <s v="WAV"/>
    <n v="4038776"/>
    <s v="Yes"/>
    <n v="3.75"/>
    <n v="1"/>
    <n v="3.75"/>
  </r>
  <r>
    <x v="0"/>
    <x v="1"/>
    <d v="2024-12-16T00:00:00"/>
    <n v="3.75"/>
    <s v="BIGVAN"/>
    <n v="4038779"/>
    <s v="Yes"/>
    <n v="3.75"/>
    <n v="0"/>
    <n v="0"/>
  </r>
  <r>
    <x v="0"/>
    <x v="3"/>
    <d v="2024-12-16T00:00:00"/>
    <n v="0"/>
    <s v="WAV"/>
    <n v="4038780"/>
    <s v="Yes"/>
    <n v="3.75"/>
    <n v="1"/>
    <n v="3.75"/>
  </r>
  <r>
    <x v="1"/>
    <x v="1"/>
    <d v="2024-12-16T00:00:00"/>
    <n v="0"/>
    <s v="WAV"/>
    <n v="4038781"/>
    <s v="Yes"/>
    <n v="0"/>
    <n v="0"/>
    <n v="0"/>
  </r>
  <r>
    <x v="0"/>
    <x v="1"/>
    <d v="2024-12-16T00:00:00"/>
    <n v="0"/>
    <s v="BIGVAN"/>
    <n v="4038788"/>
    <s v="Yes"/>
    <n v="3.75"/>
    <n v="1"/>
    <n v="3.75"/>
  </r>
  <r>
    <x v="1"/>
    <x v="11"/>
    <d v="2024-12-16T00:00:00"/>
    <n v="5"/>
    <s v="SEDAN"/>
    <n v="4038789"/>
    <s v="Yes"/>
    <n v="5"/>
    <n v="0"/>
    <n v="0"/>
  </r>
  <r>
    <x v="1"/>
    <x v="1"/>
    <d v="2024-12-16T00:00:00"/>
    <n v="0"/>
    <s v="WAV"/>
    <n v="4038792"/>
    <s v="Yes"/>
    <n v="0"/>
    <n v="0"/>
    <n v="0"/>
  </r>
  <r>
    <x v="1"/>
    <x v="1"/>
    <d v="2024-12-16T00:00:00"/>
    <n v="0"/>
    <s v="WAV"/>
    <n v="4038793"/>
    <s v="Yes"/>
    <n v="0"/>
    <n v="0"/>
    <n v="0"/>
  </r>
  <r>
    <x v="1"/>
    <x v="11"/>
    <d v="2024-12-16T00:00:00"/>
    <n v="0"/>
    <s v="SEDAN"/>
    <n v="4038796"/>
    <s v="Yes"/>
    <n v="0"/>
    <n v="0"/>
    <n v="0"/>
  </r>
  <r>
    <x v="1"/>
    <x v="6"/>
    <d v="2024-12-16T00:00:00"/>
    <n v="0"/>
    <s v="WAV"/>
    <n v="4038797"/>
    <s v="Yes"/>
    <n v="0"/>
    <n v="0"/>
    <n v="0"/>
  </r>
  <r>
    <x v="2"/>
    <x v="9"/>
    <d v="2024-12-16T00:00:00"/>
    <n v="0"/>
    <s v="SEDAN"/>
    <n v="4038801"/>
    <s v="Yes"/>
    <n v="0"/>
    <n v="0"/>
    <n v="0"/>
  </r>
  <r>
    <x v="2"/>
    <x v="1"/>
    <d v="2024-12-16T00:00:00"/>
    <n v="0"/>
    <s v="WAV"/>
    <n v="4038802"/>
    <s v="Yes"/>
    <n v="0"/>
    <n v="0"/>
    <n v="0"/>
  </r>
  <r>
    <x v="0"/>
    <x v="3"/>
    <d v="2024-12-16T00:00:00"/>
    <n v="3.75"/>
    <s v="WAV"/>
    <n v="4038803"/>
    <s v="Yes"/>
    <n v="3.75"/>
    <n v="0"/>
    <n v="0"/>
  </r>
  <r>
    <x v="0"/>
    <x v="13"/>
    <d v="2024-12-16T00:00:00"/>
    <n v="0"/>
    <s v="WAV"/>
    <n v="4038804"/>
    <s v="Yes"/>
    <n v="3.75"/>
    <n v="1"/>
    <n v="3.75"/>
  </r>
  <r>
    <x v="1"/>
    <x v="11"/>
    <d v="2024-12-16T00:00:00"/>
    <n v="0"/>
    <s v="SEDAN"/>
    <n v="4038806"/>
    <s v="Yes"/>
    <n v="0"/>
    <n v="0"/>
    <n v="0"/>
  </r>
  <r>
    <x v="0"/>
    <x v="0"/>
    <d v="2024-12-16T00:00:00"/>
    <n v="0"/>
    <s v="WAV"/>
    <n v="4038807"/>
    <s v="Yes"/>
    <n v="3.75"/>
    <n v="1"/>
    <n v="3.75"/>
  </r>
  <r>
    <x v="2"/>
    <x v="1"/>
    <d v="2024-12-16T00:00:00"/>
    <n v="0"/>
    <s v="WAV"/>
    <n v="4038808"/>
    <s v="Yes"/>
    <n v="0"/>
    <n v="0"/>
    <n v="0"/>
  </r>
  <r>
    <x v="2"/>
    <x v="14"/>
    <d v="2024-12-16T00:00:00"/>
    <n v="0"/>
    <s v="SEDAN"/>
    <n v="4038809"/>
    <s v="Yes"/>
    <n v="0"/>
    <n v="0"/>
    <n v="0"/>
  </r>
  <r>
    <x v="0"/>
    <x v="13"/>
    <d v="2024-12-16T00:00:00"/>
    <n v="0"/>
    <s v="WAV"/>
    <n v="4038810"/>
    <s v="Yes"/>
    <n v="3.75"/>
    <n v="1"/>
    <n v="3.75"/>
  </r>
  <r>
    <x v="0"/>
    <x v="3"/>
    <d v="2024-12-16T00:00:00"/>
    <n v="0"/>
    <s v="WAV"/>
    <n v="4038811"/>
    <s v="Yes"/>
    <n v="3.75"/>
    <n v="1"/>
    <n v="3.75"/>
  </r>
  <r>
    <x v="1"/>
    <x v="8"/>
    <d v="2024-12-16T00:00:00"/>
    <n v="0"/>
    <s v="WAV"/>
    <n v="4038814"/>
    <s v="Yes"/>
    <n v="0"/>
    <n v="0"/>
    <n v="0"/>
  </r>
  <r>
    <x v="0"/>
    <x v="0"/>
    <d v="2024-12-16T00:00:00"/>
    <n v="0"/>
    <s v="WAV"/>
    <n v="4038815"/>
    <s v="Yes"/>
    <n v="0"/>
    <n v="0"/>
    <n v="0"/>
  </r>
  <r>
    <x v="0"/>
    <x v="13"/>
    <d v="2024-12-16T00:00:00"/>
    <n v="0"/>
    <s v="WAV"/>
    <n v="4038816"/>
    <s v="Yes"/>
    <n v="3.75"/>
    <n v="1"/>
    <n v="3.75"/>
  </r>
  <r>
    <x v="0"/>
    <x v="1"/>
    <d v="2024-12-16T00:00:00"/>
    <n v="3.75"/>
    <s v="BIGVAN"/>
    <n v="4038817"/>
    <s v="Yes"/>
    <n v="3.75"/>
    <n v="0"/>
    <n v="0"/>
  </r>
  <r>
    <x v="2"/>
    <x v="6"/>
    <d v="2024-12-16T00:00:00"/>
    <n v="0"/>
    <s v="WAV"/>
    <n v="4038821"/>
    <s v="Yes"/>
    <n v="0"/>
    <n v="0"/>
    <n v="0"/>
  </r>
  <r>
    <x v="2"/>
    <x v="14"/>
    <d v="2024-12-16T00:00:00"/>
    <n v="5.5"/>
    <s v="SEDAN"/>
    <n v="4038823"/>
    <s v="Yes"/>
    <n v="5.5"/>
    <n v="0"/>
    <n v="0"/>
  </r>
  <r>
    <x v="2"/>
    <x v="14"/>
    <d v="2024-12-16T00:00:00"/>
    <n v="0"/>
    <s v="SEDAN"/>
    <n v="4038824"/>
    <s v="Yes"/>
    <n v="0"/>
    <n v="0"/>
    <n v="0"/>
  </r>
  <r>
    <x v="2"/>
    <x v="5"/>
    <d v="2024-12-16T00:00:00"/>
    <n v="0"/>
    <s v="SEDAN"/>
    <n v="4038825"/>
    <s v="Yes"/>
    <n v="0"/>
    <n v="0"/>
    <n v="0"/>
  </r>
  <r>
    <x v="2"/>
    <x v="12"/>
    <d v="2024-12-16T00:00:00"/>
    <n v="0"/>
    <s v="WAV"/>
    <n v="4038826"/>
    <s v="Yes"/>
    <n v="0"/>
    <n v="0"/>
    <n v="0"/>
  </r>
  <r>
    <x v="2"/>
    <x v="6"/>
    <d v="2024-12-16T00:00:00"/>
    <n v="0"/>
    <s v="WAV"/>
    <n v="4038827"/>
    <s v="Yes"/>
    <n v="0"/>
    <n v="0"/>
    <n v="0"/>
  </r>
  <r>
    <x v="1"/>
    <x v="6"/>
    <d v="2024-12-16T00:00:00"/>
    <n v="0"/>
    <s v="WAV"/>
    <n v="4038828"/>
    <s v="Yes"/>
    <n v="0"/>
    <n v="0"/>
    <n v="0"/>
  </r>
  <r>
    <x v="1"/>
    <x v="12"/>
    <d v="2024-12-16T00:00:00"/>
    <n v="0"/>
    <s v="WAV"/>
    <n v="4038829"/>
    <s v="Yes"/>
    <n v="0"/>
    <n v="0"/>
    <n v="0"/>
  </r>
  <r>
    <x v="0"/>
    <x v="1"/>
    <d v="2024-12-16T00:00:00"/>
    <n v="0"/>
    <s v="BIGVAN"/>
    <n v="4038830"/>
    <s v="Yes"/>
    <n v="3.75"/>
    <n v="1"/>
    <n v="3.75"/>
  </r>
  <r>
    <x v="0"/>
    <x v="1"/>
    <d v="2024-12-16T00:00:00"/>
    <n v="3.75"/>
    <s v="BIGVAN"/>
    <n v="4038831"/>
    <s v="Yes"/>
    <n v="3.75"/>
    <n v="0"/>
    <n v="0"/>
  </r>
  <r>
    <x v="1"/>
    <x v="9"/>
    <d v="2024-12-16T00:00:00"/>
    <n v="0"/>
    <s v="SEDAN"/>
    <n v="4038832"/>
    <s v="Yes"/>
    <n v="0"/>
    <n v="0"/>
    <n v="0"/>
  </r>
  <r>
    <x v="1"/>
    <x v="6"/>
    <d v="2024-12-16T00:00:00"/>
    <n v="0"/>
    <s v="WAV"/>
    <n v="4038833"/>
    <s v="Yes"/>
    <n v="0"/>
    <n v="0"/>
    <n v="0"/>
  </r>
  <r>
    <x v="1"/>
    <x v="4"/>
    <d v="2024-12-16T00:00:00"/>
    <n v="0"/>
    <s v="WAV"/>
    <n v="4038834"/>
    <s v="Yes"/>
    <n v="0"/>
    <n v="0"/>
    <n v="0"/>
  </r>
  <r>
    <x v="1"/>
    <x v="10"/>
    <d v="2024-12-16T00:00:00"/>
    <n v="0"/>
    <s v="WAV"/>
    <n v="4038835"/>
    <s v="Yes"/>
    <n v="0"/>
    <n v="0"/>
    <n v="0"/>
  </r>
  <r>
    <x v="1"/>
    <x v="1"/>
    <d v="2024-12-16T00:00:00"/>
    <n v="5"/>
    <s v="WAV"/>
    <n v="4038837"/>
    <s v="Yes"/>
    <n v="5"/>
    <n v="0"/>
    <n v="0"/>
  </r>
  <r>
    <x v="2"/>
    <x v="1"/>
    <d v="2024-12-16T00:00:00"/>
    <n v="0"/>
    <s v="WAV"/>
    <n v="4038841"/>
    <s v="Yes"/>
    <n v="0"/>
    <n v="0"/>
    <n v="0"/>
  </r>
  <r>
    <x v="2"/>
    <x v="14"/>
    <d v="2024-12-16T00:00:00"/>
    <n v="0"/>
    <s v="SEDAN"/>
    <n v="4038842"/>
    <s v="Yes"/>
    <n v="0"/>
    <n v="0"/>
    <n v="0"/>
  </r>
  <r>
    <x v="2"/>
    <x v="14"/>
    <d v="2024-12-16T00:00:00"/>
    <n v="0"/>
    <s v="SEDAN"/>
    <n v="4038855"/>
    <s v="Yes"/>
    <n v="0"/>
    <n v="0"/>
    <n v="0"/>
  </r>
  <r>
    <x v="2"/>
    <x v="5"/>
    <d v="2024-12-16T00:00:00"/>
    <n v="0"/>
    <s v="SEDAN"/>
    <n v="4038856"/>
    <s v="Yes"/>
    <n v="0"/>
    <n v="0"/>
    <n v="0"/>
  </r>
  <r>
    <x v="1"/>
    <x v="7"/>
    <d v="2024-12-16T00:00:00"/>
    <n v="5"/>
    <s v="WAV"/>
    <n v="4038857"/>
    <s v="Yes"/>
    <n v="5"/>
    <n v="0"/>
    <n v="0"/>
  </r>
  <r>
    <x v="1"/>
    <x v="7"/>
    <d v="2024-12-16T00:00:00"/>
    <n v="5"/>
    <s v="WAV"/>
    <n v="4038858"/>
    <s v="Yes"/>
    <n v="5"/>
    <n v="0"/>
    <n v="0"/>
  </r>
  <r>
    <x v="0"/>
    <x v="3"/>
    <d v="2024-12-16T00:00:00"/>
    <n v="3.75"/>
    <s v="WAV"/>
    <n v="4038859"/>
    <s v="Yes"/>
    <n v="3.75"/>
    <n v="0"/>
    <n v="0"/>
  </r>
  <r>
    <x v="0"/>
    <x v="3"/>
    <d v="2024-12-16T00:00:00"/>
    <n v="3.75"/>
    <s v="WAV"/>
    <n v="4038860"/>
    <s v="Yes"/>
    <n v="3.75"/>
    <n v="0"/>
    <n v="0"/>
  </r>
  <r>
    <x v="0"/>
    <x v="1"/>
    <d v="2024-12-16T00:00:00"/>
    <n v="3.75"/>
    <s v="BIGVAN"/>
    <n v="4038861"/>
    <s v="Yes"/>
    <n v="3.75"/>
    <n v="0"/>
    <n v="0"/>
  </r>
  <r>
    <x v="0"/>
    <x v="3"/>
    <d v="2024-12-16T00:00:00"/>
    <n v="0"/>
    <s v="WAV"/>
    <n v="4038862"/>
    <s v="Yes"/>
    <n v="3.75"/>
    <n v="1"/>
    <n v="3.75"/>
  </r>
  <r>
    <x v="1"/>
    <x v="11"/>
    <d v="2024-12-16T00:00:00"/>
    <n v="5"/>
    <s v="SEDAN"/>
    <n v="4038864"/>
    <s v="Yes"/>
    <n v="5"/>
    <n v="0"/>
    <n v="0"/>
  </r>
  <r>
    <x v="1"/>
    <x v="7"/>
    <d v="2024-12-16T00:00:00"/>
    <n v="0"/>
    <s v="WAV"/>
    <n v="4038871"/>
    <s v="Yes"/>
    <n v="0"/>
    <n v="0"/>
    <n v="0"/>
  </r>
  <r>
    <x v="1"/>
    <x v="10"/>
    <d v="2024-12-16T00:00:00"/>
    <n v="5"/>
    <s v="WAV"/>
    <n v="4038876"/>
    <s v="Yes"/>
    <n v="5"/>
    <n v="0"/>
    <n v="0"/>
  </r>
  <r>
    <x v="0"/>
    <x v="13"/>
    <d v="2024-12-16T00:00:00"/>
    <n v="3.75"/>
    <s v="WAV"/>
    <n v="4038877"/>
    <s v="Yes"/>
    <n v="3.75"/>
    <n v="0"/>
    <n v="0"/>
  </r>
  <r>
    <x v="0"/>
    <x v="8"/>
    <d v="2024-12-16T00:00:00"/>
    <n v="0"/>
    <s v="WAV"/>
    <n v="4038878"/>
    <s v="Yes"/>
    <n v="3.75"/>
    <n v="1"/>
    <n v="3.75"/>
  </r>
  <r>
    <x v="1"/>
    <x v="12"/>
    <d v="2024-12-16T00:00:00"/>
    <n v="5"/>
    <s v="WAV"/>
    <n v="4038883"/>
    <s v="Yes"/>
    <n v="5"/>
    <n v="0"/>
    <n v="0"/>
  </r>
  <r>
    <x v="1"/>
    <x v="10"/>
    <d v="2024-12-16T00:00:00"/>
    <n v="0"/>
    <s v="WAV"/>
    <n v="4038886"/>
    <s v="Yes"/>
    <n v="0"/>
    <n v="0"/>
    <n v="0"/>
  </r>
  <r>
    <x v="0"/>
    <x v="2"/>
    <d v="2024-12-16T00:00:00"/>
    <n v="0"/>
    <s v="WAV"/>
    <n v="4038888"/>
    <s v="Yes"/>
    <n v="3.75"/>
    <n v="1"/>
    <n v="3.75"/>
  </r>
  <r>
    <x v="0"/>
    <x v="3"/>
    <d v="2024-12-16T00:00:00"/>
    <n v="0"/>
    <s v="WAV"/>
    <n v="4038889"/>
    <s v="Yes"/>
    <n v="3.75"/>
    <n v="1"/>
    <n v="3.75"/>
  </r>
  <r>
    <x v="0"/>
    <x v="2"/>
    <d v="2024-12-16T00:00:00"/>
    <n v="0"/>
    <s v="WAV"/>
    <n v="4038892"/>
    <s v="Yes"/>
    <n v="3.75"/>
    <n v="1"/>
    <n v="3.75"/>
  </r>
  <r>
    <x v="0"/>
    <x v="8"/>
    <d v="2024-12-16T00:00:00"/>
    <n v="0"/>
    <s v="WAV"/>
    <n v="4038893"/>
    <s v="Yes"/>
    <n v="3.75"/>
    <n v="1"/>
    <n v="3.75"/>
  </r>
  <r>
    <x v="0"/>
    <x v="1"/>
    <d v="2024-12-16T00:00:00"/>
    <n v="0"/>
    <s v="BIGVAN"/>
    <n v="4038894"/>
    <s v="Yes"/>
    <n v="3.75"/>
    <n v="1"/>
    <n v="3.75"/>
  </r>
  <r>
    <x v="1"/>
    <x v="11"/>
    <d v="2024-12-16T00:00:00"/>
    <n v="0"/>
    <s v="SEDAN"/>
    <n v="4038899"/>
    <s v="Yes"/>
    <n v="0"/>
    <n v="0"/>
    <n v="0"/>
  </r>
  <r>
    <x v="0"/>
    <x v="8"/>
    <d v="2024-12-16T00:00:00"/>
    <n v="0"/>
    <s v="WAV"/>
    <n v="4038901"/>
    <s v="Yes"/>
    <n v="3.75"/>
    <n v="1"/>
    <n v="3.75"/>
  </r>
  <r>
    <x v="0"/>
    <x v="0"/>
    <d v="2024-12-16T00:00:00"/>
    <n v="0"/>
    <s v="WAV"/>
    <n v="4038902"/>
    <s v="Yes"/>
    <n v="3.75"/>
    <n v="1"/>
    <n v="3.75"/>
  </r>
  <r>
    <x v="0"/>
    <x v="3"/>
    <d v="2024-12-16T00:00:00"/>
    <n v="0"/>
    <s v="WAV"/>
    <n v="4038903"/>
    <s v="Yes"/>
    <n v="3.75"/>
    <n v="1"/>
    <n v="3.75"/>
  </r>
  <r>
    <x v="0"/>
    <x v="1"/>
    <d v="2024-12-16T00:00:00"/>
    <n v="0"/>
    <s v="BIGVAN"/>
    <n v="4038904"/>
    <s v="Yes"/>
    <n v="3.75"/>
    <n v="1"/>
    <n v="3.75"/>
  </r>
  <r>
    <x v="1"/>
    <x v="8"/>
    <d v="2024-12-16T00:00:00"/>
    <n v="0"/>
    <s v="WAV"/>
    <n v="4038906"/>
    <s v="Yes"/>
    <n v="0"/>
    <n v="0"/>
    <n v="0"/>
  </r>
  <r>
    <x v="0"/>
    <x v="1"/>
    <d v="2024-12-16T00:00:00"/>
    <n v="0"/>
    <s v="BIGVAN"/>
    <n v="4038911"/>
    <s v="Yes"/>
    <n v="3.75"/>
    <n v="1"/>
    <n v="3.75"/>
  </r>
  <r>
    <x v="0"/>
    <x v="0"/>
    <d v="2024-12-16T00:00:00"/>
    <n v="0"/>
    <s v="WAV"/>
    <n v="4038912"/>
    <s v="Yes"/>
    <n v="3.75"/>
    <n v="1"/>
    <n v="3.75"/>
  </r>
  <r>
    <x v="1"/>
    <x v="11"/>
    <d v="2024-12-16T00:00:00"/>
    <n v="0"/>
    <s v="SEDAN"/>
    <n v="4038916"/>
    <s v="Yes"/>
    <n v="0"/>
    <n v="0"/>
    <n v="0"/>
  </r>
  <r>
    <x v="1"/>
    <x v="11"/>
    <d v="2024-12-16T00:00:00"/>
    <n v="0"/>
    <s v="SEDAN"/>
    <n v="4038917"/>
    <s v="Yes"/>
    <n v="0"/>
    <n v="0"/>
    <n v="0"/>
  </r>
  <r>
    <x v="1"/>
    <x v="6"/>
    <d v="2024-12-16T00:00:00"/>
    <n v="0"/>
    <s v="WAV"/>
    <n v="4038928"/>
    <s v="Yes"/>
    <n v="0"/>
    <n v="0"/>
    <n v="0"/>
  </r>
  <r>
    <x v="1"/>
    <x v="11"/>
    <d v="2024-12-16T00:00:00"/>
    <n v="0"/>
    <s v="SEDAN"/>
    <n v="4038929"/>
    <s v="Yes"/>
    <n v="0"/>
    <n v="0"/>
    <n v="0"/>
  </r>
  <r>
    <x v="0"/>
    <x v="2"/>
    <d v="2024-12-16T00:00:00"/>
    <n v="0"/>
    <s v="WAV"/>
    <n v="4038932"/>
    <s v="Yes"/>
    <n v="3.75"/>
    <n v="1"/>
    <n v="3.75"/>
  </r>
  <r>
    <x v="0"/>
    <x v="3"/>
    <d v="2024-12-16T00:00:00"/>
    <n v="0"/>
    <s v="WAV"/>
    <n v="4038933"/>
    <s v="Yes"/>
    <n v="3.75"/>
    <n v="1"/>
    <n v="3.75"/>
  </r>
  <r>
    <x v="0"/>
    <x v="0"/>
    <d v="2024-12-16T00:00:00"/>
    <n v="0"/>
    <s v="WAV"/>
    <n v="4038936"/>
    <s v="Yes"/>
    <n v="3.75"/>
    <n v="1"/>
    <n v="3.75"/>
  </r>
  <r>
    <x v="0"/>
    <x v="2"/>
    <d v="2024-12-16T00:00:00"/>
    <n v="0"/>
    <s v="WAV"/>
    <n v="4038937"/>
    <s v="Yes"/>
    <n v="3.75"/>
    <n v="1"/>
    <n v="3.75"/>
  </r>
  <r>
    <x v="0"/>
    <x v="2"/>
    <d v="2024-12-16T00:00:00"/>
    <n v="0"/>
    <s v="WAV"/>
    <n v="4038940"/>
    <s v="Yes"/>
    <n v="3.75"/>
    <n v="1"/>
    <n v="3.75"/>
  </r>
  <r>
    <x v="1"/>
    <x v="1"/>
    <d v="2024-12-16T00:00:00"/>
    <n v="0"/>
    <s v="WAV"/>
    <n v="4038942"/>
    <s v="Yes"/>
    <n v="0"/>
    <n v="0"/>
    <n v="0"/>
  </r>
  <r>
    <x v="1"/>
    <x v="1"/>
    <d v="2024-12-16T00:00:00"/>
    <n v="0"/>
    <s v="WAV"/>
    <n v="4038943"/>
    <s v="Yes"/>
    <n v="0"/>
    <n v="0"/>
    <n v="0"/>
  </r>
  <r>
    <x v="1"/>
    <x v="11"/>
    <d v="2024-12-16T00:00:00"/>
    <n v="0"/>
    <s v="SEDAN"/>
    <n v="4038946"/>
    <s v="Yes"/>
    <n v="0"/>
    <n v="0"/>
    <n v="0"/>
  </r>
  <r>
    <x v="1"/>
    <x v="1"/>
    <d v="2024-12-16T00:00:00"/>
    <n v="0"/>
    <s v="WAV"/>
    <n v="4038951"/>
    <s v="Yes"/>
    <n v="0"/>
    <n v="0"/>
    <n v="0"/>
  </r>
  <r>
    <x v="2"/>
    <x v="12"/>
    <d v="2024-12-16T00:00:00"/>
    <n v="0"/>
    <s v="WAV"/>
    <n v="4038964"/>
    <s v="Yes"/>
    <n v="0"/>
    <n v="0"/>
    <n v="0"/>
  </r>
  <r>
    <x v="2"/>
    <x v="5"/>
    <d v="2024-12-16T00:00:00"/>
    <n v="0"/>
    <s v="SEDAN"/>
    <n v="4038965"/>
    <s v="Yes"/>
    <n v="0"/>
    <n v="0"/>
    <n v="0"/>
  </r>
  <r>
    <x v="0"/>
    <x v="0"/>
    <d v="2024-12-16T00:00:00"/>
    <n v="0"/>
    <s v="WAV"/>
    <n v="4038966"/>
    <s v="Yes"/>
    <n v="3.75"/>
    <n v="1"/>
    <n v="3.75"/>
  </r>
  <r>
    <x v="0"/>
    <x v="1"/>
    <d v="2024-12-16T00:00:00"/>
    <n v="0"/>
    <s v="BIGVAN"/>
    <n v="4038967"/>
    <s v="Yes"/>
    <n v="3.75"/>
    <n v="1"/>
    <n v="3.75"/>
  </r>
  <r>
    <x v="1"/>
    <x v="10"/>
    <d v="2024-12-16T00:00:00"/>
    <n v="5"/>
    <s v="WAV"/>
    <n v="4039237"/>
    <s v="Yes"/>
    <n v="5"/>
    <n v="0"/>
    <n v="0"/>
  </r>
  <r>
    <x v="2"/>
    <x v="14"/>
    <d v="2024-12-16T00:00:00"/>
    <n v="0"/>
    <s v="SEDAN"/>
    <n v="4039275"/>
    <s v="Yes"/>
    <n v="5.5"/>
    <n v="1"/>
    <n v="5.5"/>
  </r>
  <r>
    <x v="2"/>
    <x v="1"/>
    <d v="2024-12-16T00:00:00"/>
    <n v="5"/>
    <s v="WAV"/>
    <n v="4039277"/>
    <s v="Yes"/>
    <n v="5"/>
    <n v="0"/>
    <n v="0"/>
  </r>
  <r>
    <x v="1"/>
    <x v="1"/>
    <d v="2024-12-16T00:00:00"/>
    <n v="5"/>
    <s v="WAV"/>
    <n v="4039301"/>
    <s v="Yes"/>
    <n v="5"/>
    <n v="0"/>
    <n v="0"/>
  </r>
  <r>
    <x v="1"/>
    <x v="11"/>
    <d v="2024-12-17T00:00:00"/>
    <n v="5"/>
    <s v="WAV"/>
    <n v="4039320"/>
    <s v="Yes"/>
    <n v="5"/>
    <n v="0"/>
    <n v="0"/>
  </r>
  <r>
    <x v="0"/>
    <x v="2"/>
    <d v="2024-12-17T00:00:00"/>
    <n v="0"/>
    <s v="WAV"/>
    <n v="4039321"/>
    <s v="Yes"/>
    <n v="3.75"/>
    <n v="1"/>
    <n v="3.75"/>
  </r>
  <r>
    <x v="0"/>
    <x v="3"/>
    <d v="2024-12-17T00:00:00"/>
    <n v="3.75"/>
    <s v="WAV"/>
    <n v="4039322"/>
    <s v="Yes"/>
    <n v="3.75"/>
    <n v="0"/>
    <n v="0"/>
  </r>
  <r>
    <x v="0"/>
    <x v="1"/>
    <d v="2024-12-17T00:00:00"/>
    <n v="0"/>
    <s v="BIGVAN"/>
    <n v="4039323"/>
    <s v="Yes"/>
    <n v="3.75"/>
    <n v="1"/>
    <n v="3.75"/>
  </r>
  <r>
    <x v="0"/>
    <x v="2"/>
    <d v="2024-12-17T00:00:00"/>
    <n v="3.75"/>
    <s v="WAV"/>
    <n v="4039324"/>
    <s v="Yes"/>
    <n v="3.75"/>
    <n v="0"/>
    <n v="0"/>
  </r>
  <r>
    <x v="0"/>
    <x v="1"/>
    <d v="2024-12-17T00:00:00"/>
    <n v="0"/>
    <s v="BIGVAN"/>
    <n v="4039325"/>
    <s v="Yes"/>
    <n v="3.75"/>
    <n v="1"/>
    <n v="3.75"/>
  </r>
  <r>
    <x v="0"/>
    <x v="3"/>
    <d v="2024-12-17T00:00:00"/>
    <n v="3.75"/>
    <s v="WAV"/>
    <n v="4039326"/>
    <s v="Yes"/>
    <n v="3.75"/>
    <n v="0"/>
    <n v="0"/>
  </r>
  <r>
    <x v="0"/>
    <x v="2"/>
    <d v="2024-12-17T00:00:00"/>
    <n v="0"/>
    <s v="WAV"/>
    <n v="4039327"/>
    <s v="Yes"/>
    <n v="3.75"/>
    <n v="1"/>
    <n v="3.75"/>
  </r>
  <r>
    <x v="0"/>
    <x v="2"/>
    <d v="2024-12-17T00:00:00"/>
    <n v="0"/>
    <s v="WAV"/>
    <n v="4039328"/>
    <s v="Yes"/>
    <n v="3.75"/>
    <n v="1"/>
    <n v="3.75"/>
  </r>
  <r>
    <x v="0"/>
    <x v="0"/>
    <d v="2024-12-17T00:00:00"/>
    <n v="3.75"/>
    <s v="WAV"/>
    <n v="4039329"/>
    <s v="Yes"/>
    <n v="3.75"/>
    <n v="0"/>
    <n v="0"/>
  </r>
  <r>
    <x v="2"/>
    <x v="1"/>
    <d v="2024-12-17T00:00:00"/>
    <n v="0"/>
    <s v="WAV"/>
    <n v="4039360"/>
    <s v="Yes"/>
    <n v="0"/>
    <n v="0"/>
    <n v="0"/>
  </r>
  <r>
    <x v="2"/>
    <x v="1"/>
    <d v="2024-12-17T00:00:00"/>
    <n v="0"/>
    <s v="WAV"/>
    <n v="4039361"/>
    <s v="Yes"/>
    <n v="0"/>
    <n v="0"/>
    <n v="0"/>
  </r>
  <r>
    <x v="1"/>
    <x v="12"/>
    <d v="2024-12-17T00:00:00"/>
    <n v="0"/>
    <s v="WAV"/>
    <n v="4039373"/>
    <s v="Yes"/>
    <n v="0"/>
    <n v="0"/>
    <n v="0"/>
  </r>
  <r>
    <x v="0"/>
    <x v="2"/>
    <d v="2024-12-17T00:00:00"/>
    <n v="0"/>
    <s v="WAV"/>
    <n v="4039379"/>
    <s v="Yes"/>
    <n v="3.75"/>
    <n v="1"/>
    <n v="3.75"/>
  </r>
  <r>
    <x v="0"/>
    <x v="15"/>
    <d v="2024-12-17T00:00:00"/>
    <n v="0"/>
    <s v="WAV"/>
    <n v="4039392"/>
    <s v="Yes"/>
    <n v="3.75"/>
    <n v="1"/>
    <n v="3.75"/>
  </r>
  <r>
    <x v="0"/>
    <x v="2"/>
    <d v="2024-12-17T00:00:00"/>
    <n v="0"/>
    <s v="WAV"/>
    <n v="4039393"/>
    <s v="Yes"/>
    <n v="3.75"/>
    <n v="1"/>
    <n v="3.75"/>
  </r>
  <r>
    <x v="2"/>
    <x v="9"/>
    <d v="2024-12-17T00:00:00"/>
    <n v="0"/>
    <s v="SEDAN"/>
    <n v="4039394"/>
    <s v="Yes"/>
    <n v="0"/>
    <n v="0"/>
    <n v="0"/>
  </r>
  <r>
    <x v="2"/>
    <x v="5"/>
    <d v="2024-12-17T00:00:00"/>
    <n v="0"/>
    <s v="SEDAN"/>
    <n v="4039395"/>
    <s v="Yes"/>
    <n v="0"/>
    <n v="0"/>
    <n v="0"/>
  </r>
  <r>
    <x v="1"/>
    <x v="12"/>
    <d v="2024-12-17T00:00:00"/>
    <n v="0"/>
    <s v="WAV"/>
    <n v="4039410"/>
    <s v="Yes"/>
    <n v="0"/>
    <n v="0"/>
    <n v="0"/>
  </r>
  <r>
    <x v="0"/>
    <x v="15"/>
    <d v="2024-12-17T00:00:00"/>
    <n v="0"/>
    <s v="WAV"/>
    <n v="4039419"/>
    <s v="Yes"/>
    <n v="3.75"/>
    <n v="1"/>
    <n v="3.75"/>
  </r>
  <r>
    <x v="0"/>
    <x v="2"/>
    <d v="2024-12-17T00:00:00"/>
    <n v="3.75"/>
    <s v="WAV"/>
    <n v="4039420"/>
    <s v="Yes"/>
    <n v="3.75"/>
    <n v="0"/>
    <n v="0"/>
  </r>
  <r>
    <x v="0"/>
    <x v="15"/>
    <d v="2024-12-17T00:00:00"/>
    <n v="0"/>
    <s v="WAV"/>
    <n v="4039421"/>
    <s v="Yes"/>
    <n v="3.75"/>
    <n v="1"/>
    <n v="3.75"/>
  </r>
  <r>
    <x v="0"/>
    <x v="2"/>
    <d v="2024-12-17T00:00:00"/>
    <n v="3.75"/>
    <s v="WAV"/>
    <n v="4039422"/>
    <s v="Yes"/>
    <n v="3.75"/>
    <n v="0"/>
    <n v="0"/>
  </r>
  <r>
    <x v="1"/>
    <x v="1"/>
    <d v="2024-12-17T00:00:00"/>
    <n v="0"/>
    <s v="WAV"/>
    <n v="4039426"/>
    <s v="Yes"/>
    <n v="0"/>
    <n v="0"/>
    <n v="0"/>
  </r>
  <r>
    <x v="1"/>
    <x v="12"/>
    <d v="2024-12-17T00:00:00"/>
    <n v="0"/>
    <s v="WAV"/>
    <n v="4039455"/>
    <s v="Yes"/>
    <n v="0"/>
    <n v="0"/>
    <n v="0"/>
  </r>
  <r>
    <x v="2"/>
    <x v="1"/>
    <d v="2024-12-17T00:00:00"/>
    <n v="5.5"/>
    <s v="WAV"/>
    <n v="4039467"/>
    <s v="Yes"/>
    <n v="5.5"/>
    <n v="0"/>
    <n v="0"/>
  </r>
  <r>
    <x v="2"/>
    <x v="1"/>
    <d v="2024-12-17T00:00:00"/>
    <n v="0"/>
    <s v="WAV"/>
    <n v="4039468"/>
    <s v="Yes"/>
    <n v="0"/>
    <n v="0"/>
    <n v="0"/>
  </r>
  <r>
    <x v="0"/>
    <x v="2"/>
    <d v="2024-12-17T00:00:00"/>
    <n v="3.75"/>
    <s v="WAV"/>
    <n v="4039469"/>
    <s v="Yes"/>
    <n v="3.75"/>
    <n v="0"/>
    <n v="0"/>
  </r>
  <r>
    <x v="0"/>
    <x v="2"/>
    <d v="2024-12-17T00:00:00"/>
    <n v="3.75"/>
    <s v="WAV"/>
    <n v="4039470"/>
    <s v="Yes"/>
    <n v="3.75"/>
    <n v="0"/>
    <n v="0"/>
  </r>
  <r>
    <x v="0"/>
    <x v="15"/>
    <d v="2024-12-17T00:00:00"/>
    <n v="0"/>
    <s v="WAV"/>
    <n v="4039471"/>
    <s v="Yes"/>
    <n v="3.75"/>
    <n v="1"/>
    <n v="3.75"/>
  </r>
  <r>
    <x v="0"/>
    <x v="2"/>
    <d v="2024-12-17T00:00:00"/>
    <n v="3.75"/>
    <s v="WAV"/>
    <n v="4039472"/>
    <s v="Yes"/>
    <n v="3.75"/>
    <n v="0"/>
    <n v="0"/>
  </r>
  <r>
    <x v="0"/>
    <x v="15"/>
    <d v="2024-12-17T00:00:00"/>
    <n v="0"/>
    <s v="WAV"/>
    <n v="4039473"/>
    <s v="Yes"/>
    <n v="3.75"/>
    <n v="1"/>
    <n v="3.75"/>
  </r>
  <r>
    <x v="0"/>
    <x v="2"/>
    <d v="2024-12-17T00:00:00"/>
    <n v="3.75"/>
    <s v="WAV"/>
    <n v="4039474"/>
    <s v="Yes"/>
    <n v="3.75"/>
    <n v="0"/>
    <n v="0"/>
  </r>
  <r>
    <x v="0"/>
    <x v="2"/>
    <d v="2024-12-17T00:00:00"/>
    <n v="3.75"/>
    <s v="WAV"/>
    <n v="4039476"/>
    <s v="Yes"/>
    <n v="3.75"/>
    <n v="0"/>
    <n v="0"/>
  </r>
  <r>
    <x v="0"/>
    <x v="1"/>
    <d v="2024-12-17T00:00:00"/>
    <n v="3.75"/>
    <s v="BIGVAN"/>
    <n v="4039482"/>
    <s v="Yes"/>
    <n v="3.75"/>
    <n v="0"/>
    <n v="0"/>
  </r>
  <r>
    <x v="0"/>
    <x v="0"/>
    <d v="2024-12-17T00:00:00"/>
    <n v="3.75"/>
    <s v="WAV"/>
    <n v="4039483"/>
    <s v="Yes"/>
    <n v="3.75"/>
    <n v="0"/>
    <n v="0"/>
  </r>
  <r>
    <x v="2"/>
    <x v="1"/>
    <d v="2024-12-17T00:00:00"/>
    <n v="0"/>
    <s v="WAV"/>
    <n v="4039484"/>
    <s v="Yes"/>
    <n v="0"/>
    <n v="0"/>
    <n v="0"/>
  </r>
  <r>
    <x v="2"/>
    <x v="16"/>
    <d v="2024-12-17T00:00:00"/>
    <n v="0"/>
    <s v="WAV"/>
    <n v="4039485"/>
    <s v="Yes"/>
    <n v="0"/>
    <n v="0"/>
    <n v="0"/>
  </r>
  <r>
    <x v="2"/>
    <x v="4"/>
    <d v="2024-12-17T00:00:00"/>
    <n v="0"/>
    <s v="WAV"/>
    <n v="4039486"/>
    <s v="Yes"/>
    <n v="0"/>
    <n v="0"/>
    <n v="0"/>
  </r>
  <r>
    <x v="2"/>
    <x v="9"/>
    <d v="2024-12-17T00:00:00"/>
    <n v="0"/>
    <s v="SEDAN"/>
    <n v="4039487"/>
    <s v="Yes"/>
    <n v="0"/>
    <n v="0"/>
    <n v="0"/>
  </r>
  <r>
    <x v="0"/>
    <x v="1"/>
    <d v="2024-12-17T00:00:00"/>
    <n v="0"/>
    <s v="BIGVAN"/>
    <n v="4039496"/>
    <s v="Yes"/>
    <n v="3.75"/>
    <n v="1"/>
    <n v="3.75"/>
  </r>
  <r>
    <x v="0"/>
    <x v="1"/>
    <d v="2024-12-17T00:00:00"/>
    <n v="3.75"/>
    <s v="BIGVAN"/>
    <n v="4039497"/>
    <s v="Yes"/>
    <n v="3.75"/>
    <n v="0"/>
    <n v="0"/>
  </r>
  <r>
    <x v="0"/>
    <x v="13"/>
    <d v="2024-12-17T00:00:00"/>
    <n v="0"/>
    <s v="WAV"/>
    <n v="4039498"/>
    <s v="Yes"/>
    <n v="3.75"/>
    <n v="1"/>
    <n v="3.75"/>
  </r>
  <r>
    <x v="0"/>
    <x v="13"/>
    <d v="2024-12-17T00:00:00"/>
    <n v="0"/>
    <s v="WAV"/>
    <n v="4039499"/>
    <s v="Yes"/>
    <n v="3.75"/>
    <n v="1"/>
    <n v="3.75"/>
  </r>
  <r>
    <x v="2"/>
    <x v="9"/>
    <d v="2024-12-17T00:00:00"/>
    <n v="0"/>
    <s v="SEDAN"/>
    <n v="4039502"/>
    <s v="Yes"/>
    <n v="0"/>
    <n v="0"/>
    <n v="0"/>
  </r>
  <r>
    <x v="2"/>
    <x v="5"/>
    <d v="2024-12-17T00:00:00"/>
    <n v="0"/>
    <s v="SEDAN"/>
    <n v="4039503"/>
    <s v="Yes"/>
    <n v="0"/>
    <n v="0"/>
    <n v="0"/>
  </r>
  <r>
    <x v="1"/>
    <x v="1"/>
    <d v="2024-12-17T00:00:00"/>
    <n v="0"/>
    <s v="WAV"/>
    <n v="4039508"/>
    <s v="Yes"/>
    <n v="0"/>
    <n v="0"/>
    <n v="0"/>
  </r>
  <r>
    <x v="1"/>
    <x v="8"/>
    <d v="2024-12-17T00:00:00"/>
    <n v="0"/>
    <s v="WAV"/>
    <n v="4039509"/>
    <s v="Yes"/>
    <n v="0"/>
    <n v="0"/>
    <n v="0"/>
  </r>
  <r>
    <x v="2"/>
    <x v="10"/>
    <d v="2024-12-17T00:00:00"/>
    <n v="5.5"/>
    <s v="WAV"/>
    <n v="4039510"/>
    <s v="Yes"/>
    <n v="5.5"/>
    <n v="0"/>
    <n v="0"/>
  </r>
  <r>
    <x v="2"/>
    <x v="11"/>
    <d v="2024-12-17T00:00:00"/>
    <n v="5"/>
    <s v="SEDAN"/>
    <n v="4039511"/>
    <s v="Yes"/>
    <n v="5"/>
    <n v="0"/>
    <n v="0"/>
  </r>
  <r>
    <x v="1"/>
    <x v="12"/>
    <d v="2024-12-17T00:00:00"/>
    <n v="0"/>
    <s v="WAV"/>
    <n v="4039513"/>
    <s v="Yes"/>
    <n v="0"/>
    <n v="0"/>
    <n v="0"/>
  </r>
  <r>
    <x v="1"/>
    <x v="5"/>
    <d v="2024-12-17T00:00:00"/>
    <n v="0"/>
    <s v="SEDAN"/>
    <n v="4039525"/>
    <s v="Yes"/>
    <n v="0"/>
    <n v="0"/>
    <n v="0"/>
  </r>
  <r>
    <x v="1"/>
    <x v="7"/>
    <d v="2024-12-17T00:00:00"/>
    <n v="0"/>
    <s v="WAV"/>
    <n v="4039526"/>
    <s v="Yes"/>
    <n v="0"/>
    <n v="0"/>
    <n v="0"/>
  </r>
  <r>
    <x v="1"/>
    <x v="4"/>
    <d v="2024-12-17T00:00:00"/>
    <n v="0"/>
    <s v="WAV"/>
    <n v="4039539"/>
    <s v="Yes"/>
    <n v="0"/>
    <n v="0"/>
    <n v="0"/>
  </r>
  <r>
    <x v="1"/>
    <x v="11"/>
    <d v="2024-12-17T00:00:00"/>
    <n v="0"/>
    <s v="WAV"/>
    <n v="4039540"/>
    <s v="Yes"/>
    <n v="0"/>
    <n v="0"/>
    <n v="0"/>
  </r>
  <r>
    <x v="1"/>
    <x v="12"/>
    <d v="2024-12-17T00:00:00"/>
    <n v="0"/>
    <s v="WAV"/>
    <n v="4039552"/>
    <s v="Yes"/>
    <n v="0"/>
    <n v="0"/>
    <n v="0"/>
  </r>
  <r>
    <x v="1"/>
    <x v="7"/>
    <d v="2024-12-17T00:00:00"/>
    <n v="0"/>
    <s v="WAV"/>
    <n v="4039553"/>
    <s v="Yes"/>
    <n v="0"/>
    <n v="0"/>
    <n v="0"/>
  </r>
  <r>
    <x v="0"/>
    <x v="0"/>
    <d v="2024-12-17T00:00:00"/>
    <n v="0"/>
    <s v="WAV"/>
    <n v="4039563"/>
    <s v="Yes"/>
    <n v="3.75"/>
    <n v="1"/>
    <n v="3.75"/>
  </r>
  <r>
    <x v="0"/>
    <x v="1"/>
    <d v="2024-12-17T00:00:00"/>
    <n v="0"/>
    <s v="BIGVAN"/>
    <n v="4039564"/>
    <s v="Yes"/>
    <n v="3.75"/>
    <n v="1"/>
    <n v="3.75"/>
  </r>
  <r>
    <x v="0"/>
    <x v="15"/>
    <d v="2024-12-17T00:00:00"/>
    <n v="0"/>
    <s v="WAV"/>
    <n v="4039570"/>
    <s v="Yes"/>
    <n v="3.75"/>
    <n v="1"/>
    <n v="3.75"/>
  </r>
  <r>
    <x v="0"/>
    <x v="13"/>
    <d v="2024-12-17T00:00:00"/>
    <n v="0"/>
    <s v="WAV"/>
    <n v="4039573"/>
    <s v="Yes"/>
    <n v="3.75"/>
    <n v="1"/>
    <n v="3.75"/>
  </r>
  <r>
    <x v="1"/>
    <x v="4"/>
    <d v="2024-12-17T00:00:00"/>
    <n v="5"/>
    <s v="WAV"/>
    <n v="4039576"/>
    <s v="Yes"/>
    <n v="5"/>
    <n v="0"/>
    <n v="0"/>
  </r>
  <r>
    <x v="0"/>
    <x v="0"/>
    <d v="2024-12-17T00:00:00"/>
    <n v="0"/>
    <s v="WAV"/>
    <n v="4039580"/>
    <s v="Yes"/>
    <n v="3.75"/>
    <n v="1"/>
    <n v="3.75"/>
  </r>
  <r>
    <x v="0"/>
    <x v="1"/>
    <d v="2024-12-17T00:00:00"/>
    <n v="3.75"/>
    <s v="BIGVAN"/>
    <n v="4039581"/>
    <s v="Yes"/>
    <n v="3.75"/>
    <n v="0"/>
    <n v="0"/>
  </r>
  <r>
    <x v="0"/>
    <x v="0"/>
    <d v="2024-12-17T00:00:00"/>
    <n v="0"/>
    <s v="WAV"/>
    <n v="4039584"/>
    <s v="Yes"/>
    <n v="3.75"/>
    <n v="1"/>
    <n v="3.75"/>
  </r>
  <r>
    <x v="0"/>
    <x v="1"/>
    <d v="2024-12-17T00:00:00"/>
    <n v="0"/>
    <s v="BIGVAN"/>
    <n v="4039585"/>
    <s v="Yes"/>
    <n v="3.75"/>
    <n v="1"/>
    <n v="3.75"/>
  </r>
  <r>
    <x v="1"/>
    <x v="1"/>
    <d v="2024-12-17T00:00:00"/>
    <n v="0"/>
    <s v="WAV"/>
    <n v="4039586"/>
    <s v="Yes"/>
    <n v="0"/>
    <n v="0"/>
    <n v="0"/>
  </r>
  <r>
    <x v="1"/>
    <x v="6"/>
    <d v="2024-12-17T00:00:00"/>
    <n v="0"/>
    <s v="WAV"/>
    <n v="4039587"/>
    <s v="Yes"/>
    <n v="0"/>
    <n v="0"/>
    <n v="0"/>
  </r>
  <r>
    <x v="0"/>
    <x v="2"/>
    <d v="2024-12-17T00:00:00"/>
    <n v="0"/>
    <s v="WAV"/>
    <n v="4039592"/>
    <s v="Yes"/>
    <n v="3.75"/>
    <n v="1"/>
    <n v="3.75"/>
  </r>
  <r>
    <x v="0"/>
    <x v="2"/>
    <d v="2024-12-17T00:00:00"/>
    <n v="0"/>
    <s v="WAV"/>
    <n v="4039593"/>
    <s v="Yes"/>
    <n v="3.75"/>
    <n v="1"/>
    <n v="3.75"/>
  </r>
  <r>
    <x v="1"/>
    <x v="1"/>
    <d v="2024-12-17T00:00:00"/>
    <n v="0"/>
    <s v="WAV"/>
    <n v="4039595"/>
    <s v="Yes"/>
    <n v="0"/>
    <n v="0"/>
    <n v="0"/>
  </r>
  <r>
    <x v="1"/>
    <x v="8"/>
    <d v="2024-12-17T00:00:00"/>
    <n v="0"/>
    <s v="WAV"/>
    <n v="4039596"/>
    <s v="Yes"/>
    <n v="0"/>
    <n v="0"/>
    <n v="0"/>
  </r>
  <r>
    <x v="1"/>
    <x v="14"/>
    <d v="2024-12-17T00:00:00"/>
    <n v="0"/>
    <s v="SEDAN"/>
    <n v="4039598"/>
    <s v="Yes"/>
    <n v="0"/>
    <n v="0"/>
    <n v="0"/>
  </r>
  <r>
    <x v="1"/>
    <x v="9"/>
    <d v="2024-12-17T00:00:00"/>
    <n v="0"/>
    <s v="SEDAN"/>
    <n v="4039599"/>
    <s v="Yes"/>
    <n v="0"/>
    <n v="0"/>
    <n v="0"/>
  </r>
  <r>
    <x v="2"/>
    <x v="9"/>
    <d v="2024-12-17T00:00:00"/>
    <n v="0"/>
    <s v="SEDAN"/>
    <n v="4039603"/>
    <s v="Yes"/>
    <n v="0"/>
    <n v="0"/>
    <n v="0"/>
  </r>
  <r>
    <x v="2"/>
    <x v="5"/>
    <d v="2024-12-17T00:00:00"/>
    <n v="0"/>
    <s v="SEDAN"/>
    <n v="4039604"/>
    <s v="Yes"/>
    <n v="0"/>
    <n v="0"/>
    <n v="0"/>
  </r>
  <r>
    <x v="0"/>
    <x v="15"/>
    <d v="2024-12-17T00:00:00"/>
    <n v="0"/>
    <s v="WAV"/>
    <n v="4039605"/>
    <s v="Yes"/>
    <n v="3.75"/>
    <n v="1"/>
    <n v="3.75"/>
  </r>
  <r>
    <x v="0"/>
    <x v="13"/>
    <d v="2024-12-17T00:00:00"/>
    <n v="0"/>
    <s v="WAV"/>
    <n v="4039606"/>
    <s v="Yes"/>
    <n v="3.75"/>
    <n v="1"/>
    <n v="3.75"/>
  </r>
  <r>
    <x v="0"/>
    <x v="15"/>
    <d v="2024-12-17T00:00:00"/>
    <n v="0"/>
    <s v="WAV"/>
    <n v="4039609"/>
    <s v="Yes"/>
    <n v="3.75"/>
    <n v="1"/>
    <n v="3.75"/>
  </r>
  <r>
    <x v="0"/>
    <x v="2"/>
    <d v="2024-12-17T00:00:00"/>
    <n v="3.75"/>
    <s v="WAV"/>
    <n v="4039610"/>
    <s v="Yes"/>
    <n v="3.75"/>
    <n v="0"/>
    <n v="0"/>
  </r>
  <r>
    <x v="2"/>
    <x v="1"/>
    <d v="2024-12-17T00:00:00"/>
    <n v="0"/>
    <s v="WAV"/>
    <n v="4039611"/>
    <s v="Yes"/>
    <n v="0"/>
    <n v="0"/>
    <n v="0"/>
  </r>
  <r>
    <x v="2"/>
    <x v="1"/>
    <d v="2024-12-17T00:00:00"/>
    <n v="0"/>
    <s v="WAV"/>
    <n v="4039612"/>
    <s v="Yes"/>
    <n v="0"/>
    <n v="0"/>
    <n v="0"/>
  </r>
  <r>
    <x v="0"/>
    <x v="13"/>
    <d v="2024-12-17T00:00:00"/>
    <n v="0"/>
    <s v="WAV"/>
    <n v="4039613"/>
    <s v="Yes"/>
    <n v="3.75"/>
    <n v="1"/>
    <n v="3.75"/>
  </r>
  <r>
    <x v="0"/>
    <x v="15"/>
    <d v="2024-12-17T00:00:00"/>
    <n v="0"/>
    <s v="WAV"/>
    <n v="4039614"/>
    <s v="Yes"/>
    <n v="3.75"/>
    <n v="1"/>
    <n v="3.75"/>
  </r>
  <r>
    <x v="0"/>
    <x v="15"/>
    <d v="2024-12-17T00:00:00"/>
    <n v="0"/>
    <s v="WAV"/>
    <n v="4039617"/>
    <s v="Yes"/>
    <n v="3.75"/>
    <n v="1"/>
    <n v="3.75"/>
  </r>
  <r>
    <x v="0"/>
    <x v="2"/>
    <d v="2024-12-17T00:00:00"/>
    <n v="3.75"/>
    <s v="WAV"/>
    <n v="4039618"/>
    <s v="Yes"/>
    <n v="3.75"/>
    <n v="0"/>
    <n v="0"/>
  </r>
  <r>
    <x v="2"/>
    <x v="1"/>
    <d v="2024-12-17T00:00:00"/>
    <n v="0"/>
    <s v="WAV"/>
    <n v="4039626"/>
    <s v="Yes"/>
    <n v="5.5"/>
    <n v="1"/>
    <n v="5.5"/>
  </r>
  <r>
    <x v="2"/>
    <x v="14"/>
    <d v="2024-12-17T00:00:00"/>
    <n v="0"/>
    <s v="SEDAN"/>
    <n v="4039627"/>
    <s v="Yes"/>
    <n v="0"/>
    <n v="0"/>
    <n v="0"/>
  </r>
  <r>
    <x v="2"/>
    <x v="1"/>
    <d v="2024-12-17T00:00:00"/>
    <n v="0"/>
    <s v="WAV"/>
    <n v="4039628"/>
    <s v="Yes"/>
    <n v="0"/>
    <n v="0"/>
    <n v="0"/>
  </r>
  <r>
    <x v="2"/>
    <x v="14"/>
    <d v="2024-12-17T00:00:00"/>
    <n v="0"/>
    <s v="SEDAN"/>
    <n v="4039629"/>
    <s v="Yes"/>
    <n v="0"/>
    <n v="0"/>
    <n v="0"/>
  </r>
  <r>
    <x v="2"/>
    <x v="6"/>
    <d v="2024-12-17T00:00:00"/>
    <n v="0"/>
    <s v="WAV"/>
    <n v="4039630"/>
    <s v="Yes"/>
    <n v="0"/>
    <n v="0"/>
    <n v="0"/>
  </r>
  <r>
    <x v="1"/>
    <x v="6"/>
    <d v="2024-12-17T00:00:00"/>
    <n v="0"/>
    <s v="WAV"/>
    <n v="4039633"/>
    <s v="Yes"/>
    <n v="0"/>
    <n v="0"/>
    <n v="0"/>
  </r>
  <r>
    <x v="2"/>
    <x v="6"/>
    <d v="2024-12-17T00:00:00"/>
    <n v="0"/>
    <s v="WAV"/>
    <n v="4039640"/>
    <s v="Yes"/>
    <n v="0"/>
    <n v="0"/>
    <n v="0"/>
  </r>
  <r>
    <x v="2"/>
    <x v="1"/>
    <d v="2024-12-17T00:00:00"/>
    <n v="0"/>
    <s v="WAV"/>
    <n v="4039641"/>
    <s v="Yes"/>
    <n v="0"/>
    <n v="0"/>
    <n v="0"/>
  </r>
  <r>
    <x v="1"/>
    <x v="11"/>
    <d v="2024-12-17T00:00:00"/>
    <n v="5"/>
    <s v="WAV"/>
    <n v="4039653"/>
    <s v="Yes"/>
    <n v="5"/>
    <n v="0"/>
    <n v="0"/>
  </r>
  <r>
    <x v="2"/>
    <x v="11"/>
    <d v="2024-12-17T00:00:00"/>
    <n v="0"/>
    <s v="SEDAN"/>
    <n v="4039654"/>
    <s v="Yes"/>
    <n v="0"/>
    <n v="0"/>
    <n v="0"/>
  </r>
  <r>
    <x v="2"/>
    <x v="1"/>
    <d v="2024-12-17T00:00:00"/>
    <n v="0"/>
    <s v="WAV"/>
    <n v="4039655"/>
    <s v="Yes"/>
    <n v="0"/>
    <n v="0"/>
    <n v="0"/>
  </r>
  <r>
    <x v="0"/>
    <x v="15"/>
    <d v="2024-12-17T00:00:00"/>
    <n v="0"/>
    <s v="WAV"/>
    <n v="4039658"/>
    <s v="Yes"/>
    <n v="3.75"/>
    <n v="1"/>
    <n v="3.75"/>
  </r>
  <r>
    <x v="0"/>
    <x v="1"/>
    <d v="2024-12-17T00:00:00"/>
    <n v="0"/>
    <s v="BIGVAN"/>
    <n v="4039659"/>
    <s v="Yes"/>
    <n v="3.75"/>
    <n v="1"/>
    <n v="3.75"/>
  </r>
  <r>
    <x v="1"/>
    <x v="14"/>
    <d v="2024-12-17T00:00:00"/>
    <n v="0"/>
    <s v="SEDAN"/>
    <n v="4039663"/>
    <s v="Yes"/>
    <n v="0"/>
    <n v="0"/>
    <n v="0"/>
  </r>
  <r>
    <x v="2"/>
    <x v="1"/>
    <d v="2024-12-17T00:00:00"/>
    <n v="0"/>
    <s v="WAV"/>
    <n v="4039665"/>
    <s v="Yes"/>
    <n v="0"/>
    <n v="0"/>
    <n v="0"/>
  </r>
  <r>
    <x v="2"/>
    <x v="1"/>
    <d v="2024-12-17T00:00:00"/>
    <n v="0"/>
    <s v="WAV"/>
    <n v="4039666"/>
    <s v="Yes"/>
    <n v="0"/>
    <n v="0"/>
    <n v="0"/>
  </r>
  <r>
    <x v="0"/>
    <x v="13"/>
    <d v="2024-12-17T00:00:00"/>
    <n v="0"/>
    <s v="WAV"/>
    <n v="4039669"/>
    <s v="Yes"/>
    <n v="3.75"/>
    <n v="1"/>
    <n v="3.75"/>
  </r>
  <r>
    <x v="0"/>
    <x v="13"/>
    <d v="2024-12-17T00:00:00"/>
    <n v="0"/>
    <s v="WAV"/>
    <n v="4039672"/>
    <s v="Yes"/>
    <n v="3.75"/>
    <n v="1"/>
    <n v="3.75"/>
  </r>
  <r>
    <x v="0"/>
    <x v="13"/>
    <d v="2024-12-17T00:00:00"/>
    <n v="0"/>
    <s v="WAV"/>
    <n v="4039673"/>
    <s v="Yes"/>
    <n v="3.75"/>
    <n v="1"/>
    <n v="3.75"/>
  </r>
  <r>
    <x v="0"/>
    <x v="13"/>
    <d v="2024-12-17T00:00:00"/>
    <n v="0"/>
    <s v="WAV"/>
    <n v="4039674"/>
    <s v="Yes"/>
    <n v="3.75"/>
    <n v="1"/>
    <n v="3.75"/>
  </r>
  <r>
    <x v="1"/>
    <x v="1"/>
    <d v="2024-12-17T00:00:00"/>
    <n v="5"/>
    <s v="WAV"/>
    <n v="4039686"/>
    <s v="Yes"/>
    <n v="5"/>
    <n v="0"/>
    <n v="0"/>
  </r>
  <r>
    <x v="0"/>
    <x v="13"/>
    <d v="2024-12-17T00:00:00"/>
    <n v="0"/>
    <s v="WAV"/>
    <n v="4039692"/>
    <s v="Yes"/>
    <n v="3.75"/>
    <n v="1"/>
    <n v="3.75"/>
  </r>
  <r>
    <x v="0"/>
    <x v="13"/>
    <d v="2024-12-17T00:00:00"/>
    <n v="0"/>
    <s v="WAV"/>
    <n v="4039693"/>
    <s v="Yes"/>
    <n v="3.75"/>
    <n v="1"/>
    <n v="3.75"/>
  </r>
  <r>
    <x v="2"/>
    <x v="1"/>
    <d v="2024-12-17T00:00:00"/>
    <n v="5.5"/>
    <s v="BIGVAN"/>
    <n v="4039694"/>
    <s v="Yes"/>
    <n v="5.5"/>
    <n v="0"/>
    <n v="0"/>
  </r>
  <r>
    <x v="2"/>
    <x v="1"/>
    <d v="2024-12-17T00:00:00"/>
    <n v="5"/>
    <s v="BIGVAN"/>
    <n v="4039695"/>
    <s v="Yes"/>
    <n v="5"/>
    <n v="0"/>
    <n v="0"/>
  </r>
  <r>
    <x v="0"/>
    <x v="0"/>
    <d v="2024-12-17T00:00:00"/>
    <n v="0"/>
    <s v="WAV"/>
    <n v="4039700"/>
    <s v="Yes"/>
    <n v="3.75"/>
    <n v="1"/>
    <n v="3.75"/>
  </r>
  <r>
    <x v="0"/>
    <x v="1"/>
    <d v="2024-12-17T00:00:00"/>
    <n v="0"/>
    <s v="BIGVAN"/>
    <n v="4039701"/>
    <s v="Yes"/>
    <n v="3.75"/>
    <n v="1"/>
    <n v="3.75"/>
  </r>
  <r>
    <x v="0"/>
    <x v="0"/>
    <d v="2024-12-17T00:00:00"/>
    <n v="0"/>
    <s v="WAV"/>
    <n v="4039703"/>
    <s v="Yes"/>
    <n v="3.75"/>
    <n v="1"/>
    <n v="3.75"/>
  </r>
  <r>
    <x v="0"/>
    <x v="1"/>
    <d v="2024-12-17T00:00:00"/>
    <n v="3.75"/>
    <s v="BIGVAN"/>
    <n v="4039704"/>
    <s v="Yes"/>
    <n v="3.75"/>
    <n v="0"/>
    <n v="0"/>
  </r>
  <r>
    <x v="0"/>
    <x v="13"/>
    <d v="2024-12-17T00:00:00"/>
    <n v="0"/>
    <s v="WAV"/>
    <n v="4039709"/>
    <s v="Yes"/>
    <n v="3.75"/>
    <n v="1"/>
    <n v="3.75"/>
  </r>
  <r>
    <x v="0"/>
    <x v="3"/>
    <d v="2024-12-17T00:00:00"/>
    <n v="0"/>
    <s v="WAV"/>
    <n v="4039710"/>
    <s v="Yes"/>
    <n v="3.75"/>
    <n v="1"/>
    <n v="3.75"/>
  </r>
  <r>
    <x v="1"/>
    <x v="14"/>
    <d v="2024-12-17T00:00:00"/>
    <n v="0"/>
    <s v="SEDAN"/>
    <n v="4039712"/>
    <s v="Yes"/>
    <n v="0"/>
    <n v="0"/>
    <n v="0"/>
  </r>
  <r>
    <x v="1"/>
    <x v="4"/>
    <d v="2024-12-17T00:00:00"/>
    <n v="0"/>
    <s v="WAV"/>
    <n v="4039717"/>
    <s v="Yes"/>
    <n v="0"/>
    <n v="0"/>
    <n v="0"/>
  </r>
  <r>
    <x v="1"/>
    <x v="10"/>
    <d v="2024-12-17T00:00:00"/>
    <n v="5"/>
    <s v="WAV"/>
    <n v="4039721"/>
    <s v="Yes"/>
    <n v="5"/>
    <n v="0"/>
    <n v="0"/>
  </r>
  <r>
    <x v="1"/>
    <x v="11"/>
    <d v="2024-12-17T00:00:00"/>
    <n v="5"/>
    <s v="SEDAN"/>
    <n v="4039722"/>
    <s v="Yes"/>
    <n v="5"/>
    <n v="0"/>
    <n v="0"/>
  </r>
  <r>
    <x v="0"/>
    <x v="3"/>
    <d v="2024-12-17T00:00:00"/>
    <n v="3.75"/>
    <s v="WAV"/>
    <n v="4039729"/>
    <s v="Yes"/>
    <n v="3.75"/>
    <n v="0"/>
    <n v="0"/>
  </r>
  <r>
    <x v="2"/>
    <x v="8"/>
    <d v="2024-12-17T00:00:00"/>
    <n v="0"/>
    <s v="WAV"/>
    <n v="4039732"/>
    <s v="Yes"/>
    <n v="0"/>
    <n v="0"/>
    <n v="0"/>
  </r>
  <r>
    <x v="0"/>
    <x v="13"/>
    <d v="2024-12-17T00:00:00"/>
    <n v="0"/>
    <s v="WAV"/>
    <n v="4039736"/>
    <s v="Yes"/>
    <n v="3.75"/>
    <n v="1"/>
    <n v="3.75"/>
  </r>
  <r>
    <x v="1"/>
    <x v="1"/>
    <d v="2024-12-17T00:00:00"/>
    <n v="5"/>
    <s v="WAV"/>
    <n v="4039738"/>
    <s v="Yes"/>
    <n v="5"/>
    <n v="0"/>
    <n v="0"/>
  </r>
  <r>
    <x v="0"/>
    <x v="3"/>
    <d v="2024-12-17T00:00:00"/>
    <n v="3.75"/>
    <s v="WAV"/>
    <n v="4039740"/>
    <s v="Yes"/>
    <n v="3.75"/>
    <n v="0"/>
    <n v="0"/>
  </r>
  <r>
    <x v="0"/>
    <x v="3"/>
    <d v="2024-12-17T00:00:00"/>
    <n v="0"/>
    <s v="WAV"/>
    <n v="4039741"/>
    <s v="Yes"/>
    <n v="3.75"/>
    <n v="1"/>
    <n v="3.75"/>
  </r>
  <r>
    <x v="1"/>
    <x v="11"/>
    <d v="2024-12-17T00:00:00"/>
    <n v="5"/>
    <s v="WAV"/>
    <n v="4039750"/>
    <s v="Yes"/>
    <n v="5"/>
    <n v="0"/>
    <n v="0"/>
  </r>
  <r>
    <x v="1"/>
    <x v="14"/>
    <d v="2024-12-17T00:00:00"/>
    <n v="5"/>
    <s v="SEDAN"/>
    <n v="4039751"/>
    <s v="Yes"/>
    <n v="5"/>
    <n v="0"/>
    <n v="0"/>
  </r>
  <r>
    <x v="1"/>
    <x v="1"/>
    <d v="2024-12-17T00:00:00"/>
    <n v="0"/>
    <s v="WAV"/>
    <n v="4039754"/>
    <s v="Yes"/>
    <n v="0"/>
    <n v="0"/>
    <n v="0"/>
  </r>
  <r>
    <x v="1"/>
    <x v="8"/>
    <d v="2024-12-17T00:00:00"/>
    <n v="0"/>
    <s v="WAV"/>
    <n v="4039755"/>
    <s v="Yes"/>
    <n v="0"/>
    <n v="0"/>
    <n v="0"/>
  </r>
  <r>
    <x v="1"/>
    <x v="9"/>
    <d v="2024-12-17T00:00:00"/>
    <n v="0"/>
    <s v="SEDAN"/>
    <n v="4039757"/>
    <s v="Yes"/>
    <n v="0"/>
    <n v="0"/>
    <n v="0"/>
  </r>
  <r>
    <x v="1"/>
    <x v="14"/>
    <d v="2024-12-17T00:00:00"/>
    <n v="5"/>
    <s v="SEDAN"/>
    <n v="4039761"/>
    <s v="Yes"/>
    <n v="5"/>
    <n v="0"/>
    <n v="0"/>
  </r>
  <r>
    <x v="1"/>
    <x v="7"/>
    <d v="2024-12-17T00:00:00"/>
    <n v="5"/>
    <s v="WAV"/>
    <n v="4039762"/>
    <s v="Yes"/>
    <n v="5"/>
    <n v="0"/>
    <n v="0"/>
  </r>
  <r>
    <x v="2"/>
    <x v="11"/>
    <d v="2024-12-17T00:00:00"/>
    <n v="5.5"/>
    <s v="SEDAN"/>
    <n v="4039775"/>
    <s v="Yes"/>
    <n v="5.5"/>
    <n v="0"/>
    <n v="0"/>
  </r>
  <r>
    <x v="0"/>
    <x v="1"/>
    <d v="2024-12-17T00:00:00"/>
    <n v="0"/>
    <s v="BIGVAN"/>
    <n v="4039785"/>
    <s v="Yes"/>
    <n v="3.75"/>
    <n v="1"/>
    <n v="3.75"/>
  </r>
  <r>
    <x v="0"/>
    <x v="1"/>
    <d v="2024-12-17T00:00:00"/>
    <n v="0"/>
    <s v="BIGVAN"/>
    <n v="4039786"/>
    <s v="Yes"/>
    <n v="3.75"/>
    <n v="1"/>
    <n v="3.75"/>
  </r>
  <r>
    <x v="2"/>
    <x v="6"/>
    <d v="2024-12-17T00:00:00"/>
    <n v="0"/>
    <s v="WAV"/>
    <n v="4039789"/>
    <s v="Yes"/>
    <n v="0"/>
    <n v="0"/>
    <n v="0"/>
  </r>
  <r>
    <x v="2"/>
    <x v="1"/>
    <d v="2024-12-17T00:00:00"/>
    <n v="0"/>
    <s v="WAV"/>
    <n v="4039790"/>
    <s v="Yes"/>
    <n v="0"/>
    <n v="0"/>
    <n v="0"/>
  </r>
  <r>
    <x v="2"/>
    <x v="10"/>
    <d v="2024-12-17T00:00:00"/>
    <n v="0"/>
    <s v="WAV"/>
    <n v="4039792"/>
    <s v="Yes"/>
    <n v="0"/>
    <n v="0"/>
    <n v="0"/>
  </r>
  <r>
    <x v="0"/>
    <x v="1"/>
    <d v="2024-12-17T00:00:00"/>
    <n v="3.75"/>
    <s v="BIGVAN"/>
    <n v="4039793"/>
    <s v="Yes"/>
    <n v="3.75"/>
    <n v="0"/>
    <n v="0"/>
  </r>
  <r>
    <x v="2"/>
    <x v="1"/>
    <d v="2024-12-17T00:00:00"/>
    <n v="5"/>
    <s v="WAV"/>
    <n v="4039829"/>
    <s v="Yes"/>
    <n v="5"/>
    <n v="0"/>
    <n v="0"/>
  </r>
  <r>
    <x v="2"/>
    <x v="1"/>
    <d v="2024-12-17T00:00:00"/>
    <n v="5"/>
    <s v="BIGVAN"/>
    <n v="4039830"/>
    <s v="Yes"/>
    <n v="5"/>
    <n v="0"/>
    <n v="0"/>
  </r>
  <r>
    <x v="2"/>
    <x v="12"/>
    <d v="2024-12-16T00:00:00"/>
    <n v="5.5"/>
    <s v="WAV"/>
    <n v="4039831"/>
    <s v="Yes"/>
    <n v="5.5"/>
    <n v="0"/>
    <n v="0"/>
  </r>
  <r>
    <x v="2"/>
    <x v="11"/>
    <d v="2024-12-17T00:00:00"/>
    <n v="5.5"/>
    <s v="WAV"/>
    <n v="4039832"/>
    <s v="Yes"/>
    <n v="5.5"/>
    <n v="0"/>
    <n v="0"/>
  </r>
  <r>
    <x v="2"/>
    <x v="7"/>
    <d v="2024-12-16T00:00:00"/>
    <n v="5"/>
    <s v="WAV"/>
    <n v="4039884"/>
    <s v="Yes"/>
    <n v="5"/>
    <n v="0"/>
    <n v="0"/>
  </r>
  <r>
    <x v="2"/>
    <x v="10"/>
    <d v="2024-12-16T00:00:00"/>
    <n v="3.75"/>
    <s v="WAV"/>
    <n v="4039939"/>
    <s v="Yes"/>
    <n v="3.75"/>
    <n v="0"/>
    <n v="0"/>
  </r>
  <r>
    <x v="2"/>
    <x v="1"/>
    <d v="2024-12-17T00:00:00"/>
    <n v="5.5"/>
    <s v="WAV"/>
    <n v="4039943"/>
    <s v="Yes"/>
    <n v="5.5"/>
    <n v="0"/>
    <n v="0"/>
  </r>
  <r>
    <x v="2"/>
    <x v="12"/>
    <d v="2024-12-17T00:00:00"/>
    <n v="0"/>
    <s v="WAV"/>
    <n v="4039944"/>
    <s v="Yes"/>
    <n v="5"/>
    <n v="1"/>
    <n v="5"/>
  </r>
  <r>
    <x v="2"/>
    <x v="9"/>
    <d v="2024-12-17T00:00:00"/>
    <n v="5.5"/>
    <s v="SEDAN"/>
    <n v="4039961"/>
    <s v="Yes"/>
    <n v="5.5"/>
    <n v="0"/>
    <n v="0"/>
  </r>
  <r>
    <x v="2"/>
    <x v="12"/>
    <d v="2024-12-17T00:00:00"/>
    <n v="0"/>
    <s v="WAV"/>
    <n v="4039962"/>
    <s v="Yes"/>
    <n v="5"/>
    <n v="1"/>
    <n v="5"/>
  </r>
  <r>
    <x v="2"/>
    <x v="7"/>
    <d v="2024-12-17T00:00:00"/>
    <n v="0"/>
    <s v="WAV"/>
    <n v="4039964"/>
    <s v="Yes"/>
    <n v="5"/>
    <n v="1"/>
    <n v="5"/>
  </r>
  <r>
    <x v="2"/>
    <x v="6"/>
    <d v="2024-12-17T00:00:00"/>
    <n v="5.5"/>
    <s v="WAV"/>
    <n v="4039983"/>
    <s v="Yes"/>
    <n v="5.5"/>
    <n v="0"/>
    <n v="0"/>
  </r>
  <r>
    <x v="2"/>
    <x v="4"/>
    <d v="2024-12-17T00:00:00"/>
    <n v="0"/>
    <s v="WAV"/>
    <n v="4039984"/>
    <s v="Yes"/>
    <n v="5"/>
    <n v="1"/>
    <n v="5"/>
  </r>
  <r>
    <x v="1"/>
    <x v="7"/>
    <d v="2024-12-17T00:00:00"/>
    <n v="0"/>
    <s v="WAV"/>
    <n v="4039994"/>
    <s v="Yes"/>
    <n v="5"/>
    <n v="1"/>
    <n v="5"/>
  </r>
  <r>
    <x v="1"/>
    <x v="1"/>
    <d v="2024-12-18T00:00:00"/>
    <n v="5"/>
    <s v="WAV"/>
    <n v="4040068"/>
    <s v="Yes"/>
    <n v="5"/>
    <n v="0"/>
    <n v="0"/>
  </r>
  <r>
    <x v="0"/>
    <x v="0"/>
    <d v="2024-12-18T00:00:00"/>
    <n v="3.75"/>
    <s v="WAV"/>
    <n v="4040069"/>
    <s v="Yes"/>
    <n v="3.75"/>
    <n v="0"/>
    <n v="0"/>
  </r>
  <r>
    <x v="0"/>
    <x v="1"/>
    <d v="2024-12-18T00:00:00"/>
    <n v="3.75"/>
    <s v="BIGVAN"/>
    <n v="4040070"/>
    <s v="Yes"/>
    <n v="3.75"/>
    <n v="0"/>
    <n v="0"/>
  </r>
  <r>
    <x v="0"/>
    <x v="0"/>
    <d v="2024-12-18T00:00:00"/>
    <n v="3.75"/>
    <s v="WAV"/>
    <n v="4040071"/>
    <s v="Yes"/>
    <n v="3.75"/>
    <n v="0"/>
    <n v="0"/>
  </r>
  <r>
    <x v="0"/>
    <x v="3"/>
    <d v="2024-12-18T00:00:00"/>
    <n v="3.75"/>
    <s v="WAV"/>
    <n v="4040072"/>
    <s v="Yes"/>
    <n v="3.75"/>
    <n v="0"/>
    <n v="0"/>
  </r>
  <r>
    <x v="0"/>
    <x v="6"/>
    <d v="2024-12-18T00:00:00"/>
    <n v="0"/>
    <s v="WAV"/>
    <n v="4040073"/>
    <s v="Yes"/>
    <n v="3.75"/>
    <n v="1"/>
    <n v="3.75"/>
  </r>
  <r>
    <x v="0"/>
    <x v="6"/>
    <d v="2024-12-18T00:00:00"/>
    <n v="0"/>
    <s v="WAV"/>
    <n v="4040074"/>
    <s v="Yes"/>
    <n v="3.75"/>
    <n v="1"/>
    <n v="3.75"/>
  </r>
  <r>
    <x v="1"/>
    <x v="11"/>
    <d v="2024-12-18T00:00:00"/>
    <n v="5"/>
    <s v="SEDAN"/>
    <n v="4040076"/>
    <s v="Yes"/>
    <n v="5"/>
    <n v="0"/>
    <n v="0"/>
  </r>
  <r>
    <x v="0"/>
    <x v="0"/>
    <d v="2024-12-18T00:00:00"/>
    <n v="3.75"/>
    <s v="WAV"/>
    <n v="4040077"/>
    <s v="Yes"/>
    <n v="3.75"/>
    <n v="0"/>
    <n v="0"/>
  </r>
  <r>
    <x v="0"/>
    <x v="15"/>
    <d v="2024-12-18T00:00:00"/>
    <n v="3.75"/>
    <s v="WAV"/>
    <n v="4040078"/>
    <s v="Yes"/>
    <n v="3.75"/>
    <n v="0"/>
    <n v="0"/>
  </r>
  <r>
    <x v="2"/>
    <x v="4"/>
    <d v="2024-12-18T00:00:00"/>
    <n v="0"/>
    <s v="WAV"/>
    <n v="4040110"/>
    <s v="Yes"/>
    <n v="0"/>
    <n v="0"/>
    <n v="0"/>
  </r>
  <r>
    <x v="2"/>
    <x v="14"/>
    <d v="2024-12-18T00:00:00"/>
    <n v="0"/>
    <s v="SEDAN"/>
    <n v="4040111"/>
    <s v="Yes"/>
    <n v="0"/>
    <n v="0"/>
    <n v="0"/>
  </r>
  <r>
    <x v="1"/>
    <x v="7"/>
    <d v="2024-12-18T00:00:00"/>
    <n v="0"/>
    <s v="WAV"/>
    <n v="4040125"/>
    <s v="Yes"/>
    <n v="0"/>
    <n v="0"/>
    <n v="0"/>
  </r>
  <r>
    <x v="2"/>
    <x v="1"/>
    <d v="2024-12-18T00:00:00"/>
    <n v="0"/>
    <s v="WAV"/>
    <n v="4040137"/>
    <s v="Yes"/>
    <n v="0"/>
    <n v="0"/>
    <n v="0"/>
  </r>
  <r>
    <x v="0"/>
    <x v="15"/>
    <d v="2024-12-18T00:00:00"/>
    <n v="0"/>
    <s v="WAV"/>
    <n v="4040138"/>
    <s v="Yes"/>
    <n v="3.75"/>
    <n v="1"/>
    <n v="3.75"/>
  </r>
  <r>
    <x v="0"/>
    <x v="1"/>
    <d v="2024-12-18T00:00:00"/>
    <n v="0"/>
    <s v="BIGVAN"/>
    <n v="4040139"/>
    <s v="Yes"/>
    <n v="3.75"/>
    <n v="1"/>
    <n v="3.75"/>
  </r>
  <r>
    <x v="2"/>
    <x v="9"/>
    <d v="2024-12-18T00:00:00"/>
    <n v="0"/>
    <s v="SEDAN"/>
    <n v="4040140"/>
    <s v="Yes"/>
    <n v="0"/>
    <n v="0"/>
    <n v="0"/>
  </r>
  <r>
    <x v="2"/>
    <x v="1"/>
    <d v="2024-12-18T00:00:00"/>
    <n v="0"/>
    <s v="WAV"/>
    <n v="4040141"/>
    <s v="Yes"/>
    <n v="0"/>
    <n v="0"/>
    <n v="0"/>
  </r>
  <r>
    <x v="1"/>
    <x v="12"/>
    <d v="2024-12-18T00:00:00"/>
    <n v="0"/>
    <s v="WAV"/>
    <n v="4040146"/>
    <s v="Yes"/>
    <n v="0"/>
    <n v="0"/>
    <n v="0"/>
  </r>
  <r>
    <x v="1"/>
    <x v="16"/>
    <d v="2024-12-18T00:00:00"/>
    <n v="0"/>
    <s v="WAV"/>
    <n v="4040147"/>
    <s v="Yes"/>
    <n v="0"/>
    <n v="0"/>
    <n v="0"/>
  </r>
  <r>
    <x v="0"/>
    <x v="3"/>
    <d v="2024-12-18T00:00:00"/>
    <n v="0"/>
    <s v="WAV"/>
    <n v="4040156"/>
    <s v="Yes"/>
    <n v="3.75"/>
    <n v="1"/>
    <n v="3.75"/>
  </r>
  <r>
    <x v="0"/>
    <x v="15"/>
    <d v="2024-12-18T00:00:00"/>
    <n v="0"/>
    <s v="WAV"/>
    <n v="4040157"/>
    <s v="Yes"/>
    <n v="3.75"/>
    <n v="1"/>
    <n v="3.75"/>
  </r>
  <r>
    <x v="1"/>
    <x v="12"/>
    <d v="2024-12-18T00:00:00"/>
    <n v="0"/>
    <s v="WAV"/>
    <n v="4040162"/>
    <s v="Yes"/>
    <n v="0"/>
    <n v="0"/>
    <n v="0"/>
  </r>
  <r>
    <x v="0"/>
    <x v="15"/>
    <d v="2024-12-18T00:00:00"/>
    <n v="0"/>
    <s v="WAV"/>
    <n v="4040164"/>
    <s v="Yes"/>
    <n v="3.75"/>
    <n v="1"/>
    <n v="3.75"/>
  </r>
  <r>
    <x v="0"/>
    <x v="1"/>
    <d v="2024-12-18T00:00:00"/>
    <n v="0"/>
    <s v="BIGVAN"/>
    <n v="4040165"/>
    <s v="Yes"/>
    <n v="3.75"/>
    <n v="1"/>
    <n v="3.75"/>
  </r>
  <r>
    <x v="0"/>
    <x v="15"/>
    <d v="2024-12-18T00:00:00"/>
    <n v="0"/>
    <s v="WAV"/>
    <n v="4040166"/>
    <s v="Yes"/>
    <n v="3.75"/>
    <n v="1"/>
    <n v="3.75"/>
  </r>
  <r>
    <x v="0"/>
    <x v="1"/>
    <d v="2024-12-18T00:00:00"/>
    <n v="0"/>
    <s v="BIGVAN"/>
    <n v="4040167"/>
    <s v="Yes"/>
    <n v="3.75"/>
    <n v="1"/>
    <n v="3.75"/>
  </r>
  <r>
    <x v="1"/>
    <x v="10"/>
    <d v="2024-12-18T00:00:00"/>
    <n v="0"/>
    <s v="WAV"/>
    <n v="4040185"/>
    <s v="Yes"/>
    <n v="0"/>
    <n v="0"/>
    <n v="0"/>
  </r>
  <r>
    <x v="1"/>
    <x v="12"/>
    <d v="2024-12-18T00:00:00"/>
    <n v="0"/>
    <s v="WAV"/>
    <n v="4040186"/>
    <s v="Yes"/>
    <n v="0"/>
    <n v="0"/>
    <n v="0"/>
  </r>
  <r>
    <x v="1"/>
    <x v="12"/>
    <d v="2024-12-18T00:00:00"/>
    <n v="0"/>
    <s v="WAV"/>
    <n v="4040203"/>
    <s v="Yes"/>
    <n v="0"/>
    <n v="0"/>
    <n v="0"/>
  </r>
  <r>
    <x v="2"/>
    <x v="1"/>
    <d v="2024-12-18T00:00:00"/>
    <n v="5.5"/>
    <s v="WAV"/>
    <n v="4040215"/>
    <s v="Yes"/>
    <n v="5.5"/>
    <n v="0"/>
    <n v="0"/>
  </r>
  <r>
    <x v="2"/>
    <x v="5"/>
    <d v="2024-12-18T00:00:00"/>
    <n v="0"/>
    <s v="SEDAN"/>
    <n v="4040216"/>
    <s v="Yes"/>
    <n v="0"/>
    <n v="0"/>
    <n v="0"/>
  </r>
  <r>
    <x v="2"/>
    <x v="17"/>
    <d v="2024-12-18T00:00:00"/>
    <n v="0"/>
    <s v="WAV"/>
    <n v="4040218"/>
    <s v="Yes"/>
    <n v="0"/>
    <n v="0"/>
    <n v="0"/>
  </r>
  <r>
    <x v="0"/>
    <x v="15"/>
    <d v="2024-12-18T00:00:00"/>
    <n v="0"/>
    <s v="WAV"/>
    <n v="4040219"/>
    <s v="Yes"/>
    <n v="3.75"/>
    <n v="1"/>
    <n v="3.75"/>
  </r>
  <r>
    <x v="0"/>
    <x v="6"/>
    <d v="2024-12-18T00:00:00"/>
    <n v="0"/>
    <s v="WAV"/>
    <n v="4040220"/>
    <s v="Yes"/>
    <n v="3.75"/>
    <n v="1"/>
    <n v="3.75"/>
  </r>
  <r>
    <x v="0"/>
    <x v="15"/>
    <d v="2024-12-18T00:00:00"/>
    <n v="0"/>
    <s v="WAV"/>
    <n v="4040221"/>
    <s v="Yes"/>
    <n v="3.75"/>
    <n v="1"/>
    <n v="3.75"/>
  </r>
  <r>
    <x v="0"/>
    <x v="1"/>
    <d v="2024-12-18T00:00:00"/>
    <n v="3.75"/>
    <s v="BIGVAN"/>
    <n v="4040222"/>
    <s v="Yes"/>
    <n v="3.75"/>
    <n v="0"/>
    <n v="0"/>
  </r>
  <r>
    <x v="0"/>
    <x v="15"/>
    <d v="2024-12-18T00:00:00"/>
    <n v="0"/>
    <s v="WAV"/>
    <n v="4040223"/>
    <s v="Yes"/>
    <n v="3.75"/>
    <n v="1"/>
    <n v="3.75"/>
  </r>
  <r>
    <x v="0"/>
    <x v="1"/>
    <d v="2024-12-18T00:00:00"/>
    <n v="0"/>
    <s v="BIGVAN"/>
    <n v="4040224"/>
    <s v="Yes"/>
    <n v="3.75"/>
    <n v="1"/>
    <n v="3.75"/>
  </r>
  <r>
    <x v="2"/>
    <x v="8"/>
    <d v="2024-12-18T00:00:00"/>
    <n v="5"/>
    <s v="WAV"/>
    <n v="4040225"/>
    <s v="Yes"/>
    <n v="5"/>
    <n v="0"/>
    <n v="0"/>
  </r>
  <r>
    <x v="2"/>
    <x v="8"/>
    <d v="2024-12-18T00:00:00"/>
    <n v="3.75"/>
    <s v="WAV"/>
    <n v="4040226"/>
    <s v="Yes"/>
    <n v="3.75"/>
    <n v="0"/>
    <n v="0"/>
  </r>
  <r>
    <x v="0"/>
    <x v="15"/>
    <d v="2024-12-18T00:00:00"/>
    <n v="0"/>
    <s v="WAV"/>
    <n v="4040228"/>
    <s v="Yes"/>
    <n v="3.75"/>
    <n v="1"/>
    <n v="3.75"/>
  </r>
  <r>
    <x v="0"/>
    <x v="3"/>
    <d v="2024-12-18T00:00:00"/>
    <n v="3.75"/>
    <s v="WAV"/>
    <n v="4040229"/>
    <s v="Yes"/>
    <n v="3.75"/>
    <n v="0"/>
    <n v="0"/>
  </r>
  <r>
    <x v="0"/>
    <x v="15"/>
    <d v="2024-12-18T00:00:00"/>
    <n v="0"/>
    <s v="WAV"/>
    <n v="4040230"/>
    <s v="Yes"/>
    <n v="3.75"/>
    <n v="1"/>
    <n v="3.75"/>
  </r>
  <r>
    <x v="0"/>
    <x v="6"/>
    <d v="2024-12-18T00:00:00"/>
    <n v="0"/>
    <s v="WAV"/>
    <n v="4040231"/>
    <s v="Yes"/>
    <n v="3.75"/>
    <n v="1"/>
    <n v="3.75"/>
  </r>
  <r>
    <x v="0"/>
    <x v="1"/>
    <d v="2024-12-18T00:00:00"/>
    <n v="3.75"/>
    <s v="BIGVAN"/>
    <n v="4040236"/>
    <s v="Yes"/>
    <n v="3.75"/>
    <n v="0"/>
    <n v="0"/>
  </r>
  <r>
    <x v="0"/>
    <x v="1"/>
    <d v="2024-12-18T00:00:00"/>
    <n v="0"/>
    <s v="BIGVAN"/>
    <n v="4040237"/>
    <s v="Yes"/>
    <n v="3.75"/>
    <n v="1"/>
    <n v="3.75"/>
  </r>
  <r>
    <x v="2"/>
    <x v="4"/>
    <d v="2024-12-18T00:00:00"/>
    <n v="0"/>
    <s v="WAV"/>
    <n v="4040238"/>
    <s v="Yes"/>
    <n v="0"/>
    <n v="0"/>
    <n v="0"/>
  </r>
  <r>
    <x v="2"/>
    <x v="9"/>
    <d v="2024-12-18T00:00:00"/>
    <n v="0"/>
    <s v="SEDAN"/>
    <n v="4040248"/>
    <s v="Yes"/>
    <n v="0"/>
    <n v="0"/>
    <n v="0"/>
  </r>
  <r>
    <x v="2"/>
    <x v="1"/>
    <d v="2024-12-18T00:00:00"/>
    <n v="0"/>
    <s v="WAV"/>
    <n v="4040249"/>
    <s v="Yes"/>
    <n v="0"/>
    <n v="0"/>
    <n v="0"/>
  </r>
  <r>
    <x v="0"/>
    <x v="0"/>
    <d v="2024-12-18T00:00:00"/>
    <n v="0"/>
    <s v="WAV"/>
    <n v="4040256"/>
    <s v="Yes"/>
    <n v="3.75"/>
    <n v="1"/>
    <n v="3.75"/>
  </r>
  <r>
    <x v="0"/>
    <x v="1"/>
    <d v="2024-12-18T00:00:00"/>
    <n v="0"/>
    <s v="BIGVAN"/>
    <n v="4040257"/>
    <s v="Yes"/>
    <n v="3.75"/>
    <n v="1"/>
    <n v="3.75"/>
  </r>
  <r>
    <x v="1"/>
    <x v="1"/>
    <d v="2024-12-18T00:00:00"/>
    <n v="0"/>
    <s v="WAV"/>
    <n v="4040258"/>
    <s v="Yes"/>
    <n v="0"/>
    <n v="0"/>
    <n v="0"/>
  </r>
  <r>
    <x v="1"/>
    <x v="8"/>
    <d v="2024-12-18T00:00:00"/>
    <n v="0"/>
    <s v="WAV"/>
    <n v="4040259"/>
    <s v="Yes"/>
    <n v="0"/>
    <n v="0"/>
    <n v="0"/>
  </r>
  <r>
    <x v="2"/>
    <x v="14"/>
    <d v="2024-12-18T00:00:00"/>
    <n v="5"/>
    <s v="SEDAN"/>
    <n v="4040260"/>
    <s v="Yes"/>
    <n v="5"/>
    <n v="0"/>
    <n v="0"/>
  </r>
  <r>
    <x v="2"/>
    <x v="14"/>
    <d v="2024-12-18T00:00:00"/>
    <n v="5.5"/>
    <s v="SEDAN"/>
    <n v="4040261"/>
    <s v="Yes"/>
    <n v="5.5"/>
    <n v="0"/>
    <n v="0"/>
  </r>
  <r>
    <x v="2"/>
    <x v="10"/>
    <d v="2024-12-18T00:00:00"/>
    <n v="5.5"/>
    <s v="WAV"/>
    <n v="4040262"/>
    <s v="Yes"/>
    <n v="5.5"/>
    <n v="0"/>
    <n v="0"/>
  </r>
  <r>
    <x v="2"/>
    <x v="14"/>
    <d v="2024-12-18T00:00:00"/>
    <n v="5"/>
    <s v="SEDAN"/>
    <n v="4040263"/>
    <s v="Yes"/>
    <n v="5"/>
    <n v="0"/>
    <n v="0"/>
  </r>
  <r>
    <x v="1"/>
    <x v="1"/>
    <d v="2024-12-18T00:00:00"/>
    <n v="0"/>
    <s v="WAV"/>
    <n v="4040266"/>
    <s v="Yes"/>
    <n v="0"/>
    <n v="0"/>
    <n v="0"/>
  </r>
  <r>
    <x v="0"/>
    <x v="6"/>
    <d v="2024-12-18T00:00:00"/>
    <n v="0"/>
    <s v="WAV"/>
    <n v="4040269"/>
    <s v="Yes"/>
    <n v="3.75"/>
    <n v="1"/>
    <n v="3.75"/>
  </r>
  <r>
    <x v="0"/>
    <x v="1"/>
    <d v="2024-12-18T00:00:00"/>
    <n v="0"/>
    <s v="BIGVAN"/>
    <n v="4040270"/>
    <s v="Yes"/>
    <n v="3.75"/>
    <n v="1"/>
    <n v="3.75"/>
  </r>
  <r>
    <x v="1"/>
    <x v="11"/>
    <d v="2024-12-18T00:00:00"/>
    <n v="0"/>
    <s v="SEDAN"/>
    <n v="4040279"/>
    <s v="Yes"/>
    <n v="0"/>
    <n v="0"/>
    <n v="0"/>
  </r>
  <r>
    <x v="1"/>
    <x v="10"/>
    <d v="2024-12-18T00:00:00"/>
    <n v="0"/>
    <s v="WAV"/>
    <n v="4040280"/>
    <s v="Yes"/>
    <n v="0"/>
    <n v="0"/>
    <n v="0"/>
  </r>
  <r>
    <x v="1"/>
    <x v="17"/>
    <d v="2024-12-18T00:00:00"/>
    <n v="0"/>
    <s v="WAV"/>
    <n v="4040293"/>
    <s v="Yes"/>
    <n v="0"/>
    <n v="0"/>
    <n v="0"/>
  </r>
  <r>
    <x v="1"/>
    <x v="4"/>
    <d v="2024-12-18T00:00:00"/>
    <n v="0"/>
    <s v="WAV"/>
    <n v="4040294"/>
    <s v="Yes"/>
    <n v="0"/>
    <n v="0"/>
    <n v="0"/>
  </r>
  <r>
    <x v="1"/>
    <x v="7"/>
    <d v="2024-12-18T00:00:00"/>
    <n v="0"/>
    <s v="WAV"/>
    <n v="4040300"/>
    <s v="Yes"/>
    <n v="0"/>
    <n v="0"/>
    <n v="0"/>
  </r>
  <r>
    <x v="1"/>
    <x v="10"/>
    <d v="2024-12-18T00:00:00"/>
    <n v="5"/>
    <s v="WAV"/>
    <n v="4040306"/>
    <s v="Yes"/>
    <n v="5"/>
    <n v="0"/>
    <n v="0"/>
  </r>
  <r>
    <x v="0"/>
    <x v="3"/>
    <d v="2024-12-18T00:00:00"/>
    <n v="0"/>
    <s v="WAV"/>
    <n v="4040317"/>
    <s v="Yes"/>
    <n v="3.75"/>
    <n v="1"/>
    <n v="3.75"/>
  </r>
  <r>
    <x v="0"/>
    <x v="1"/>
    <d v="2024-12-18T00:00:00"/>
    <n v="0"/>
    <s v="BIGVAN"/>
    <n v="4040318"/>
    <s v="Yes"/>
    <n v="3.75"/>
    <n v="1"/>
    <n v="3.75"/>
  </r>
  <r>
    <x v="0"/>
    <x v="1"/>
    <d v="2024-12-18T00:00:00"/>
    <n v="3.75"/>
    <s v="BIGVAN"/>
    <n v="4040319"/>
    <s v="Yes"/>
    <n v="3.75"/>
    <n v="0"/>
    <n v="0"/>
  </r>
  <r>
    <x v="0"/>
    <x v="3"/>
    <d v="2024-12-18T00:00:00"/>
    <n v="0"/>
    <s v="WAV"/>
    <n v="4040320"/>
    <s v="Yes"/>
    <n v="3.75"/>
    <n v="1"/>
    <n v="3.75"/>
  </r>
  <r>
    <x v="0"/>
    <x v="13"/>
    <d v="2024-12-18T00:00:00"/>
    <n v="0"/>
    <s v="WAV"/>
    <n v="4040325"/>
    <s v="Yes"/>
    <n v="3.75"/>
    <n v="1"/>
    <n v="3.75"/>
  </r>
  <r>
    <x v="0"/>
    <x v="1"/>
    <d v="2024-12-18T00:00:00"/>
    <n v="3.75"/>
    <s v="BIGVAN"/>
    <n v="4040333"/>
    <s v="Yes"/>
    <n v="3.75"/>
    <n v="0"/>
    <n v="0"/>
  </r>
  <r>
    <x v="0"/>
    <x v="3"/>
    <d v="2024-12-18T00:00:00"/>
    <n v="0"/>
    <s v="WAV"/>
    <n v="4040334"/>
    <s v="Yes"/>
    <n v="3.75"/>
    <n v="1"/>
    <n v="3.75"/>
  </r>
  <r>
    <x v="1"/>
    <x v="1"/>
    <d v="2024-12-18T00:00:00"/>
    <n v="0"/>
    <s v="WAV"/>
    <n v="4040335"/>
    <s v="Yes"/>
    <n v="0"/>
    <n v="0"/>
    <n v="0"/>
  </r>
  <r>
    <x v="0"/>
    <x v="1"/>
    <d v="2024-12-18T00:00:00"/>
    <n v="0"/>
    <s v="BIGVAN"/>
    <n v="4040342"/>
    <s v="Yes"/>
    <n v="3.75"/>
    <n v="1"/>
    <n v="3.75"/>
  </r>
  <r>
    <x v="1"/>
    <x v="5"/>
    <d v="2024-12-18T00:00:00"/>
    <n v="5"/>
    <s v="SEDAN"/>
    <n v="4040343"/>
    <s v="Yes"/>
    <n v="5"/>
    <n v="0"/>
    <n v="0"/>
  </r>
  <r>
    <x v="1"/>
    <x v="11"/>
    <d v="2024-12-18T00:00:00"/>
    <n v="5"/>
    <s v="WAV"/>
    <n v="4040344"/>
    <s v="Yes"/>
    <n v="5"/>
    <n v="0"/>
    <n v="0"/>
  </r>
  <r>
    <x v="1"/>
    <x v="4"/>
    <d v="2024-12-18T00:00:00"/>
    <n v="0"/>
    <s v="WAV"/>
    <n v="4040346"/>
    <s v="Yes"/>
    <n v="0"/>
    <n v="0"/>
    <n v="0"/>
  </r>
  <r>
    <x v="1"/>
    <x v="16"/>
    <d v="2024-12-18T00:00:00"/>
    <n v="0"/>
    <s v="WAV"/>
    <n v="4040347"/>
    <s v="Yes"/>
    <n v="0"/>
    <n v="0"/>
    <n v="0"/>
  </r>
  <r>
    <x v="1"/>
    <x v="1"/>
    <d v="2024-12-18T00:00:00"/>
    <n v="0"/>
    <s v="WAV"/>
    <n v="4040348"/>
    <s v="Yes"/>
    <n v="0"/>
    <n v="0"/>
    <n v="0"/>
  </r>
  <r>
    <x v="1"/>
    <x v="8"/>
    <d v="2024-12-18T00:00:00"/>
    <n v="0"/>
    <s v="WAV"/>
    <n v="4040349"/>
    <s v="Yes"/>
    <n v="0"/>
    <n v="0"/>
    <n v="0"/>
  </r>
  <r>
    <x v="1"/>
    <x v="9"/>
    <d v="2024-12-18T00:00:00"/>
    <n v="0"/>
    <s v="SEDAN"/>
    <n v="4040352"/>
    <s v="Yes"/>
    <n v="0"/>
    <n v="0"/>
    <n v="0"/>
  </r>
  <r>
    <x v="1"/>
    <x v="17"/>
    <d v="2024-12-18T00:00:00"/>
    <n v="0"/>
    <s v="WAV"/>
    <n v="4040353"/>
    <s v="Yes"/>
    <n v="0"/>
    <n v="0"/>
    <n v="0"/>
  </r>
  <r>
    <x v="0"/>
    <x v="0"/>
    <d v="2024-12-18T00:00:00"/>
    <n v="0"/>
    <s v="WAV"/>
    <n v="4040356"/>
    <s v="Yes"/>
    <n v="3.75"/>
    <n v="1"/>
    <n v="3.75"/>
  </r>
  <r>
    <x v="2"/>
    <x v="9"/>
    <d v="2024-12-18T00:00:00"/>
    <n v="0"/>
    <s v="SEDAN"/>
    <n v="4040358"/>
    <s v="Yes"/>
    <n v="0"/>
    <n v="0"/>
    <n v="0"/>
  </r>
  <r>
    <x v="2"/>
    <x v="1"/>
    <d v="2024-12-18T00:00:00"/>
    <n v="0"/>
    <s v="WAV"/>
    <n v="4040359"/>
    <s v="Yes"/>
    <n v="0"/>
    <n v="0"/>
    <n v="0"/>
  </r>
  <r>
    <x v="0"/>
    <x v="13"/>
    <d v="2024-12-18T00:00:00"/>
    <n v="0"/>
    <s v="WAV"/>
    <n v="4040360"/>
    <s v="Yes"/>
    <n v="3.75"/>
    <n v="1"/>
    <n v="3.75"/>
  </r>
  <r>
    <x v="0"/>
    <x v="0"/>
    <d v="2024-12-18T00:00:00"/>
    <n v="0"/>
    <s v="WAV"/>
    <n v="4040361"/>
    <s v="Yes"/>
    <n v="0"/>
    <n v="0"/>
    <n v="0"/>
  </r>
  <r>
    <x v="1"/>
    <x v="8"/>
    <d v="2024-12-18T00:00:00"/>
    <n v="0"/>
    <s v="WAV"/>
    <n v="4040364"/>
    <s v="Yes"/>
    <n v="5"/>
    <n v="1"/>
    <n v="5"/>
  </r>
  <r>
    <x v="0"/>
    <x v="3"/>
    <d v="2024-12-18T00:00:00"/>
    <n v="0"/>
    <s v="WAV"/>
    <n v="4040365"/>
    <s v="Yes"/>
    <n v="3.75"/>
    <n v="1"/>
    <n v="3.75"/>
  </r>
  <r>
    <x v="2"/>
    <x v="1"/>
    <d v="2024-12-18T00:00:00"/>
    <n v="0"/>
    <s v="WAV"/>
    <n v="4040366"/>
    <s v="Yes"/>
    <n v="0"/>
    <n v="0"/>
    <n v="0"/>
  </r>
  <r>
    <x v="2"/>
    <x v="14"/>
    <d v="2024-12-18T00:00:00"/>
    <n v="0"/>
    <s v="SEDAN"/>
    <n v="4040367"/>
    <s v="Yes"/>
    <n v="0"/>
    <n v="0"/>
    <n v="0"/>
  </r>
  <r>
    <x v="0"/>
    <x v="13"/>
    <d v="2024-12-18T00:00:00"/>
    <n v="0"/>
    <s v="WAV"/>
    <n v="4040368"/>
    <s v="Yes"/>
    <n v="3.75"/>
    <n v="1"/>
    <n v="3.75"/>
  </r>
  <r>
    <x v="0"/>
    <x v="0"/>
    <d v="2024-12-18T00:00:00"/>
    <n v="0"/>
    <s v="WAV"/>
    <n v="4040369"/>
    <s v="Yes"/>
    <n v="3.75"/>
    <n v="1"/>
    <n v="3.75"/>
  </r>
  <r>
    <x v="0"/>
    <x v="0"/>
    <d v="2024-12-18T00:00:00"/>
    <n v="0"/>
    <s v="WAV"/>
    <n v="4040373"/>
    <s v="Yes"/>
    <n v="3.75"/>
    <n v="1"/>
    <n v="3.75"/>
  </r>
  <r>
    <x v="0"/>
    <x v="0"/>
    <d v="2024-12-18T00:00:00"/>
    <n v="0"/>
    <s v="WAV"/>
    <n v="4040374"/>
    <s v="Yes"/>
    <n v="0"/>
    <n v="0"/>
    <n v="0"/>
  </r>
  <r>
    <x v="0"/>
    <x v="3"/>
    <d v="2024-12-18T00:00:00"/>
    <n v="0"/>
    <s v="WAV"/>
    <n v="4040375"/>
    <s v="Yes"/>
    <n v="3.75"/>
    <n v="1"/>
    <n v="3.75"/>
  </r>
  <r>
    <x v="0"/>
    <x v="0"/>
    <d v="2024-12-18T00:00:00"/>
    <n v="0"/>
    <s v="WAV"/>
    <n v="4040376"/>
    <s v="Yes"/>
    <n v="3.75"/>
    <n v="1"/>
    <n v="3.75"/>
  </r>
  <r>
    <x v="0"/>
    <x v="1"/>
    <d v="2024-12-18T00:00:00"/>
    <n v="0"/>
    <s v="BIGVAN"/>
    <n v="4040377"/>
    <s v="Yes"/>
    <n v="3.75"/>
    <n v="1"/>
    <n v="3.75"/>
  </r>
  <r>
    <x v="2"/>
    <x v="1"/>
    <d v="2024-12-18T00:00:00"/>
    <n v="0"/>
    <s v="BIGVAN"/>
    <n v="4040384"/>
    <s v="Yes"/>
    <n v="0"/>
    <n v="0"/>
    <n v="0"/>
  </r>
  <r>
    <x v="2"/>
    <x v="14"/>
    <d v="2024-12-18T00:00:00"/>
    <n v="5.5"/>
    <s v="SEDAN"/>
    <n v="4040385"/>
    <s v="Yes"/>
    <n v="5.5"/>
    <n v="0"/>
    <n v="0"/>
  </r>
  <r>
    <x v="2"/>
    <x v="11"/>
    <d v="2024-12-18T00:00:00"/>
    <n v="0"/>
    <s v="SEDAN"/>
    <n v="4040386"/>
    <s v="Yes"/>
    <n v="0"/>
    <n v="0"/>
    <n v="0"/>
  </r>
  <r>
    <x v="2"/>
    <x v="5"/>
    <d v="2024-12-18T00:00:00"/>
    <n v="0"/>
    <s v="SEDAN"/>
    <n v="4040387"/>
    <s v="Yes"/>
    <n v="0"/>
    <n v="0"/>
    <n v="0"/>
  </r>
  <r>
    <x v="2"/>
    <x v="11"/>
    <d v="2024-12-18T00:00:00"/>
    <n v="0"/>
    <s v="SEDAN"/>
    <n v="4040388"/>
    <s v="Yes"/>
    <n v="0"/>
    <n v="0"/>
    <n v="0"/>
  </r>
  <r>
    <x v="1"/>
    <x v="10"/>
    <d v="2024-12-18T00:00:00"/>
    <n v="0"/>
    <s v="WAV"/>
    <n v="4040389"/>
    <s v="Yes"/>
    <n v="0"/>
    <n v="0"/>
    <n v="0"/>
  </r>
  <r>
    <x v="0"/>
    <x v="1"/>
    <d v="2024-12-18T00:00:00"/>
    <n v="0"/>
    <s v="BIGVAN"/>
    <n v="4040391"/>
    <s v="Yes"/>
    <n v="3.75"/>
    <n v="1"/>
    <n v="3.75"/>
  </r>
  <r>
    <x v="0"/>
    <x v="1"/>
    <d v="2024-12-18T00:00:00"/>
    <n v="3.75"/>
    <s v="BIGVAN"/>
    <n v="4040392"/>
    <s v="Yes"/>
    <n v="3.75"/>
    <n v="0"/>
    <n v="0"/>
  </r>
  <r>
    <x v="1"/>
    <x v="11"/>
    <d v="2024-12-18T00:00:00"/>
    <n v="0"/>
    <s v="SEDAN"/>
    <n v="4040394"/>
    <s v="Yes"/>
    <n v="0"/>
    <n v="0"/>
    <n v="0"/>
  </r>
  <r>
    <x v="2"/>
    <x v="1"/>
    <d v="2024-12-18T00:00:00"/>
    <n v="0"/>
    <s v="WAV"/>
    <n v="4040402"/>
    <s v="Yes"/>
    <n v="0"/>
    <n v="0"/>
    <n v="0"/>
  </r>
  <r>
    <x v="2"/>
    <x v="14"/>
    <d v="2024-12-18T00:00:00"/>
    <n v="0"/>
    <s v="SEDAN"/>
    <n v="4040403"/>
    <s v="Yes"/>
    <n v="0"/>
    <n v="0"/>
    <n v="0"/>
  </r>
  <r>
    <x v="1"/>
    <x v="1"/>
    <d v="2024-12-18T00:00:00"/>
    <n v="5"/>
    <s v="BIGVAN"/>
    <n v="4040414"/>
    <s v="Yes"/>
    <n v="5"/>
    <n v="0"/>
    <n v="0"/>
  </r>
  <r>
    <x v="2"/>
    <x v="14"/>
    <d v="2024-12-18T00:00:00"/>
    <n v="0"/>
    <s v="SEDAN"/>
    <n v="4040416"/>
    <s v="Yes"/>
    <n v="0"/>
    <n v="0"/>
    <n v="0"/>
  </r>
  <r>
    <x v="2"/>
    <x v="5"/>
    <d v="2024-12-18T00:00:00"/>
    <n v="0"/>
    <s v="SEDAN"/>
    <n v="4040417"/>
    <s v="Yes"/>
    <n v="0"/>
    <n v="0"/>
    <n v="0"/>
  </r>
  <r>
    <x v="1"/>
    <x v="7"/>
    <d v="2024-12-18T00:00:00"/>
    <n v="5"/>
    <s v="WAV"/>
    <n v="4040418"/>
    <s v="Yes"/>
    <n v="5"/>
    <n v="0"/>
    <n v="0"/>
  </r>
  <r>
    <x v="1"/>
    <x v="7"/>
    <d v="2024-12-18T00:00:00"/>
    <n v="5"/>
    <s v="WAV"/>
    <n v="4040419"/>
    <s v="Yes"/>
    <n v="5"/>
    <n v="0"/>
    <n v="0"/>
  </r>
  <r>
    <x v="0"/>
    <x v="3"/>
    <d v="2024-12-18T00:00:00"/>
    <n v="0"/>
    <s v="WAV"/>
    <n v="4040420"/>
    <s v="Yes"/>
    <n v="3.75"/>
    <n v="1"/>
    <n v="3.75"/>
  </r>
  <r>
    <x v="0"/>
    <x v="6"/>
    <d v="2024-12-18T00:00:00"/>
    <n v="0"/>
    <s v="WAV"/>
    <n v="4040421"/>
    <s v="Yes"/>
    <n v="3.75"/>
    <n v="1"/>
    <n v="3.75"/>
  </r>
  <r>
    <x v="0"/>
    <x v="1"/>
    <d v="2024-12-18T00:00:00"/>
    <n v="0"/>
    <s v="BIGVAN"/>
    <n v="4040422"/>
    <s v="Yes"/>
    <n v="3.75"/>
    <n v="1"/>
    <n v="3.75"/>
  </r>
  <r>
    <x v="0"/>
    <x v="3"/>
    <d v="2024-12-18T00:00:00"/>
    <n v="0"/>
    <s v="WAV"/>
    <n v="4040423"/>
    <s v="Yes"/>
    <n v="3.75"/>
    <n v="1"/>
    <n v="3.75"/>
  </r>
  <r>
    <x v="1"/>
    <x v="7"/>
    <d v="2024-12-18T00:00:00"/>
    <n v="0"/>
    <s v="WAV"/>
    <n v="4040429"/>
    <s v="Yes"/>
    <n v="0"/>
    <n v="0"/>
    <n v="0"/>
  </r>
  <r>
    <x v="0"/>
    <x v="13"/>
    <d v="2024-12-18T00:00:00"/>
    <n v="0"/>
    <s v="WAV"/>
    <n v="4040430"/>
    <s v="Yes"/>
    <n v="3.75"/>
    <n v="1"/>
    <n v="3.75"/>
  </r>
  <r>
    <x v="0"/>
    <x v="13"/>
    <d v="2024-12-18T00:00:00"/>
    <n v="0"/>
    <s v="WAV"/>
    <n v="4040435"/>
    <s v="Yes"/>
    <n v="3.75"/>
    <n v="1"/>
    <n v="3.75"/>
  </r>
  <r>
    <x v="0"/>
    <x v="13"/>
    <d v="2024-12-18T00:00:00"/>
    <n v="0"/>
    <s v="WAV"/>
    <n v="4040443"/>
    <s v="Yes"/>
    <n v="3.75"/>
    <n v="1"/>
    <n v="3.75"/>
  </r>
  <r>
    <x v="0"/>
    <x v="13"/>
    <d v="2024-12-18T00:00:00"/>
    <n v="0"/>
    <s v="WAV"/>
    <n v="4040446"/>
    <s v="Yes"/>
    <n v="3.75"/>
    <n v="1"/>
    <n v="3.75"/>
  </r>
  <r>
    <x v="0"/>
    <x v="1"/>
    <d v="2024-12-18T00:00:00"/>
    <n v="0"/>
    <s v="BIGVAN"/>
    <n v="4040447"/>
    <s v="Yes"/>
    <n v="3.75"/>
    <n v="1"/>
    <n v="3.75"/>
  </r>
  <r>
    <x v="0"/>
    <x v="6"/>
    <d v="2024-12-18T00:00:00"/>
    <n v="0"/>
    <s v="WAV"/>
    <n v="4040451"/>
    <s v="Yes"/>
    <n v="3.75"/>
    <n v="1"/>
    <n v="3.75"/>
  </r>
  <r>
    <x v="0"/>
    <x v="3"/>
    <d v="2024-12-18T00:00:00"/>
    <n v="0"/>
    <s v="WAV"/>
    <n v="4040452"/>
    <s v="Yes"/>
    <n v="3.75"/>
    <n v="1"/>
    <n v="3.75"/>
  </r>
  <r>
    <x v="1"/>
    <x v="12"/>
    <d v="2024-12-18T00:00:00"/>
    <n v="0"/>
    <s v="WAV"/>
    <n v="4040453"/>
    <s v="Yes"/>
    <n v="0"/>
    <n v="0"/>
    <n v="0"/>
  </r>
  <r>
    <x v="0"/>
    <x v="13"/>
    <d v="2024-12-18T00:00:00"/>
    <n v="0"/>
    <s v="WAV"/>
    <n v="4040456"/>
    <s v="Yes"/>
    <n v="3.75"/>
    <n v="1"/>
    <n v="3.75"/>
  </r>
  <r>
    <x v="0"/>
    <x v="13"/>
    <d v="2024-12-18T00:00:00"/>
    <n v="0"/>
    <s v="WAV"/>
    <n v="4040457"/>
    <s v="Yes"/>
    <n v="3.75"/>
    <n v="1"/>
    <n v="3.75"/>
  </r>
  <r>
    <x v="0"/>
    <x v="3"/>
    <d v="2024-12-18T00:00:00"/>
    <n v="0"/>
    <s v="WAV"/>
    <n v="4040458"/>
    <s v="Yes"/>
    <n v="3.75"/>
    <n v="1"/>
    <n v="3.75"/>
  </r>
  <r>
    <x v="0"/>
    <x v="3"/>
    <d v="2024-12-18T00:00:00"/>
    <n v="0"/>
    <s v="WAV"/>
    <n v="4040459"/>
    <s v="Yes"/>
    <n v="3.75"/>
    <n v="1"/>
    <n v="3.75"/>
  </r>
  <r>
    <x v="0"/>
    <x v="1"/>
    <d v="2024-12-18T00:00:00"/>
    <n v="0"/>
    <s v="BIGVAN"/>
    <n v="4040460"/>
    <s v="Yes"/>
    <n v="3.75"/>
    <n v="1"/>
    <n v="3.75"/>
  </r>
  <r>
    <x v="0"/>
    <x v="3"/>
    <d v="2024-12-18T00:00:00"/>
    <n v="0"/>
    <s v="WAV"/>
    <n v="4040461"/>
    <s v="Yes"/>
    <n v="3.75"/>
    <n v="1"/>
    <n v="3.75"/>
  </r>
  <r>
    <x v="0"/>
    <x v="1"/>
    <d v="2024-12-18T00:00:00"/>
    <n v="0"/>
    <s v="BIGVAN"/>
    <n v="4040464"/>
    <s v="Yes"/>
    <n v="3.75"/>
    <n v="1"/>
    <n v="3.75"/>
  </r>
  <r>
    <x v="0"/>
    <x v="15"/>
    <d v="2024-12-18T00:00:00"/>
    <n v="0"/>
    <s v="WAV"/>
    <n v="4040465"/>
    <s v="Yes"/>
    <n v="3.75"/>
    <n v="1"/>
    <n v="3.75"/>
  </r>
  <r>
    <x v="1"/>
    <x v="4"/>
    <d v="2024-12-18T00:00:00"/>
    <n v="0"/>
    <s v="WAV"/>
    <n v="4040471"/>
    <s v="Yes"/>
    <n v="0"/>
    <n v="0"/>
    <n v="0"/>
  </r>
  <r>
    <x v="2"/>
    <x v="11"/>
    <d v="2024-12-18T00:00:00"/>
    <n v="0"/>
    <s v="WAV"/>
    <n v="4040478"/>
    <s v="Yes"/>
    <n v="0"/>
    <n v="0"/>
    <n v="0"/>
  </r>
  <r>
    <x v="1"/>
    <x v="16"/>
    <d v="2024-12-18T00:00:00"/>
    <n v="0"/>
    <s v="WAV"/>
    <n v="4040482"/>
    <s v="Yes"/>
    <n v="0"/>
    <n v="0"/>
    <n v="0"/>
  </r>
  <r>
    <x v="0"/>
    <x v="1"/>
    <d v="2024-12-18T00:00:00"/>
    <n v="0"/>
    <s v="BIGVAN"/>
    <n v="4040485"/>
    <s v="Yes"/>
    <n v="3.75"/>
    <n v="1"/>
    <n v="3.75"/>
  </r>
  <r>
    <x v="0"/>
    <x v="13"/>
    <d v="2024-12-18T00:00:00"/>
    <n v="0"/>
    <s v="WAV"/>
    <n v="4040486"/>
    <s v="Yes"/>
    <n v="3.75"/>
    <n v="1"/>
    <n v="3.75"/>
  </r>
  <r>
    <x v="0"/>
    <x v="0"/>
    <d v="2024-12-18T00:00:00"/>
    <n v="0"/>
    <s v="WAV"/>
    <n v="4040491"/>
    <s v="Yes"/>
    <n v="3.75"/>
    <n v="1"/>
    <n v="3.75"/>
  </r>
  <r>
    <x v="0"/>
    <x v="6"/>
    <d v="2024-12-18T00:00:00"/>
    <n v="0"/>
    <s v="WAV"/>
    <n v="4040492"/>
    <s v="Yes"/>
    <n v="3.75"/>
    <n v="1"/>
    <n v="3.75"/>
  </r>
  <r>
    <x v="1"/>
    <x v="17"/>
    <d v="2024-12-18T00:00:00"/>
    <n v="0"/>
    <s v="WAV"/>
    <n v="4040493"/>
    <s v="Yes"/>
    <n v="0"/>
    <n v="0"/>
    <n v="0"/>
  </r>
  <r>
    <x v="1"/>
    <x v="4"/>
    <d v="2024-12-18T00:00:00"/>
    <n v="0"/>
    <s v="WAV"/>
    <n v="4040494"/>
    <s v="Yes"/>
    <n v="0"/>
    <n v="0"/>
    <n v="0"/>
  </r>
  <r>
    <x v="1"/>
    <x v="1"/>
    <d v="2024-12-18T00:00:00"/>
    <n v="0"/>
    <s v="WAV"/>
    <n v="4040497"/>
    <s v="Yes"/>
    <n v="0"/>
    <n v="0"/>
    <n v="0"/>
  </r>
  <r>
    <x v="1"/>
    <x v="11"/>
    <d v="2024-12-18T00:00:00"/>
    <n v="0"/>
    <s v="SEDAN"/>
    <n v="4040499"/>
    <s v="Yes"/>
    <n v="0"/>
    <n v="0"/>
    <n v="0"/>
  </r>
  <r>
    <x v="1"/>
    <x v="8"/>
    <d v="2024-12-18T00:00:00"/>
    <n v="0"/>
    <s v="WAV"/>
    <n v="4040506"/>
    <s v="Yes"/>
    <n v="0"/>
    <n v="0"/>
    <n v="0"/>
  </r>
  <r>
    <x v="1"/>
    <x v="16"/>
    <d v="2024-12-18T00:00:00"/>
    <n v="0"/>
    <s v="WAV"/>
    <n v="4040508"/>
    <s v="Yes"/>
    <n v="0"/>
    <n v="0"/>
    <n v="0"/>
  </r>
  <r>
    <x v="1"/>
    <x v="17"/>
    <d v="2024-12-18T00:00:00"/>
    <n v="0"/>
    <s v="WAV"/>
    <n v="4040514"/>
    <s v="Yes"/>
    <n v="0"/>
    <n v="0"/>
    <n v="0"/>
  </r>
  <r>
    <x v="2"/>
    <x v="1"/>
    <d v="2024-12-18T00:00:00"/>
    <n v="0"/>
    <s v="WAV"/>
    <n v="4040523"/>
    <s v="Yes"/>
    <n v="0"/>
    <n v="0"/>
    <n v="0"/>
  </r>
  <r>
    <x v="2"/>
    <x v="17"/>
    <d v="2024-12-18T00:00:00"/>
    <n v="0"/>
    <s v="WAV"/>
    <n v="4040524"/>
    <s v="Yes"/>
    <n v="0"/>
    <n v="0"/>
    <n v="0"/>
  </r>
  <r>
    <x v="0"/>
    <x v="0"/>
    <d v="2024-12-18T00:00:00"/>
    <n v="0"/>
    <s v="WAV"/>
    <n v="4040525"/>
    <s v="Yes"/>
    <n v="3.75"/>
    <n v="1"/>
    <n v="3.75"/>
  </r>
  <r>
    <x v="0"/>
    <x v="1"/>
    <d v="2024-12-18T00:00:00"/>
    <n v="0"/>
    <s v="BIGVAN"/>
    <n v="4040526"/>
    <s v="Yes"/>
    <n v="3.75"/>
    <n v="1"/>
    <n v="3.75"/>
  </r>
  <r>
    <x v="1"/>
    <x v="5"/>
    <d v="2024-12-17T00:00:00"/>
    <n v="0"/>
    <s v="SEDAN"/>
    <n v="4040533"/>
    <s v="Yes"/>
    <n v="0"/>
    <n v="0"/>
    <n v="0"/>
  </r>
  <r>
    <x v="2"/>
    <x v="1"/>
    <d v="2024-12-16T00:00:00"/>
    <n v="0"/>
    <s v="WAV"/>
    <n v="4040540"/>
    <s v="Yes"/>
    <n v="0"/>
    <n v="0"/>
    <n v="0"/>
  </r>
  <r>
    <x v="2"/>
    <x v="1"/>
    <d v="2024-12-18T00:00:00"/>
    <n v="0"/>
    <s v="WAV"/>
    <n v="4040542"/>
    <s v="Yes"/>
    <n v="0"/>
    <n v="0"/>
    <n v="0"/>
  </r>
  <r>
    <x v="0"/>
    <x v="3"/>
    <d v="2024-12-16T00:00:00"/>
    <n v="0"/>
    <s v="WAV"/>
    <n v="4040550"/>
    <s v="Yes"/>
    <n v="3.75"/>
    <n v="1"/>
    <n v="3.75"/>
  </r>
  <r>
    <x v="0"/>
    <x v="3"/>
    <d v="2024-12-18T00:00:00"/>
    <n v="0"/>
    <s v="WAV"/>
    <n v="4040551"/>
    <s v="Yes"/>
    <n v="3.75"/>
    <n v="1"/>
    <n v="3.75"/>
  </r>
  <r>
    <x v="0"/>
    <x v="0"/>
    <d v="2024-12-16T00:00:00"/>
    <n v="0"/>
    <s v="WAV"/>
    <n v="4040552"/>
    <s v="Yes"/>
    <n v="3.75"/>
    <n v="1"/>
    <n v="3.75"/>
  </r>
  <r>
    <x v="0"/>
    <x v="15"/>
    <d v="2024-12-18T00:00:00"/>
    <n v="0"/>
    <s v="WAV"/>
    <n v="4040553"/>
    <s v="Yes"/>
    <n v="3.75"/>
    <n v="1"/>
    <n v="3.75"/>
  </r>
  <r>
    <x v="1"/>
    <x v="7"/>
    <d v="2024-12-17T00:00:00"/>
    <n v="0"/>
    <s v="WAV"/>
    <n v="4040561"/>
    <s v="Yes"/>
    <n v="0"/>
    <n v="0"/>
    <n v="0"/>
  </r>
  <r>
    <x v="1"/>
    <x v="4"/>
    <d v="2024-12-17T00:00:00"/>
    <n v="5"/>
    <s v="WAV"/>
    <n v="4040562"/>
    <s v="Yes"/>
    <n v="5"/>
    <n v="0"/>
    <n v="0"/>
  </r>
  <r>
    <x v="0"/>
    <x v="6"/>
    <d v="2024-12-18T00:00:00"/>
    <n v="0"/>
    <s v="WAV"/>
    <n v="4040591"/>
    <s v="Yes"/>
    <n v="3.75"/>
    <n v="1"/>
    <n v="3.75"/>
  </r>
  <r>
    <x v="0"/>
    <x v="0"/>
    <d v="2024-12-18T00:00:00"/>
    <n v="0"/>
    <s v="WAV"/>
    <n v="4040592"/>
    <s v="Yes"/>
    <n v="3.75"/>
    <n v="1"/>
    <n v="3.75"/>
  </r>
  <r>
    <x v="2"/>
    <x v="14"/>
    <d v="2024-12-16T00:00:00"/>
    <n v="5.5"/>
    <s v="SEDAN"/>
    <n v="4040611"/>
    <s v="Yes"/>
    <n v="5.5"/>
    <n v="0"/>
    <n v="0"/>
  </r>
  <r>
    <x v="2"/>
    <x v="9"/>
    <d v="2024-12-16T00:00:00"/>
    <n v="5"/>
    <s v="SEDAN"/>
    <n v="4040612"/>
    <s v="Yes"/>
    <n v="5"/>
    <n v="0"/>
    <n v="0"/>
  </r>
  <r>
    <x v="1"/>
    <x v="11"/>
    <d v="2024-12-16T00:00:00"/>
    <n v="5"/>
    <s v="SEDAN"/>
    <n v="4040617"/>
    <s v="Yes"/>
    <n v="5"/>
    <n v="0"/>
    <n v="0"/>
  </r>
  <r>
    <x v="2"/>
    <x v="16"/>
    <d v="2024-12-18T00:00:00"/>
    <n v="3"/>
    <s v="WAV"/>
    <n v="4040619"/>
    <s v="Yes"/>
    <n v="3"/>
    <n v="0"/>
    <n v="0"/>
  </r>
  <r>
    <x v="2"/>
    <x v="10"/>
    <d v="2024-12-18T00:00:00"/>
    <n v="0"/>
    <s v="WAV"/>
    <n v="4040620"/>
    <s v="Yes"/>
    <n v="5"/>
    <n v="1"/>
    <n v="5"/>
  </r>
  <r>
    <x v="2"/>
    <x v="1"/>
    <d v="2024-12-16T00:00:00"/>
    <n v="0"/>
    <s v="WAV"/>
    <n v="4040627"/>
    <s v="Yes"/>
    <n v="5.5"/>
    <n v="1"/>
    <n v="5.5"/>
  </r>
  <r>
    <x v="2"/>
    <x v="4"/>
    <d v="2024-12-16T00:00:00"/>
    <n v="5"/>
    <s v="WAV"/>
    <n v="4040630"/>
    <s v="Yes"/>
    <n v="5"/>
    <n v="0"/>
    <n v="0"/>
  </r>
  <r>
    <x v="0"/>
    <x v="13"/>
    <d v="2024-12-18T00:00:00"/>
    <n v="0"/>
    <s v="WAV"/>
    <n v="4040640"/>
    <s v="Yes"/>
    <n v="3.75"/>
    <n v="1"/>
    <n v="3.75"/>
  </r>
  <r>
    <x v="0"/>
    <x v="3"/>
    <d v="2024-12-18T00:00:00"/>
    <n v="3.75"/>
    <s v="WAV"/>
    <n v="4040641"/>
    <s v="Yes"/>
    <n v="3.75"/>
    <n v="0"/>
    <n v="0"/>
  </r>
  <r>
    <x v="0"/>
    <x v="1"/>
    <d v="2024-12-17T00:00:00"/>
    <n v="0"/>
    <s v="BIGVAN"/>
    <n v="4040666"/>
    <s v="Yes"/>
    <n v="3.75"/>
    <n v="1"/>
    <n v="3.75"/>
  </r>
  <r>
    <x v="1"/>
    <x v="1"/>
    <d v="2024-12-18T00:00:00"/>
    <n v="0"/>
    <s v="WAV"/>
    <n v="4040680"/>
    <s v="Yes"/>
    <n v="0"/>
    <n v="0"/>
    <n v="0"/>
  </r>
  <r>
    <x v="0"/>
    <x v="0"/>
    <d v="2024-12-17T00:00:00"/>
    <n v="0"/>
    <s v="WAV"/>
    <n v="4040685"/>
    <s v="Yes"/>
    <n v="3.75"/>
    <n v="1"/>
    <n v="3.75"/>
  </r>
  <r>
    <x v="0"/>
    <x v="3"/>
    <d v="2024-12-17T00:00:00"/>
    <n v="0"/>
    <s v="WAV"/>
    <n v="4040686"/>
    <s v="Yes"/>
    <n v="3.75"/>
    <n v="1"/>
    <n v="3.75"/>
  </r>
  <r>
    <x v="0"/>
    <x v="13"/>
    <d v="2024-12-17T00:00:00"/>
    <n v="3.75"/>
    <s v="WAV"/>
    <n v="4040689"/>
    <s v="Yes"/>
    <n v="3.75"/>
    <n v="0"/>
    <n v="0"/>
  </r>
  <r>
    <x v="0"/>
    <x v="1"/>
    <d v="2024-12-17T00:00:00"/>
    <n v="0"/>
    <s v="BIGVAN"/>
    <n v="4040690"/>
    <s v="Yes"/>
    <n v="3.75"/>
    <n v="1"/>
    <n v="3.75"/>
  </r>
  <r>
    <x v="2"/>
    <x v="1"/>
    <d v="2024-12-18T00:00:00"/>
    <n v="3"/>
    <s v="WAV"/>
    <n v="4040726"/>
    <s v="Yes"/>
    <n v="3"/>
    <n v="0"/>
    <n v="0"/>
  </r>
  <r>
    <x v="2"/>
    <x v="1"/>
    <d v="2024-12-18T00:00:00"/>
    <n v="5"/>
    <s v="WAV"/>
    <n v="4040727"/>
    <s v="Yes"/>
    <n v="5"/>
    <n v="0"/>
    <n v="0"/>
  </r>
  <r>
    <x v="0"/>
    <x v="1"/>
    <d v="2024-12-16T00:00:00"/>
    <n v="0"/>
    <s v="BIGVAN"/>
    <n v="4040752"/>
    <s v="Yes"/>
    <n v="3.75"/>
    <n v="1"/>
    <n v="3.75"/>
  </r>
  <r>
    <x v="0"/>
    <x v="1"/>
    <d v="2024-12-16T00:00:00"/>
    <n v="0"/>
    <s v="BIGVAN"/>
    <n v="4040754"/>
    <s v="Yes"/>
    <n v="3.75"/>
    <n v="1"/>
    <n v="3.75"/>
  </r>
  <r>
    <x v="2"/>
    <x v="1"/>
    <d v="2024-12-16T00:00:00"/>
    <n v="5"/>
    <s v="BIGVAN"/>
    <n v="4040769"/>
    <s v="Yes"/>
    <n v="5"/>
    <n v="0"/>
    <n v="0"/>
  </r>
  <r>
    <x v="1"/>
    <x v="10"/>
    <d v="2024-12-19T00:00:00"/>
    <n v="0"/>
    <s v="WAV"/>
    <n v="4040781"/>
    <s v="Yes"/>
    <n v="0"/>
    <n v="0"/>
    <n v="0"/>
  </r>
  <r>
    <x v="0"/>
    <x v="1"/>
    <d v="2024-12-19T00:00:00"/>
    <n v="0"/>
    <s v="BIGVAN"/>
    <n v="4040784"/>
    <s v="Yes"/>
    <n v="3.75"/>
    <n v="1"/>
    <n v="3.75"/>
  </r>
  <r>
    <x v="0"/>
    <x v="3"/>
    <d v="2024-12-19T00:00:00"/>
    <n v="0"/>
    <s v="WAV"/>
    <n v="4040785"/>
    <s v="Yes"/>
    <n v="3.75"/>
    <n v="1"/>
    <n v="3.75"/>
  </r>
  <r>
    <x v="0"/>
    <x v="1"/>
    <d v="2024-12-19T00:00:00"/>
    <n v="0"/>
    <s v="BIGVAN"/>
    <n v="4040786"/>
    <s v="Yes"/>
    <n v="3.75"/>
    <n v="1"/>
    <n v="3.75"/>
  </r>
  <r>
    <x v="0"/>
    <x v="3"/>
    <d v="2024-12-19T00:00:00"/>
    <n v="0"/>
    <s v="WAV"/>
    <n v="4040787"/>
    <s v="Yes"/>
    <n v="3.75"/>
    <n v="1"/>
    <n v="3.75"/>
  </r>
  <r>
    <x v="0"/>
    <x v="3"/>
    <d v="2024-12-19T00:00:00"/>
    <n v="0"/>
    <s v="WAV"/>
    <n v="4040788"/>
    <s v="Yes"/>
    <n v="3.75"/>
    <n v="1"/>
    <n v="3.75"/>
  </r>
  <r>
    <x v="0"/>
    <x v="1"/>
    <d v="2024-12-19T00:00:00"/>
    <n v="3.75"/>
    <s v="BIGVAN"/>
    <n v="4040789"/>
    <s v="Yes"/>
    <n v="3.75"/>
    <n v="0"/>
    <n v="0"/>
  </r>
  <r>
    <x v="0"/>
    <x v="0"/>
    <d v="2024-12-19T00:00:00"/>
    <n v="0"/>
    <s v="WAV"/>
    <n v="4040790"/>
    <s v="Yes"/>
    <n v="3.75"/>
    <n v="1"/>
    <n v="3.75"/>
  </r>
  <r>
    <x v="0"/>
    <x v="3"/>
    <d v="2024-12-19T00:00:00"/>
    <n v="0"/>
    <s v="WAV"/>
    <n v="4040791"/>
    <s v="Yes"/>
    <n v="3.75"/>
    <n v="1"/>
    <n v="3.75"/>
  </r>
  <r>
    <x v="0"/>
    <x v="0"/>
    <d v="2024-12-19T00:00:00"/>
    <n v="0"/>
    <s v="WAV"/>
    <n v="4040792"/>
    <s v="Yes"/>
    <n v="3.75"/>
    <n v="1"/>
    <n v="3.75"/>
  </r>
  <r>
    <x v="1"/>
    <x v="10"/>
    <d v="2024-12-19T00:00:00"/>
    <n v="0"/>
    <s v="WAV"/>
    <n v="4040818"/>
    <s v="Yes"/>
    <n v="0"/>
    <n v="0"/>
    <n v="0"/>
  </r>
  <r>
    <x v="1"/>
    <x v="10"/>
    <d v="2024-12-19T00:00:00"/>
    <n v="0"/>
    <s v="WAV"/>
    <n v="4040820"/>
    <s v="Yes"/>
    <n v="0"/>
    <n v="0"/>
    <n v="0"/>
  </r>
  <r>
    <x v="1"/>
    <x v="10"/>
    <d v="2024-12-19T00:00:00"/>
    <n v="0"/>
    <s v="WAV"/>
    <n v="4040822"/>
    <s v="Yes"/>
    <n v="0"/>
    <n v="0"/>
    <n v="0"/>
  </r>
  <r>
    <x v="2"/>
    <x v="1"/>
    <d v="2024-12-19T00:00:00"/>
    <n v="0"/>
    <s v="WAV"/>
    <n v="4040824"/>
    <s v="Yes"/>
    <n v="0"/>
    <n v="0"/>
    <n v="0"/>
  </r>
  <r>
    <x v="2"/>
    <x v="1"/>
    <d v="2024-12-19T00:00:00"/>
    <n v="0"/>
    <s v="WAV"/>
    <n v="4040825"/>
    <s v="Yes"/>
    <n v="0"/>
    <n v="0"/>
    <n v="0"/>
  </r>
  <r>
    <x v="1"/>
    <x v="12"/>
    <d v="2024-12-19T00:00:00"/>
    <n v="0"/>
    <s v="WAV"/>
    <n v="4040837"/>
    <s v="Yes"/>
    <n v="0"/>
    <n v="0"/>
    <n v="0"/>
  </r>
  <r>
    <x v="0"/>
    <x v="2"/>
    <d v="2024-12-19T00:00:00"/>
    <n v="0"/>
    <s v="WAV"/>
    <n v="4040843"/>
    <s v="Yes"/>
    <n v="3.75"/>
    <n v="1"/>
    <n v="3.75"/>
  </r>
  <r>
    <x v="2"/>
    <x v="18"/>
    <d v="2024-12-19T00:00:00"/>
    <n v="0"/>
    <s v="WAV"/>
    <n v="4040853"/>
    <s v="Yes"/>
    <n v="0"/>
    <n v="0"/>
    <n v="0"/>
  </r>
  <r>
    <x v="0"/>
    <x v="1"/>
    <d v="2024-12-19T00:00:00"/>
    <n v="0"/>
    <s v="BIGVAN"/>
    <n v="4040855"/>
    <s v="Yes"/>
    <n v="3.75"/>
    <n v="1"/>
    <n v="3.75"/>
  </r>
  <r>
    <x v="0"/>
    <x v="1"/>
    <d v="2024-12-19T00:00:00"/>
    <n v="0"/>
    <s v="BIGVAN"/>
    <n v="4040856"/>
    <s v="Yes"/>
    <n v="3.75"/>
    <n v="1"/>
    <n v="3.75"/>
  </r>
  <r>
    <x v="2"/>
    <x v="9"/>
    <d v="2024-12-19T00:00:00"/>
    <n v="0"/>
    <s v="SEDAN"/>
    <n v="4040857"/>
    <s v="Yes"/>
    <n v="0"/>
    <n v="0"/>
    <n v="0"/>
  </r>
  <r>
    <x v="2"/>
    <x v="5"/>
    <d v="2024-12-19T00:00:00"/>
    <n v="0"/>
    <s v="SEDAN"/>
    <n v="4040858"/>
    <s v="Yes"/>
    <n v="0"/>
    <n v="0"/>
    <n v="0"/>
  </r>
  <r>
    <x v="1"/>
    <x v="12"/>
    <d v="2024-12-19T00:00:00"/>
    <n v="0"/>
    <s v="WAV"/>
    <n v="4040875"/>
    <s v="Yes"/>
    <n v="0"/>
    <n v="0"/>
    <n v="0"/>
  </r>
  <r>
    <x v="1"/>
    <x v="12"/>
    <d v="2024-12-19T00:00:00"/>
    <n v="0"/>
    <s v="WAV"/>
    <n v="4040882"/>
    <s v="Yes"/>
    <n v="0"/>
    <n v="0"/>
    <n v="0"/>
  </r>
  <r>
    <x v="0"/>
    <x v="1"/>
    <d v="2024-12-19T00:00:00"/>
    <n v="0"/>
    <s v="BIGVAN"/>
    <n v="4040884"/>
    <s v="Yes"/>
    <n v="3.75"/>
    <n v="1"/>
    <n v="3.75"/>
  </r>
  <r>
    <x v="0"/>
    <x v="1"/>
    <d v="2024-12-19T00:00:00"/>
    <n v="0"/>
    <s v="BIGVAN"/>
    <n v="4040885"/>
    <s v="Yes"/>
    <n v="3.75"/>
    <n v="1"/>
    <n v="3.75"/>
  </r>
  <r>
    <x v="0"/>
    <x v="1"/>
    <d v="2024-12-19T00:00:00"/>
    <n v="0"/>
    <s v="BIGVAN"/>
    <n v="4040886"/>
    <s v="Yes"/>
    <n v="3.75"/>
    <n v="1"/>
    <n v="3.75"/>
  </r>
  <r>
    <x v="0"/>
    <x v="1"/>
    <d v="2024-12-19T00:00:00"/>
    <n v="0"/>
    <s v="BIGVAN"/>
    <n v="4040887"/>
    <s v="Yes"/>
    <n v="3.75"/>
    <n v="1"/>
    <n v="3.75"/>
  </r>
  <r>
    <x v="0"/>
    <x v="15"/>
    <d v="2024-12-19T00:00:00"/>
    <n v="0"/>
    <s v="WAV"/>
    <n v="4040894"/>
    <s v="Yes"/>
    <n v="3.75"/>
    <n v="1"/>
    <n v="3.75"/>
  </r>
  <r>
    <x v="0"/>
    <x v="2"/>
    <d v="2024-12-19T00:00:00"/>
    <n v="0"/>
    <s v="WAV"/>
    <n v="4040897"/>
    <s v="Yes"/>
    <n v="3.75"/>
    <n v="1"/>
    <n v="3.75"/>
  </r>
  <r>
    <x v="2"/>
    <x v="18"/>
    <d v="2024-12-19T00:00:00"/>
    <n v="5.5"/>
    <s v="WAV"/>
    <n v="4040928"/>
    <s v="Yes"/>
    <n v="5.5"/>
    <n v="0"/>
    <n v="0"/>
  </r>
  <r>
    <x v="2"/>
    <x v="5"/>
    <d v="2024-12-19T00:00:00"/>
    <n v="0"/>
    <s v="SEDAN"/>
    <n v="4040929"/>
    <s v="Yes"/>
    <n v="0"/>
    <n v="0"/>
    <n v="0"/>
  </r>
  <r>
    <x v="0"/>
    <x v="15"/>
    <d v="2024-12-19T00:00:00"/>
    <n v="0"/>
    <s v="WAV"/>
    <n v="4040930"/>
    <s v="Yes"/>
    <n v="3.75"/>
    <n v="1"/>
    <n v="3.75"/>
  </r>
  <r>
    <x v="0"/>
    <x v="2"/>
    <d v="2024-12-19T00:00:00"/>
    <n v="0"/>
    <s v="WAV"/>
    <n v="4040931"/>
    <s v="Yes"/>
    <n v="3.75"/>
    <n v="1"/>
    <n v="3.75"/>
  </r>
  <r>
    <x v="1"/>
    <x v="1"/>
    <d v="2024-12-19T00:00:00"/>
    <n v="0"/>
    <s v="WAV"/>
    <n v="4040933"/>
    <s v="Yes"/>
    <n v="0"/>
    <n v="0"/>
    <n v="0"/>
  </r>
  <r>
    <x v="0"/>
    <x v="1"/>
    <d v="2024-12-19T00:00:00"/>
    <n v="0"/>
    <s v="BIGVAN"/>
    <n v="4040934"/>
    <s v="Yes"/>
    <n v="3.75"/>
    <n v="1"/>
    <n v="3.75"/>
  </r>
  <r>
    <x v="0"/>
    <x v="1"/>
    <d v="2024-12-19T00:00:00"/>
    <n v="0"/>
    <s v="BIGVAN"/>
    <n v="4040935"/>
    <s v="Yes"/>
    <n v="3.75"/>
    <n v="1"/>
    <n v="3.75"/>
  </r>
  <r>
    <x v="0"/>
    <x v="15"/>
    <d v="2024-12-19T00:00:00"/>
    <n v="0"/>
    <s v="WAV"/>
    <n v="4040939"/>
    <s v="Yes"/>
    <n v="3.75"/>
    <n v="1"/>
    <n v="3.75"/>
  </r>
  <r>
    <x v="0"/>
    <x v="2"/>
    <d v="2024-12-19T00:00:00"/>
    <n v="0"/>
    <s v="WAV"/>
    <n v="4040940"/>
    <s v="Yes"/>
    <n v="3.75"/>
    <n v="1"/>
    <n v="3.75"/>
  </r>
  <r>
    <x v="0"/>
    <x v="1"/>
    <d v="2024-12-19T00:00:00"/>
    <n v="3.75"/>
    <s v="BIGVAN"/>
    <n v="4040945"/>
    <s v="Yes"/>
    <n v="3.75"/>
    <n v="0"/>
    <n v="0"/>
  </r>
  <r>
    <x v="0"/>
    <x v="0"/>
    <d v="2024-12-19T00:00:00"/>
    <n v="3.75"/>
    <s v="WAV"/>
    <n v="4040946"/>
    <s v="Yes"/>
    <n v="3.75"/>
    <n v="0"/>
    <n v="0"/>
  </r>
  <r>
    <x v="2"/>
    <x v="1"/>
    <d v="2024-12-19T00:00:00"/>
    <n v="0"/>
    <s v="WAV"/>
    <n v="4040947"/>
    <s v="Yes"/>
    <n v="0"/>
    <n v="0"/>
    <n v="0"/>
  </r>
  <r>
    <x v="2"/>
    <x v="4"/>
    <d v="2024-12-19T00:00:00"/>
    <n v="0"/>
    <s v="WAV"/>
    <n v="4040949"/>
    <s v="Yes"/>
    <n v="0"/>
    <n v="0"/>
    <n v="0"/>
  </r>
  <r>
    <x v="1"/>
    <x v="11"/>
    <d v="2024-12-19T00:00:00"/>
    <n v="0"/>
    <s v="WAV"/>
    <n v="4040958"/>
    <s v="Yes"/>
    <n v="0"/>
    <n v="0"/>
    <n v="0"/>
  </r>
  <r>
    <x v="0"/>
    <x v="1"/>
    <d v="2024-12-19T00:00:00"/>
    <n v="3.75"/>
    <s v="BIGVAN"/>
    <n v="4040959"/>
    <s v="Yes"/>
    <n v="3.75"/>
    <n v="0"/>
    <n v="0"/>
  </r>
  <r>
    <x v="0"/>
    <x v="1"/>
    <d v="2024-12-19T00:00:00"/>
    <n v="3.75"/>
    <s v="BIGVAN"/>
    <n v="4040960"/>
    <s v="Yes"/>
    <n v="3.75"/>
    <n v="0"/>
    <n v="0"/>
  </r>
  <r>
    <x v="2"/>
    <x v="9"/>
    <d v="2024-12-19T00:00:00"/>
    <n v="0"/>
    <s v="SEDAN"/>
    <n v="4040965"/>
    <s v="Yes"/>
    <n v="0"/>
    <n v="0"/>
    <n v="0"/>
  </r>
  <r>
    <x v="2"/>
    <x v="5"/>
    <d v="2024-12-19T00:00:00"/>
    <n v="0"/>
    <s v="SEDAN"/>
    <n v="4040966"/>
    <s v="Yes"/>
    <n v="0"/>
    <n v="0"/>
    <n v="0"/>
  </r>
  <r>
    <x v="1"/>
    <x v="1"/>
    <d v="2024-12-19T00:00:00"/>
    <n v="0"/>
    <s v="WAV"/>
    <n v="4040971"/>
    <s v="Yes"/>
    <n v="0"/>
    <n v="0"/>
    <n v="0"/>
  </r>
  <r>
    <x v="1"/>
    <x v="8"/>
    <d v="2024-12-19T00:00:00"/>
    <n v="0"/>
    <s v="WAV"/>
    <n v="4040972"/>
    <s v="Yes"/>
    <n v="0"/>
    <n v="0"/>
    <n v="0"/>
  </r>
  <r>
    <x v="0"/>
    <x v="3"/>
    <d v="2024-12-19T00:00:00"/>
    <n v="0"/>
    <s v="WAV"/>
    <n v="4040978"/>
    <s v="Yes"/>
    <n v="3.75"/>
    <n v="1"/>
    <n v="3.75"/>
  </r>
  <r>
    <x v="1"/>
    <x v="1"/>
    <d v="2024-12-19T00:00:00"/>
    <n v="0"/>
    <s v="WAV"/>
    <n v="4040985"/>
    <s v="Yes"/>
    <n v="0"/>
    <n v="0"/>
    <n v="0"/>
  </r>
  <r>
    <x v="1"/>
    <x v="5"/>
    <d v="2024-12-19T00:00:00"/>
    <n v="0"/>
    <s v="SEDAN"/>
    <n v="4040987"/>
    <s v="Yes"/>
    <n v="0"/>
    <n v="0"/>
    <n v="0"/>
  </r>
  <r>
    <x v="1"/>
    <x v="10"/>
    <d v="2024-12-19T00:00:00"/>
    <n v="0"/>
    <s v="WAV"/>
    <n v="4040988"/>
    <s v="Yes"/>
    <n v="0"/>
    <n v="0"/>
    <n v="0"/>
  </r>
  <r>
    <x v="2"/>
    <x v="10"/>
    <d v="2024-12-19T00:00:00"/>
    <n v="0"/>
    <s v="WAV"/>
    <n v="4041013"/>
    <s v="Yes"/>
    <n v="0"/>
    <n v="0"/>
    <n v="0"/>
  </r>
  <r>
    <x v="0"/>
    <x v="0"/>
    <d v="2024-12-19T00:00:00"/>
    <n v="3.75"/>
    <s v="WAV"/>
    <n v="4041020"/>
    <s v="Yes"/>
    <n v="3.75"/>
    <n v="0"/>
    <n v="0"/>
  </r>
  <r>
    <x v="0"/>
    <x v="0"/>
    <d v="2024-12-19T00:00:00"/>
    <n v="0"/>
    <s v="WAV"/>
    <n v="4041021"/>
    <s v="Yes"/>
    <n v="3.75"/>
    <n v="1"/>
    <n v="3.75"/>
  </r>
  <r>
    <x v="0"/>
    <x v="13"/>
    <d v="2024-12-19T00:00:00"/>
    <n v="0"/>
    <s v="WAV"/>
    <n v="4041026"/>
    <s v="Yes"/>
    <n v="3.75"/>
    <n v="1"/>
    <n v="3.75"/>
  </r>
  <r>
    <x v="0"/>
    <x v="0"/>
    <d v="2024-12-19T00:00:00"/>
    <n v="0"/>
    <s v="WAV"/>
    <n v="4041027"/>
    <s v="Yes"/>
    <n v="3.75"/>
    <n v="1"/>
    <n v="3.75"/>
  </r>
  <r>
    <x v="1"/>
    <x v="4"/>
    <d v="2024-12-19T00:00:00"/>
    <n v="5"/>
    <s v="WAV"/>
    <n v="4041033"/>
    <s v="Yes"/>
    <n v="5"/>
    <n v="0"/>
    <n v="0"/>
  </r>
  <r>
    <x v="0"/>
    <x v="2"/>
    <d v="2024-12-19T00:00:00"/>
    <n v="0"/>
    <s v="WAV"/>
    <n v="4041036"/>
    <s v="Yes"/>
    <n v="3.75"/>
    <n v="1"/>
    <n v="3.75"/>
  </r>
  <r>
    <x v="0"/>
    <x v="1"/>
    <d v="2024-12-19T00:00:00"/>
    <n v="3.75"/>
    <s v="BIGVAN"/>
    <n v="4041037"/>
    <s v="Yes"/>
    <n v="3.75"/>
    <n v="0"/>
    <n v="0"/>
  </r>
  <r>
    <x v="0"/>
    <x v="1"/>
    <d v="2024-12-19T00:00:00"/>
    <n v="3.75"/>
    <s v="BIGVAN"/>
    <n v="4041038"/>
    <s v="Yes"/>
    <n v="3.75"/>
    <n v="0"/>
    <n v="0"/>
  </r>
  <r>
    <x v="0"/>
    <x v="0"/>
    <d v="2024-12-19T00:00:00"/>
    <n v="0"/>
    <s v="WAV"/>
    <n v="4041041"/>
    <s v="Yes"/>
    <n v="3.75"/>
    <n v="1"/>
    <n v="3.75"/>
  </r>
  <r>
    <x v="0"/>
    <x v="0"/>
    <d v="2024-12-19T00:00:00"/>
    <n v="0"/>
    <s v="WAV"/>
    <n v="4041042"/>
    <s v="Yes"/>
    <n v="3.75"/>
    <n v="1"/>
    <n v="3.75"/>
  </r>
  <r>
    <x v="1"/>
    <x v="1"/>
    <d v="2024-12-19T00:00:00"/>
    <n v="0"/>
    <s v="WAV"/>
    <n v="4041043"/>
    <s v="Yes"/>
    <n v="0"/>
    <n v="0"/>
    <n v="0"/>
  </r>
  <r>
    <x v="1"/>
    <x v="18"/>
    <d v="2024-12-19T00:00:00"/>
    <n v="0"/>
    <s v="WAV"/>
    <n v="4041044"/>
    <s v="Yes"/>
    <n v="0"/>
    <n v="0"/>
    <n v="0"/>
  </r>
  <r>
    <x v="0"/>
    <x v="2"/>
    <d v="2024-12-19T00:00:00"/>
    <n v="0"/>
    <s v="WAV"/>
    <n v="4041049"/>
    <s v="Yes"/>
    <n v="3.75"/>
    <n v="1"/>
    <n v="3.75"/>
  </r>
  <r>
    <x v="0"/>
    <x v="15"/>
    <d v="2024-12-19T00:00:00"/>
    <n v="0"/>
    <s v="WAV"/>
    <n v="4041050"/>
    <s v="Yes"/>
    <n v="3.75"/>
    <n v="1"/>
    <n v="3.75"/>
  </r>
  <r>
    <x v="1"/>
    <x v="1"/>
    <d v="2024-12-19T00:00:00"/>
    <n v="0"/>
    <s v="WAV"/>
    <n v="4041052"/>
    <s v="Yes"/>
    <n v="0"/>
    <n v="0"/>
    <n v="0"/>
  </r>
  <r>
    <x v="1"/>
    <x v="12"/>
    <d v="2024-12-19T00:00:00"/>
    <n v="0"/>
    <s v="WAV"/>
    <n v="4041053"/>
    <s v="Yes"/>
    <n v="0"/>
    <n v="0"/>
    <n v="0"/>
  </r>
  <r>
    <x v="0"/>
    <x v="2"/>
    <d v="2024-12-19T00:00:00"/>
    <n v="0"/>
    <s v="WAV"/>
    <n v="4041054"/>
    <s v="Yes"/>
    <n v="3.75"/>
    <n v="1"/>
    <n v="3.75"/>
  </r>
  <r>
    <x v="1"/>
    <x v="1"/>
    <d v="2024-12-19T00:00:00"/>
    <n v="0"/>
    <s v="WAV"/>
    <n v="4041055"/>
    <s v="Yes"/>
    <n v="0"/>
    <n v="0"/>
    <n v="0"/>
  </r>
  <r>
    <x v="1"/>
    <x v="8"/>
    <d v="2024-12-19T00:00:00"/>
    <n v="0"/>
    <s v="WAV"/>
    <n v="4041056"/>
    <s v="Yes"/>
    <n v="0"/>
    <n v="0"/>
    <n v="0"/>
  </r>
  <r>
    <x v="1"/>
    <x v="14"/>
    <d v="2024-12-19T00:00:00"/>
    <n v="0"/>
    <s v="SEDAN"/>
    <n v="4041058"/>
    <s v="Yes"/>
    <n v="0"/>
    <n v="0"/>
    <n v="0"/>
  </r>
  <r>
    <x v="1"/>
    <x v="11"/>
    <d v="2024-12-19T00:00:00"/>
    <n v="5"/>
    <s v="SEDAN"/>
    <n v="4041060"/>
    <s v="Yes"/>
    <n v="5"/>
    <n v="0"/>
    <n v="0"/>
  </r>
  <r>
    <x v="1"/>
    <x v="11"/>
    <d v="2024-12-19T00:00:00"/>
    <n v="5"/>
    <s v="SEDAN"/>
    <n v="4041061"/>
    <s v="Yes"/>
    <n v="5"/>
    <n v="0"/>
    <n v="0"/>
  </r>
  <r>
    <x v="0"/>
    <x v="13"/>
    <d v="2024-12-19T00:00:00"/>
    <n v="0"/>
    <s v="WAV"/>
    <n v="4041065"/>
    <s v="Yes"/>
    <n v="3.75"/>
    <n v="1"/>
    <n v="3.75"/>
  </r>
  <r>
    <x v="0"/>
    <x v="13"/>
    <d v="2024-12-19T00:00:00"/>
    <n v="0"/>
    <s v="WAV"/>
    <n v="4041066"/>
    <s v="Yes"/>
    <n v="3.75"/>
    <n v="1"/>
    <n v="3.75"/>
  </r>
  <r>
    <x v="0"/>
    <x v="1"/>
    <d v="2024-12-19T00:00:00"/>
    <n v="0"/>
    <s v="BIGVAN"/>
    <n v="4041071"/>
    <s v="Yes"/>
    <n v="3.75"/>
    <n v="1"/>
    <n v="3.75"/>
  </r>
  <r>
    <x v="0"/>
    <x v="1"/>
    <d v="2024-12-19T00:00:00"/>
    <n v="0"/>
    <s v="BIGVAN"/>
    <n v="4041072"/>
    <s v="Yes"/>
    <n v="3.75"/>
    <n v="1"/>
    <n v="3.75"/>
  </r>
  <r>
    <x v="2"/>
    <x v="18"/>
    <d v="2024-12-19T00:00:00"/>
    <n v="0"/>
    <s v="WAV"/>
    <n v="4041073"/>
    <s v="Yes"/>
    <n v="0"/>
    <n v="0"/>
    <n v="0"/>
  </r>
  <r>
    <x v="2"/>
    <x v="18"/>
    <d v="2024-12-19T00:00:00"/>
    <n v="0"/>
    <s v="WAV"/>
    <n v="4041074"/>
    <s v="Yes"/>
    <n v="0"/>
    <n v="0"/>
    <n v="0"/>
  </r>
  <r>
    <x v="0"/>
    <x v="13"/>
    <d v="2024-12-19T00:00:00"/>
    <n v="0"/>
    <s v="WAV"/>
    <n v="4041075"/>
    <s v="Yes"/>
    <n v="3.75"/>
    <n v="1"/>
    <n v="3.75"/>
  </r>
  <r>
    <x v="0"/>
    <x v="13"/>
    <d v="2024-12-19T00:00:00"/>
    <n v="0"/>
    <s v="WAV"/>
    <n v="4041076"/>
    <s v="Yes"/>
    <n v="3.75"/>
    <n v="1"/>
    <n v="3.75"/>
  </r>
  <r>
    <x v="0"/>
    <x v="1"/>
    <d v="2024-12-19T00:00:00"/>
    <n v="0"/>
    <s v="BIGVAN"/>
    <n v="4041079"/>
    <s v="Yes"/>
    <n v="3.75"/>
    <n v="1"/>
    <n v="3.75"/>
  </r>
  <r>
    <x v="0"/>
    <x v="1"/>
    <d v="2024-12-19T00:00:00"/>
    <n v="0"/>
    <s v="BIGVAN"/>
    <n v="4041080"/>
    <s v="Yes"/>
    <n v="0"/>
    <n v="0"/>
    <n v="0"/>
  </r>
  <r>
    <x v="1"/>
    <x v="10"/>
    <d v="2024-12-19T00:00:00"/>
    <n v="5"/>
    <s v="WAV"/>
    <n v="4041082"/>
    <s v="Yes"/>
    <n v="5"/>
    <n v="0"/>
    <n v="0"/>
  </r>
  <r>
    <x v="2"/>
    <x v="4"/>
    <d v="2024-12-19T00:00:00"/>
    <n v="0"/>
    <s v="WAV"/>
    <n v="4041086"/>
    <s v="Yes"/>
    <n v="0"/>
    <n v="0"/>
    <n v="0"/>
  </r>
  <r>
    <x v="2"/>
    <x v="16"/>
    <d v="2024-12-19T00:00:00"/>
    <n v="0"/>
    <s v="WAV"/>
    <n v="4041087"/>
    <s v="Yes"/>
    <n v="0"/>
    <n v="0"/>
    <n v="0"/>
  </r>
  <r>
    <x v="2"/>
    <x v="18"/>
    <d v="2024-12-19T00:00:00"/>
    <n v="5.5"/>
    <s v="WAV"/>
    <n v="4041088"/>
    <s v="Yes"/>
    <n v="5.5"/>
    <n v="0"/>
    <n v="0"/>
  </r>
  <r>
    <x v="2"/>
    <x v="14"/>
    <d v="2024-12-19T00:00:00"/>
    <n v="0"/>
    <s v="SEDAN"/>
    <n v="4041089"/>
    <s v="Yes"/>
    <n v="0"/>
    <n v="0"/>
    <n v="0"/>
  </r>
  <r>
    <x v="2"/>
    <x v="1"/>
    <d v="2024-12-19T00:00:00"/>
    <n v="0"/>
    <s v="WAV"/>
    <n v="4041090"/>
    <s v="Yes"/>
    <n v="0"/>
    <n v="0"/>
    <n v="0"/>
  </r>
  <r>
    <x v="2"/>
    <x v="14"/>
    <d v="2024-12-19T00:00:00"/>
    <n v="0"/>
    <s v="SEDAN"/>
    <n v="4041091"/>
    <s v="Yes"/>
    <n v="0"/>
    <n v="0"/>
    <n v="0"/>
  </r>
  <r>
    <x v="2"/>
    <x v="18"/>
    <d v="2024-12-19T00:00:00"/>
    <n v="0"/>
    <s v="WAV"/>
    <n v="4041092"/>
    <s v="Yes"/>
    <n v="0"/>
    <n v="0"/>
    <n v="0"/>
  </r>
  <r>
    <x v="1"/>
    <x v="16"/>
    <d v="2024-12-19T00:00:00"/>
    <n v="0"/>
    <s v="WAV"/>
    <n v="4041094"/>
    <s v="Yes"/>
    <n v="0"/>
    <n v="0"/>
    <n v="0"/>
  </r>
  <r>
    <x v="1"/>
    <x v="16"/>
    <d v="2024-12-19T00:00:00"/>
    <n v="0"/>
    <s v="WAV"/>
    <n v="4041095"/>
    <s v="Yes"/>
    <n v="0"/>
    <n v="0"/>
    <n v="0"/>
  </r>
  <r>
    <x v="1"/>
    <x v="1"/>
    <d v="2024-12-19T00:00:00"/>
    <n v="0"/>
    <s v="WAV"/>
    <n v="4041096"/>
    <s v="Yes"/>
    <n v="0"/>
    <n v="0"/>
    <n v="0"/>
  </r>
  <r>
    <x v="2"/>
    <x v="1"/>
    <d v="2024-12-19T00:00:00"/>
    <n v="0"/>
    <s v="WAV"/>
    <n v="4041114"/>
    <s v="Yes"/>
    <n v="0"/>
    <n v="0"/>
    <n v="0"/>
  </r>
  <r>
    <x v="2"/>
    <x v="1"/>
    <d v="2024-12-19T00:00:00"/>
    <n v="0"/>
    <s v="WAV"/>
    <n v="4041115"/>
    <s v="Yes"/>
    <n v="0"/>
    <n v="0"/>
    <n v="0"/>
  </r>
  <r>
    <x v="0"/>
    <x v="3"/>
    <d v="2024-12-19T00:00:00"/>
    <n v="0"/>
    <s v="WAV"/>
    <n v="4041118"/>
    <s v="Yes"/>
    <n v="3.75"/>
    <n v="1"/>
    <n v="3.75"/>
  </r>
  <r>
    <x v="0"/>
    <x v="2"/>
    <d v="2024-12-19T00:00:00"/>
    <n v="0"/>
    <s v="WAV"/>
    <n v="4041119"/>
    <s v="Yes"/>
    <n v="3.75"/>
    <n v="1"/>
    <n v="3.75"/>
  </r>
  <r>
    <x v="0"/>
    <x v="15"/>
    <d v="2024-12-19T00:00:00"/>
    <n v="0"/>
    <s v="WAV"/>
    <n v="4041120"/>
    <s v="Yes"/>
    <n v="3.75"/>
    <n v="1"/>
    <n v="3.75"/>
  </r>
  <r>
    <x v="0"/>
    <x v="15"/>
    <d v="2024-12-19T00:00:00"/>
    <n v="0"/>
    <s v="WAV"/>
    <n v="4041121"/>
    <s v="Yes"/>
    <n v="3.75"/>
    <n v="1"/>
    <n v="3.75"/>
  </r>
  <r>
    <x v="0"/>
    <x v="13"/>
    <d v="2024-12-19T00:00:00"/>
    <n v="3.75"/>
    <s v="WAV"/>
    <n v="4041133"/>
    <s v="Yes"/>
    <n v="3.75"/>
    <n v="0"/>
    <n v="0"/>
  </r>
  <r>
    <x v="0"/>
    <x v="13"/>
    <d v="2024-12-19T00:00:00"/>
    <n v="3.75"/>
    <s v="WAV"/>
    <n v="4041139"/>
    <s v="Yes"/>
    <n v="3.75"/>
    <n v="0"/>
    <n v="0"/>
  </r>
  <r>
    <x v="1"/>
    <x v="1"/>
    <d v="2024-12-19T00:00:00"/>
    <n v="5"/>
    <s v="WAV"/>
    <n v="4041148"/>
    <s v="Yes"/>
    <n v="5"/>
    <n v="0"/>
    <n v="0"/>
  </r>
  <r>
    <x v="0"/>
    <x v="13"/>
    <d v="2024-12-19T00:00:00"/>
    <n v="3.75"/>
    <s v="WAV"/>
    <n v="4041154"/>
    <s v="Yes"/>
    <n v="3.75"/>
    <n v="0"/>
    <n v="0"/>
  </r>
  <r>
    <x v="0"/>
    <x v="13"/>
    <d v="2024-12-19T00:00:00"/>
    <n v="0"/>
    <s v="WAV"/>
    <n v="4041155"/>
    <s v="Yes"/>
    <n v="3.75"/>
    <n v="1"/>
    <n v="3.75"/>
  </r>
  <r>
    <x v="0"/>
    <x v="0"/>
    <d v="2024-12-19T00:00:00"/>
    <n v="0"/>
    <s v="WAV"/>
    <n v="4041162"/>
    <s v="Yes"/>
    <n v="3.75"/>
    <n v="1"/>
    <n v="3.75"/>
  </r>
  <r>
    <x v="0"/>
    <x v="0"/>
    <d v="2024-12-19T00:00:00"/>
    <n v="0"/>
    <s v="WAV"/>
    <n v="4041163"/>
    <s v="Yes"/>
    <n v="3.75"/>
    <n v="1"/>
    <n v="3.75"/>
  </r>
  <r>
    <x v="0"/>
    <x v="0"/>
    <d v="2024-12-19T00:00:00"/>
    <n v="0"/>
    <s v="WAV"/>
    <n v="4041165"/>
    <s v="Yes"/>
    <n v="3.75"/>
    <n v="1"/>
    <n v="3.75"/>
  </r>
  <r>
    <x v="0"/>
    <x v="2"/>
    <d v="2024-12-19T00:00:00"/>
    <n v="0"/>
    <s v="WAV"/>
    <n v="4041166"/>
    <s v="Yes"/>
    <n v="3.75"/>
    <n v="1"/>
    <n v="3.75"/>
  </r>
  <r>
    <x v="0"/>
    <x v="0"/>
    <d v="2024-12-19T00:00:00"/>
    <n v="0"/>
    <s v="WAV"/>
    <n v="4041169"/>
    <s v="Yes"/>
    <n v="3.75"/>
    <n v="1"/>
    <n v="3.75"/>
  </r>
  <r>
    <x v="0"/>
    <x v="3"/>
    <d v="2024-12-19T00:00:00"/>
    <n v="0"/>
    <s v="WAV"/>
    <n v="4041170"/>
    <s v="Yes"/>
    <n v="3.75"/>
    <n v="1"/>
    <n v="3.75"/>
  </r>
  <r>
    <x v="1"/>
    <x v="10"/>
    <d v="2024-12-19T00:00:00"/>
    <n v="0"/>
    <s v="WAV"/>
    <n v="4041177"/>
    <s v="Yes"/>
    <n v="0"/>
    <n v="0"/>
    <n v="0"/>
  </r>
  <r>
    <x v="1"/>
    <x v="11"/>
    <d v="2024-12-19T00:00:00"/>
    <n v="5"/>
    <s v="SEDAN"/>
    <n v="4041181"/>
    <s v="Yes"/>
    <n v="5"/>
    <n v="0"/>
    <n v="0"/>
  </r>
  <r>
    <x v="1"/>
    <x v="11"/>
    <d v="2024-12-19T00:00:00"/>
    <n v="5"/>
    <s v="SEDAN"/>
    <n v="4041182"/>
    <s v="Yes"/>
    <n v="5"/>
    <n v="0"/>
    <n v="0"/>
  </r>
  <r>
    <x v="0"/>
    <x v="13"/>
    <d v="2024-12-19T00:00:00"/>
    <n v="0"/>
    <s v="WAV"/>
    <n v="4041190"/>
    <s v="Yes"/>
    <n v="3.75"/>
    <n v="1"/>
    <n v="3.75"/>
  </r>
  <r>
    <x v="0"/>
    <x v="13"/>
    <d v="2024-12-19T00:00:00"/>
    <n v="0"/>
    <s v="WAV"/>
    <n v="4041197"/>
    <s v="Yes"/>
    <n v="3.75"/>
    <n v="1"/>
    <n v="3.75"/>
  </r>
  <r>
    <x v="0"/>
    <x v="3"/>
    <d v="2024-12-19T00:00:00"/>
    <n v="0"/>
    <s v="WAV"/>
    <n v="4041201"/>
    <s v="Yes"/>
    <n v="3.75"/>
    <n v="1"/>
    <n v="3.75"/>
  </r>
  <r>
    <x v="0"/>
    <x v="3"/>
    <d v="2024-12-19T00:00:00"/>
    <n v="0"/>
    <s v="WAV"/>
    <n v="4041202"/>
    <s v="Yes"/>
    <n v="3.75"/>
    <n v="1"/>
    <n v="3.75"/>
  </r>
  <r>
    <x v="0"/>
    <x v="1"/>
    <d v="2024-12-19T00:00:00"/>
    <n v="0"/>
    <s v="BIGVAN"/>
    <n v="4041207"/>
    <s v="Yes"/>
    <n v="3.75"/>
    <n v="1"/>
    <n v="3.75"/>
  </r>
  <r>
    <x v="1"/>
    <x v="1"/>
    <d v="2024-12-19T00:00:00"/>
    <n v="5"/>
    <s v="WAV"/>
    <n v="4041211"/>
    <s v="Yes"/>
    <n v="5"/>
    <n v="0"/>
    <n v="0"/>
  </r>
  <r>
    <x v="1"/>
    <x v="16"/>
    <d v="2024-12-19T00:00:00"/>
    <n v="5"/>
    <s v="WAV"/>
    <n v="4041212"/>
    <s v="Yes"/>
    <n v="5"/>
    <n v="0"/>
    <n v="0"/>
  </r>
  <r>
    <x v="1"/>
    <x v="1"/>
    <d v="2024-12-19T00:00:00"/>
    <n v="0"/>
    <s v="WAV"/>
    <n v="4041215"/>
    <s v="Yes"/>
    <n v="0"/>
    <n v="0"/>
    <n v="0"/>
  </r>
  <r>
    <x v="1"/>
    <x v="8"/>
    <d v="2024-12-19T00:00:00"/>
    <n v="0"/>
    <s v="WAV"/>
    <n v="4041216"/>
    <s v="Yes"/>
    <n v="0"/>
    <n v="0"/>
    <n v="0"/>
  </r>
  <r>
    <x v="1"/>
    <x v="1"/>
    <d v="2024-12-19T00:00:00"/>
    <n v="0"/>
    <s v="WAV"/>
    <n v="4041218"/>
    <s v="Yes"/>
    <n v="0"/>
    <n v="0"/>
    <n v="0"/>
  </r>
  <r>
    <x v="2"/>
    <x v="1"/>
    <d v="2024-12-19T00:00:00"/>
    <n v="5.5"/>
    <s v="BIGVAN"/>
    <n v="4041221"/>
    <s v="Yes"/>
    <n v="5.5"/>
    <n v="0"/>
    <n v="0"/>
  </r>
  <r>
    <x v="2"/>
    <x v="7"/>
    <d v="2024-12-19T00:00:00"/>
    <n v="5"/>
    <s v="WAV"/>
    <n v="4041222"/>
    <s v="Yes"/>
    <n v="5"/>
    <n v="0"/>
    <n v="0"/>
  </r>
  <r>
    <x v="1"/>
    <x v="11"/>
    <d v="2024-12-19T00:00:00"/>
    <n v="5"/>
    <s v="SEDAN"/>
    <n v="4041223"/>
    <s v="Yes"/>
    <n v="5"/>
    <n v="0"/>
    <n v="0"/>
  </r>
  <r>
    <x v="1"/>
    <x v="11"/>
    <d v="2024-12-19T00:00:00"/>
    <n v="5"/>
    <s v="SEDAN"/>
    <n v="4041224"/>
    <s v="Yes"/>
    <n v="5"/>
    <n v="0"/>
    <n v="0"/>
  </r>
  <r>
    <x v="2"/>
    <x v="1"/>
    <d v="2024-12-19T00:00:00"/>
    <n v="5.5"/>
    <s v="WAV"/>
    <n v="4041235"/>
    <s v="Yes"/>
    <n v="5.5"/>
    <n v="0"/>
    <n v="0"/>
  </r>
  <r>
    <x v="1"/>
    <x v="4"/>
    <d v="2024-12-19T00:00:00"/>
    <n v="0"/>
    <s v="WAV"/>
    <n v="4041238"/>
    <s v="Yes"/>
    <n v="0"/>
    <n v="0"/>
    <n v="0"/>
  </r>
  <r>
    <x v="0"/>
    <x v="1"/>
    <d v="2024-12-19T00:00:00"/>
    <n v="0"/>
    <s v="BIGVAN"/>
    <n v="4041246"/>
    <s v="Yes"/>
    <n v="3.75"/>
    <n v="1"/>
    <n v="3.75"/>
  </r>
  <r>
    <x v="1"/>
    <x v="5"/>
    <d v="2024-12-19T00:00:00"/>
    <n v="0"/>
    <s v="SEDAN"/>
    <n v="4041249"/>
    <s v="Yes"/>
    <n v="0"/>
    <n v="0"/>
    <n v="0"/>
  </r>
  <r>
    <x v="1"/>
    <x v="4"/>
    <d v="2024-12-19T00:00:00"/>
    <n v="0"/>
    <s v="WAV"/>
    <n v="4041250"/>
    <s v="Yes"/>
    <n v="0"/>
    <n v="0"/>
    <n v="0"/>
  </r>
  <r>
    <x v="2"/>
    <x v="4"/>
    <d v="2024-12-19T00:00:00"/>
    <n v="0"/>
    <s v="WAV"/>
    <n v="4041251"/>
    <s v="Yes"/>
    <n v="0"/>
    <n v="0"/>
    <n v="0"/>
  </r>
  <r>
    <x v="2"/>
    <x v="18"/>
    <d v="2024-12-19T00:00:00"/>
    <n v="0"/>
    <s v="WAV"/>
    <n v="4041252"/>
    <s v="Yes"/>
    <n v="0"/>
    <n v="0"/>
    <n v="0"/>
  </r>
  <r>
    <x v="2"/>
    <x v="1"/>
    <d v="2024-12-19T00:00:00"/>
    <n v="5"/>
    <s v="WAV"/>
    <n v="4041253"/>
    <s v="Yes"/>
    <n v="5"/>
    <n v="0"/>
    <n v="0"/>
  </r>
  <r>
    <x v="2"/>
    <x v="1"/>
    <d v="2024-12-19T00:00:00"/>
    <n v="5.5"/>
    <s v="BIGVAN"/>
    <n v="4041254"/>
    <s v="Yes"/>
    <n v="5.5"/>
    <n v="0"/>
    <n v="0"/>
  </r>
  <r>
    <x v="0"/>
    <x v="15"/>
    <d v="2024-12-19T00:00:00"/>
    <n v="0"/>
    <s v="WAV"/>
    <n v="4041255"/>
    <s v="Yes"/>
    <n v="3.75"/>
    <n v="1"/>
    <n v="3.75"/>
  </r>
  <r>
    <x v="0"/>
    <x v="15"/>
    <d v="2024-12-19T00:00:00"/>
    <n v="0"/>
    <s v="WAV"/>
    <n v="4041256"/>
    <s v="Yes"/>
    <n v="3.75"/>
    <n v="1"/>
    <n v="3.75"/>
  </r>
  <r>
    <x v="0"/>
    <x v="13"/>
    <d v="2024-12-19T00:00:00"/>
    <n v="0"/>
    <s v="WAV"/>
    <n v="4041257"/>
    <s v="Yes"/>
    <n v="3.75"/>
    <n v="1"/>
    <n v="3.75"/>
  </r>
  <r>
    <x v="1"/>
    <x v="10"/>
    <d v="2024-12-16T00:00:00"/>
    <n v="0"/>
    <s v="WAV"/>
    <n v="4041265"/>
    <s v="Yes"/>
    <n v="0"/>
    <n v="0"/>
    <n v="0"/>
  </r>
  <r>
    <x v="1"/>
    <x v="16"/>
    <d v="2024-12-18T00:00:00"/>
    <n v="0"/>
    <s v="WAV"/>
    <n v="4041266"/>
    <s v="Yes"/>
    <n v="0"/>
    <n v="0"/>
    <n v="0"/>
  </r>
  <r>
    <x v="2"/>
    <x v="4"/>
    <d v="2024-12-16T00:00:00"/>
    <n v="5.5"/>
    <s v="WAV"/>
    <n v="4041267"/>
    <s v="Yes"/>
    <n v="5.5"/>
    <n v="0"/>
    <n v="0"/>
  </r>
  <r>
    <x v="2"/>
    <x v="11"/>
    <d v="2024-12-16T00:00:00"/>
    <n v="5"/>
    <s v="SEDAN"/>
    <n v="4041268"/>
    <s v="Yes"/>
    <n v="5"/>
    <n v="0"/>
    <n v="0"/>
  </r>
  <r>
    <x v="2"/>
    <x v="9"/>
    <d v="2024-12-17T00:00:00"/>
    <n v="5.5"/>
    <s v="SEDAN"/>
    <n v="4041275"/>
    <s v="Yes"/>
    <n v="5.5"/>
    <n v="0"/>
    <n v="0"/>
  </r>
  <r>
    <x v="2"/>
    <x v="4"/>
    <d v="2024-12-17T00:00:00"/>
    <n v="0"/>
    <s v="WAV"/>
    <n v="4041278"/>
    <s v="Yes"/>
    <n v="5"/>
    <n v="1"/>
    <n v="5"/>
  </r>
  <r>
    <x v="2"/>
    <x v="9"/>
    <d v="2024-12-19T00:00:00"/>
    <n v="5.5"/>
    <s v="SEDAN"/>
    <n v="4041279"/>
    <s v="Yes"/>
    <n v="5.5"/>
    <n v="0"/>
    <n v="0"/>
  </r>
  <r>
    <x v="2"/>
    <x v="1"/>
    <d v="2024-12-19T00:00:00"/>
    <n v="5"/>
    <s v="WAV"/>
    <n v="4041280"/>
    <s v="Yes"/>
    <n v="5"/>
    <n v="0"/>
    <n v="0"/>
  </r>
  <r>
    <x v="2"/>
    <x v="1"/>
    <d v="2024-12-16T00:00:00"/>
    <n v="5.5"/>
    <s v="WAV"/>
    <n v="4041307"/>
    <s v="Yes"/>
    <n v="5.5"/>
    <n v="0"/>
    <n v="0"/>
  </r>
  <r>
    <x v="2"/>
    <x v="1"/>
    <d v="2024-12-16T00:00:00"/>
    <n v="5"/>
    <s v="BIGVAN"/>
    <n v="4041308"/>
    <s v="Yes"/>
    <n v="5"/>
    <n v="0"/>
    <n v="0"/>
  </r>
  <r>
    <x v="1"/>
    <x v="1"/>
    <d v="2024-12-16T00:00:00"/>
    <n v="0"/>
    <s v="WAV"/>
    <n v="4041315"/>
    <s v="Yes"/>
    <n v="0"/>
    <n v="0"/>
    <n v="0"/>
  </r>
  <r>
    <x v="1"/>
    <x v="10"/>
    <d v="2024-12-16T00:00:00"/>
    <n v="0"/>
    <s v="WAV"/>
    <n v="4041319"/>
    <s v="Yes"/>
    <n v="0"/>
    <n v="0"/>
    <n v="0"/>
  </r>
  <r>
    <x v="1"/>
    <x v="12"/>
    <d v="2024-12-18T00:00:00"/>
    <n v="0"/>
    <s v="WAV"/>
    <n v="4041320"/>
    <s v="Yes"/>
    <n v="0"/>
    <n v="0"/>
    <n v="0"/>
  </r>
  <r>
    <x v="0"/>
    <x v="1"/>
    <d v="2024-12-19T00:00:00"/>
    <n v="0"/>
    <s v="BIGVAN"/>
    <n v="4041334"/>
    <s v="Yes"/>
    <n v="3.75"/>
    <n v="1"/>
    <n v="3.75"/>
  </r>
  <r>
    <x v="0"/>
    <x v="1"/>
    <d v="2024-12-16T00:00:00"/>
    <n v="3.75"/>
    <s v="BIGVAN"/>
    <n v="4041345"/>
    <s v="Yes"/>
    <n v="3.75"/>
    <n v="0"/>
    <n v="0"/>
  </r>
  <r>
    <x v="0"/>
    <x v="3"/>
    <d v="2024-12-16T00:00:00"/>
    <n v="0"/>
    <s v="WAV"/>
    <n v="4041346"/>
    <s v="Yes"/>
    <n v="3.75"/>
    <n v="1"/>
    <n v="3.75"/>
  </r>
  <r>
    <x v="0"/>
    <x v="0"/>
    <d v="2024-12-17T00:00:00"/>
    <n v="0"/>
    <s v="WAV"/>
    <n v="4041347"/>
    <s v="Yes"/>
    <n v="3.75"/>
    <n v="1"/>
    <n v="3.75"/>
  </r>
  <r>
    <x v="0"/>
    <x v="1"/>
    <d v="2024-12-17T00:00:00"/>
    <n v="0"/>
    <s v="BIGVAN"/>
    <n v="4041348"/>
    <s v="Yes"/>
    <n v="3.75"/>
    <n v="1"/>
    <n v="3.75"/>
  </r>
  <r>
    <x v="0"/>
    <x v="3"/>
    <d v="2024-12-17T00:00:00"/>
    <n v="0"/>
    <s v="WAV"/>
    <n v="4041351"/>
    <s v="Yes"/>
    <n v="3.75"/>
    <n v="1"/>
    <n v="3.75"/>
  </r>
  <r>
    <x v="0"/>
    <x v="13"/>
    <d v="2024-12-17T00:00:00"/>
    <n v="0"/>
    <s v="WAV"/>
    <n v="4041352"/>
    <s v="Yes"/>
    <n v="3.75"/>
    <n v="1"/>
    <n v="3.75"/>
  </r>
  <r>
    <x v="0"/>
    <x v="3"/>
    <d v="2024-12-19T00:00:00"/>
    <n v="0"/>
    <s v="WAV"/>
    <n v="4041355"/>
    <s v="Yes"/>
    <n v="3.75"/>
    <n v="1"/>
    <n v="3.75"/>
  </r>
  <r>
    <x v="0"/>
    <x v="15"/>
    <d v="2024-12-19T00:00:00"/>
    <n v="0"/>
    <s v="WAV"/>
    <n v="4041356"/>
    <s v="Yes"/>
    <n v="3.75"/>
    <n v="1"/>
    <n v="3.75"/>
  </r>
  <r>
    <x v="2"/>
    <x v="1"/>
    <d v="2024-12-19T00:00:00"/>
    <n v="5"/>
    <s v="BIGVAN"/>
    <n v="4041357"/>
    <s v="Yes"/>
    <n v="5"/>
    <n v="0"/>
    <n v="0"/>
  </r>
  <r>
    <x v="2"/>
    <x v="1"/>
    <d v="2024-12-19T00:00:00"/>
    <n v="5"/>
    <s v="WAV"/>
    <n v="4041358"/>
    <s v="Yes"/>
    <n v="5"/>
    <n v="0"/>
    <n v="0"/>
  </r>
  <r>
    <x v="2"/>
    <x v="14"/>
    <d v="2024-12-17T00:00:00"/>
    <n v="5"/>
    <s v="SEDAN"/>
    <n v="4041375"/>
    <s v="Yes"/>
    <n v="5"/>
    <n v="0"/>
    <n v="0"/>
  </r>
  <r>
    <x v="1"/>
    <x v="7"/>
    <d v="2024-12-19T00:00:00"/>
    <n v="5"/>
    <s v="WAV"/>
    <n v="4041379"/>
    <s v="Yes"/>
    <n v="5"/>
    <n v="0"/>
    <n v="0"/>
  </r>
  <r>
    <x v="1"/>
    <x v="4"/>
    <d v="2024-12-19T00:00:00"/>
    <n v="5"/>
    <s v="WAV"/>
    <n v="4041380"/>
    <s v="Yes"/>
    <n v="5"/>
    <n v="0"/>
    <n v="0"/>
  </r>
  <r>
    <x v="1"/>
    <x v="11"/>
    <d v="2024-12-19T00:00:00"/>
    <n v="5"/>
    <s v="SEDAN"/>
    <n v="4041403"/>
    <s v="Yes"/>
    <n v="5"/>
    <n v="0"/>
    <n v="0"/>
  </r>
  <r>
    <x v="0"/>
    <x v="13"/>
    <d v="2024-12-16T00:00:00"/>
    <n v="0"/>
    <s v="WAV"/>
    <n v="4041411"/>
    <s v="Yes"/>
    <n v="3.75"/>
    <n v="1"/>
    <n v="3.75"/>
  </r>
  <r>
    <x v="0"/>
    <x v="1"/>
    <d v="2024-12-18T00:00:00"/>
    <n v="0"/>
    <s v="BIGVAN"/>
    <n v="4041412"/>
    <s v="Yes"/>
    <n v="3.75"/>
    <n v="1"/>
    <n v="3.75"/>
  </r>
  <r>
    <x v="0"/>
    <x v="13"/>
    <d v="2024-12-19T00:00:00"/>
    <n v="0"/>
    <s v="WAV"/>
    <n v="4041413"/>
    <s v="Yes"/>
    <n v="3.75"/>
    <n v="1"/>
    <n v="3.75"/>
  </r>
  <r>
    <x v="0"/>
    <x v="1"/>
    <d v="2024-12-16T00:00:00"/>
    <n v="0"/>
    <s v="BIGVAN"/>
    <n v="4041414"/>
    <s v="Yes"/>
    <n v="3.75"/>
    <n v="1"/>
    <n v="3.75"/>
  </r>
  <r>
    <x v="0"/>
    <x v="13"/>
    <d v="2024-12-18T00:00:00"/>
    <n v="0"/>
    <s v="WAV"/>
    <n v="4041415"/>
    <s v="Yes"/>
    <n v="3.75"/>
    <n v="1"/>
    <n v="3.75"/>
  </r>
  <r>
    <x v="0"/>
    <x v="13"/>
    <d v="2024-12-19T00:00:00"/>
    <n v="0"/>
    <s v="WAV"/>
    <n v="4041416"/>
    <s v="Yes"/>
    <n v="3.75"/>
    <n v="1"/>
    <n v="3.75"/>
  </r>
  <r>
    <x v="2"/>
    <x v="1"/>
    <d v="2024-12-16T00:00:00"/>
    <n v="5"/>
    <s v="WAV"/>
    <n v="4041420"/>
    <s v="Yes"/>
    <n v="5"/>
    <n v="0"/>
    <n v="0"/>
  </r>
  <r>
    <x v="1"/>
    <x v="11"/>
    <d v="2024-12-19T00:00:00"/>
    <n v="0"/>
    <s v="SEDAN"/>
    <n v="4041428"/>
    <s v="Yes"/>
    <n v="0"/>
    <n v="0"/>
    <n v="0"/>
  </r>
  <r>
    <x v="1"/>
    <x v="1"/>
    <d v="2024-12-19T00:00:00"/>
    <n v="5"/>
    <s v="WAV"/>
    <n v="4041447"/>
    <s v="Yes"/>
    <n v="5"/>
    <n v="0"/>
    <n v="0"/>
  </r>
  <r>
    <x v="0"/>
    <x v="3"/>
    <d v="2024-12-16T00:00:00"/>
    <n v="0"/>
    <s v="WAV"/>
    <n v="4041472"/>
    <s v="Yes"/>
    <n v="3.75"/>
    <n v="1"/>
    <n v="3.75"/>
  </r>
  <r>
    <x v="0"/>
    <x v="13"/>
    <d v="2024-12-18T00:00:00"/>
    <n v="3.75"/>
    <s v="WAV"/>
    <n v="4041481"/>
    <s v="Yes"/>
    <n v="3.75"/>
    <n v="0"/>
    <n v="0"/>
  </r>
  <r>
    <x v="0"/>
    <x v="2"/>
    <d v="2024-12-16T00:00:00"/>
    <n v="0"/>
    <s v="WAV"/>
    <n v="4041482"/>
    <s v="Yes"/>
    <n v="3.75"/>
    <n v="1"/>
    <n v="3.75"/>
  </r>
  <r>
    <x v="0"/>
    <x v="15"/>
    <d v="2024-12-18T00:00:00"/>
    <n v="0"/>
    <s v="WAV"/>
    <n v="4041483"/>
    <s v="Yes"/>
    <n v="3.75"/>
    <n v="1"/>
    <n v="3.75"/>
  </r>
  <r>
    <x v="1"/>
    <x v="18"/>
    <d v="2024-12-20T00:00:00"/>
    <n v="0"/>
    <s v="WAV"/>
    <n v="4041496"/>
    <s v="Yes"/>
    <n v="0"/>
    <n v="0"/>
    <n v="0"/>
  </r>
  <r>
    <x v="0"/>
    <x v="0"/>
    <d v="2024-12-20T00:00:00"/>
    <n v="0"/>
    <s v="WAV"/>
    <n v="4041502"/>
    <s v="Yes"/>
    <n v="3.75"/>
    <n v="1"/>
    <n v="3.75"/>
  </r>
  <r>
    <x v="0"/>
    <x v="1"/>
    <d v="2024-12-20T00:00:00"/>
    <n v="3.75"/>
    <s v="BIGVAN"/>
    <n v="4041503"/>
    <s v="Yes"/>
    <n v="3.75"/>
    <n v="0"/>
    <n v="0"/>
  </r>
  <r>
    <x v="0"/>
    <x v="1"/>
    <d v="2024-12-20T00:00:00"/>
    <n v="3.75"/>
    <s v="BIGVAN"/>
    <n v="4041504"/>
    <s v="Yes"/>
    <n v="3.75"/>
    <n v="0"/>
    <n v="0"/>
  </r>
  <r>
    <x v="0"/>
    <x v="13"/>
    <d v="2024-12-20T00:00:00"/>
    <n v="0"/>
    <s v="WAV"/>
    <n v="4041505"/>
    <s v="Yes"/>
    <n v="3.75"/>
    <n v="1"/>
    <n v="3.75"/>
  </r>
  <r>
    <x v="1"/>
    <x v="8"/>
    <d v="2024-12-20T00:00:00"/>
    <n v="5"/>
    <s v="WAV"/>
    <n v="4041506"/>
    <s v="Yes"/>
    <n v="5"/>
    <n v="0"/>
    <n v="0"/>
  </r>
  <r>
    <x v="0"/>
    <x v="0"/>
    <d v="2024-12-20T00:00:00"/>
    <n v="0"/>
    <s v="WAV"/>
    <n v="4041508"/>
    <s v="Yes"/>
    <n v="3.75"/>
    <n v="1"/>
    <n v="3.75"/>
  </r>
  <r>
    <x v="0"/>
    <x v="15"/>
    <d v="2024-12-20T00:00:00"/>
    <n v="3.75"/>
    <s v="WAV"/>
    <n v="4041509"/>
    <s v="Yes"/>
    <n v="3.75"/>
    <n v="0"/>
    <n v="0"/>
  </r>
  <r>
    <x v="2"/>
    <x v="17"/>
    <d v="2024-12-20T00:00:00"/>
    <n v="0"/>
    <s v="WAV"/>
    <n v="4041541"/>
    <s v="Yes"/>
    <n v="0"/>
    <n v="0"/>
    <n v="0"/>
  </r>
  <r>
    <x v="2"/>
    <x v="1"/>
    <d v="2024-12-20T00:00:00"/>
    <n v="0"/>
    <s v="WAV"/>
    <n v="4041542"/>
    <s v="Yes"/>
    <n v="0"/>
    <n v="0"/>
    <n v="0"/>
  </r>
  <r>
    <x v="0"/>
    <x v="12"/>
    <d v="2024-12-20T00:00:00"/>
    <n v="0"/>
    <s v="WAV"/>
    <n v="4041559"/>
    <s v="Yes"/>
    <n v="3.75"/>
    <n v="1"/>
    <n v="3.75"/>
  </r>
  <r>
    <x v="1"/>
    <x v="4"/>
    <d v="2024-12-20T00:00:00"/>
    <n v="0"/>
    <s v="WAV"/>
    <n v="4041563"/>
    <s v="Yes"/>
    <n v="0"/>
    <n v="0"/>
    <n v="0"/>
  </r>
  <r>
    <x v="1"/>
    <x v="4"/>
    <d v="2024-12-20T00:00:00"/>
    <n v="0"/>
    <s v="WAV"/>
    <n v="4041565"/>
    <s v="Yes"/>
    <n v="0"/>
    <n v="0"/>
    <n v="0"/>
  </r>
  <r>
    <x v="2"/>
    <x v="17"/>
    <d v="2024-12-20T00:00:00"/>
    <n v="0"/>
    <s v="WAV"/>
    <n v="4041570"/>
    <s v="Yes"/>
    <n v="0"/>
    <n v="0"/>
    <n v="0"/>
  </r>
  <r>
    <x v="0"/>
    <x v="1"/>
    <d v="2024-12-20T00:00:00"/>
    <n v="0"/>
    <s v="BIGVAN"/>
    <n v="4041571"/>
    <s v="Yes"/>
    <n v="3.75"/>
    <n v="1"/>
    <n v="3.75"/>
  </r>
  <r>
    <x v="0"/>
    <x v="1"/>
    <d v="2024-12-20T00:00:00"/>
    <n v="0"/>
    <s v="BIGVAN"/>
    <n v="4041572"/>
    <s v="Yes"/>
    <n v="3.75"/>
    <n v="1"/>
    <n v="3.75"/>
  </r>
  <r>
    <x v="2"/>
    <x v="1"/>
    <d v="2024-12-20T00:00:00"/>
    <n v="0"/>
    <s v="WAV"/>
    <n v="4041573"/>
    <s v="Yes"/>
    <n v="0"/>
    <n v="0"/>
    <n v="0"/>
  </r>
  <r>
    <x v="1"/>
    <x v="18"/>
    <d v="2024-12-20T00:00:00"/>
    <n v="0"/>
    <s v="WAV"/>
    <n v="4041580"/>
    <s v="Yes"/>
    <n v="0"/>
    <n v="0"/>
    <n v="0"/>
  </r>
  <r>
    <x v="1"/>
    <x v="10"/>
    <d v="2024-12-20T00:00:00"/>
    <n v="0"/>
    <s v="WAV"/>
    <n v="4041581"/>
    <s v="Yes"/>
    <n v="0"/>
    <n v="0"/>
    <n v="0"/>
  </r>
  <r>
    <x v="0"/>
    <x v="3"/>
    <d v="2024-12-20T00:00:00"/>
    <n v="0"/>
    <s v="WAV"/>
    <n v="4041590"/>
    <s v="Yes"/>
    <n v="3.75"/>
    <n v="1"/>
    <n v="3.75"/>
  </r>
  <r>
    <x v="0"/>
    <x v="15"/>
    <d v="2024-12-20T00:00:00"/>
    <n v="0"/>
    <s v="WAV"/>
    <n v="4041591"/>
    <s v="Yes"/>
    <n v="3.75"/>
    <n v="1"/>
    <n v="3.75"/>
  </r>
  <r>
    <x v="1"/>
    <x v="11"/>
    <d v="2024-12-20T00:00:00"/>
    <n v="0"/>
    <s v="SEDAN"/>
    <n v="4041594"/>
    <s v="Yes"/>
    <n v="0"/>
    <n v="0"/>
    <n v="0"/>
  </r>
  <r>
    <x v="1"/>
    <x v="11"/>
    <d v="2024-12-20T00:00:00"/>
    <n v="0"/>
    <s v="SEDAN"/>
    <n v="4041595"/>
    <s v="Yes"/>
    <n v="0"/>
    <n v="0"/>
    <n v="0"/>
  </r>
  <r>
    <x v="0"/>
    <x v="1"/>
    <d v="2024-12-20T00:00:00"/>
    <n v="0"/>
    <s v="BIGVAN"/>
    <n v="4041596"/>
    <s v="Yes"/>
    <n v="3.75"/>
    <n v="1"/>
    <n v="3.75"/>
  </r>
  <r>
    <x v="0"/>
    <x v="1"/>
    <d v="2024-12-20T00:00:00"/>
    <n v="0"/>
    <s v="BIGVAN"/>
    <n v="4041597"/>
    <s v="Yes"/>
    <n v="3.75"/>
    <n v="1"/>
    <n v="3.75"/>
  </r>
  <r>
    <x v="0"/>
    <x v="1"/>
    <d v="2024-12-20T00:00:00"/>
    <n v="0"/>
    <s v="BIGVAN"/>
    <n v="4041598"/>
    <s v="Yes"/>
    <n v="3.75"/>
    <n v="1"/>
    <n v="3.75"/>
  </r>
  <r>
    <x v="0"/>
    <x v="1"/>
    <d v="2024-12-20T00:00:00"/>
    <n v="0"/>
    <s v="BIGVAN"/>
    <n v="4041599"/>
    <s v="Yes"/>
    <n v="3.75"/>
    <n v="1"/>
    <n v="3.75"/>
  </r>
  <r>
    <x v="1"/>
    <x v="1"/>
    <d v="2024-12-20T00:00:00"/>
    <n v="0"/>
    <s v="WAV"/>
    <n v="4041601"/>
    <s v="Yes"/>
    <n v="0"/>
    <n v="0"/>
    <n v="0"/>
  </r>
  <r>
    <x v="0"/>
    <x v="3"/>
    <d v="2024-12-20T00:00:00"/>
    <n v="0"/>
    <s v="WAV"/>
    <n v="4041614"/>
    <s v="Yes"/>
    <n v="3.75"/>
    <n v="1"/>
    <n v="3.75"/>
  </r>
  <r>
    <x v="1"/>
    <x v="10"/>
    <d v="2024-12-20T00:00:00"/>
    <n v="0"/>
    <s v="WAV"/>
    <n v="4041619"/>
    <s v="Yes"/>
    <n v="0"/>
    <n v="0"/>
    <n v="0"/>
  </r>
  <r>
    <x v="1"/>
    <x v="8"/>
    <d v="2024-12-20T00:00:00"/>
    <n v="0"/>
    <s v="WAV"/>
    <n v="4041620"/>
    <s v="Yes"/>
    <n v="0"/>
    <n v="0"/>
    <n v="0"/>
  </r>
  <r>
    <x v="2"/>
    <x v="18"/>
    <d v="2024-12-20T00:00:00"/>
    <n v="5.5"/>
    <s v="WAV"/>
    <n v="4041645"/>
    <s v="Yes"/>
    <n v="5.5"/>
    <n v="0"/>
    <n v="0"/>
  </r>
  <r>
    <x v="2"/>
    <x v="1"/>
    <d v="2024-12-20T00:00:00"/>
    <n v="0"/>
    <s v="WAV"/>
    <n v="4041646"/>
    <s v="Yes"/>
    <n v="0"/>
    <n v="0"/>
    <n v="0"/>
  </r>
  <r>
    <x v="2"/>
    <x v="1"/>
    <d v="2024-12-20T00:00:00"/>
    <n v="5.5"/>
    <s v="WAV"/>
    <n v="4041647"/>
    <s v="Yes"/>
    <n v="5.5"/>
    <n v="0"/>
    <n v="0"/>
  </r>
  <r>
    <x v="2"/>
    <x v="17"/>
    <d v="2024-12-20T00:00:00"/>
    <n v="0"/>
    <s v="WAV"/>
    <n v="4041648"/>
    <s v="Yes"/>
    <n v="0"/>
    <n v="0"/>
    <n v="0"/>
  </r>
  <r>
    <x v="0"/>
    <x v="1"/>
    <d v="2024-12-20T00:00:00"/>
    <n v="3.75"/>
    <s v="BIGVAN"/>
    <n v="4041649"/>
    <s v="Yes"/>
    <n v="3.75"/>
    <n v="0"/>
    <n v="0"/>
  </r>
  <r>
    <x v="0"/>
    <x v="12"/>
    <d v="2024-12-20T00:00:00"/>
    <n v="0"/>
    <s v="WAV"/>
    <n v="4041650"/>
    <s v="Yes"/>
    <n v="3.75"/>
    <n v="1"/>
    <n v="3.75"/>
  </r>
  <r>
    <x v="0"/>
    <x v="1"/>
    <d v="2024-12-20T00:00:00"/>
    <n v="0"/>
    <s v="BIGVAN"/>
    <n v="4041651"/>
    <s v="Yes"/>
    <n v="3.75"/>
    <n v="1"/>
    <n v="3.75"/>
  </r>
  <r>
    <x v="0"/>
    <x v="1"/>
    <d v="2024-12-20T00:00:00"/>
    <n v="0"/>
    <s v="BIGVAN"/>
    <n v="4041652"/>
    <s v="Yes"/>
    <n v="3.75"/>
    <n v="1"/>
    <n v="3.75"/>
  </r>
  <r>
    <x v="0"/>
    <x v="1"/>
    <d v="2024-12-20T00:00:00"/>
    <n v="0"/>
    <s v="BIGVAN"/>
    <n v="4041653"/>
    <s v="Yes"/>
    <n v="3.75"/>
    <n v="1"/>
    <n v="3.75"/>
  </r>
  <r>
    <x v="0"/>
    <x v="1"/>
    <d v="2024-12-20T00:00:00"/>
    <n v="0"/>
    <s v="BIGVAN"/>
    <n v="4041654"/>
    <s v="Yes"/>
    <n v="3.75"/>
    <n v="1"/>
    <n v="3.75"/>
  </r>
  <r>
    <x v="2"/>
    <x v="8"/>
    <d v="2024-12-20T00:00:00"/>
    <n v="5"/>
    <s v="WAV"/>
    <n v="4041655"/>
    <s v="Yes"/>
    <n v="5"/>
    <n v="0"/>
    <n v="0"/>
  </r>
  <r>
    <x v="0"/>
    <x v="1"/>
    <d v="2024-12-20T00:00:00"/>
    <n v="0"/>
    <s v="BIGVAN"/>
    <n v="4041658"/>
    <s v="Yes"/>
    <n v="3.75"/>
    <n v="1"/>
    <n v="3.75"/>
  </r>
  <r>
    <x v="0"/>
    <x v="3"/>
    <d v="2024-12-20T00:00:00"/>
    <n v="3.75"/>
    <s v="WAV"/>
    <n v="4041659"/>
    <s v="Yes"/>
    <n v="3.75"/>
    <n v="0"/>
    <n v="0"/>
  </r>
  <r>
    <x v="0"/>
    <x v="15"/>
    <d v="2024-12-20T00:00:00"/>
    <n v="0"/>
    <s v="WAV"/>
    <n v="4041660"/>
    <s v="Yes"/>
    <n v="3.75"/>
    <n v="1"/>
    <n v="3.75"/>
  </r>
  <r>
    <x v="0"/>
    <x v="3"/>
    <d v="2024-12-20T00:00:00"/>
    <n v="0"/>
    <s v="WAV"/>
    <n v="4041661"/>
    <s v="Yes"/>
    <n v="3.75"/>
    <n v="1"/>
    <n v="3.75"/>
  </r>
  <r>
    <x v="0"/>
    <x v="1"/>
    <d v="2024-12-20T00:00:00"/>
    <n v="3.75"/>
    <s v="BIGVAN"/>
    <n v="4041666"/>
    <s v="Yes"/>
    <n v="3.75"/>
    <n v="0"/>
    <n v="0"/>
  </r>
  <r>
    <x v="2"/>
    <x v="1"/>
    <d v="2024-12-20T00:00:00"/>
    <n v="0"/>
    <s v="WAV"/>
    <n v="4041676"/>
    <s v="Yes"/>
    <n v="0"/>
    <n v="0"/>
    <n v="0"/>
  </r>
  <r>
    <x v="2"/>
    <x v="18"/>
    <d v="2024-12-20T00:00:00"/>
    <n v="0"/>
    <s v="WAV"/>
    <n v="4041677"/>
    <s v="Yes"/>
    <n v="0"/>
    <n v="0"/>
    <n v="0"/>
  </r>
  <r>
    <x v="0"/>
    <x v="12"/>
    <d v="2024-12-20T00:00:00"/>
    <n v="3.75"/>
    <s v="WAV"/>
    <n v="4041684"/>
    <s v="Yes"/>
    <n v="3.75"/>
    <n v="0"/>
    <n v="0"/>
  </r>
  <r>
    <x v="1"/>
    <x v="10"/>
    <d v="2024-12-20T00:00:00"/>
    <n v="0"/>
    <s v="WAV"/>
    <n v="4041686"/>
    <s v="Yes"/>
    <n v="0"/>
    <n v="0"/>
    <n v="0"/>
  </r>
  <r>
    <x v="1"/>
    <x v="1"/>
    <d v="2024-12-20T00:00:00"/>
    <n v="0"/>
    <s v="WAV"/>
    <n v="4041687"/>
    <s v="Yes"/>
    <n v="0"/>
    <n v="0"/>
    <n v="0"/>
  </r>
  <r>
    <x v="2"/>
    <x v="14"/>
    <d v="2024-12-20T00:00:00"/>
    <n v="5"/>
    <s v="SEDAN"/>
    <n v="4041688"/>
    <s v="Yes"/>
    <n v="5"/>
    <n v="0"/>
    <n v="0"/>
  </r>
  <r>
    <x v="2"/>
    <x v="14"/>
    <d v="2024-12-20T00:00:00"/>
    <n v="5.5"/>
    <s v="SEDAN"/>
    <n v="4041689"/>
    <s v="Yes"/>
    <n v="5.5"/>
    <n v="0"/>
    <n v="0"/>
  </r>
  <r>
    <x v="2"/>
    <x v="10"/>
    <d v="2024-12-20T00:00:00"/>
    <n v="5.5"/>
    <s v="WAV"/>
    <n v="4041690"/>
    <s v="Yes"/>
    <n v="5.5"/>
    <n v="0"/>
    <n v="0"/>
  </r>
  <r>
    <x v="2"/>
    <x v="14"/>
    <d v="2024-12-20T00:00:00"/>
    <n v="5"/>
    <s v="SEDAN"/>
    <n v="4041691"/>
    <s v="Yes"/>
    <n v="5"/>
    <n v="0"/>
    <n v="0"/>
  </r>
  <r>
    <x v="1"/>
    <x v="8"/>
    <d v="2024-12-20T00:00:00"/>
    <n v="0"/>
    <s v="WAV"/>
    <n v="4041696"/>
    <s v="Yes"/>
    <n v="0"/>
    <n v="0"/>
    <n v="0"/>
  </r>
  <r>
    <x v="0"/>
    <x v="15"/>
    <d v="2024-12-20T00:00:00"/>
    <n v="0"/>
    <s v="WAV"/>
    <n v="4041697"/>
    <s v="Yes"/>
    <n v="3.75"/>
    <n v="1"/>
    <n v="3.75"/>
  </r>
  <r>
    <x v="1"/>
    <x v="11"/>
    <d v="2024-12-20T00:00:00"/>
    <n v="0"/>
    <s v="SEDAN"/>
    <n v="4041705"/>
    <s v="Yes"/>
    <n v="0"/>
    <n v="0"/>
    <n v="0"/>
  </r>
  <r>
    <x v="1"/>
    <x v="1"/>
    <d v="2024-12-20T00:00:00"/>
    <n v="0"/>
    <s v="WAV"/>
    <n v="4041720"/>
    <s v="Yes"/>
    <n v="0"/>
    <n v="0"/>
    <n v="0"/>
  </r>
  <r>
    <x v="1"/>
    <x v="17"/>
    <d v="2024-12-20T00:00:00"/>
    <n v="0"/>
    <s v="WAV"/>
    <n v="4041730"/>
    <s v="Yes"/>
    <n v="0"/>
    <n v="0"/>
    <n v="0"/>
  </r>
  <r>
    <x v="1"/>
    <x v="11"/>
    <d v="2024-12-20T00:00:00"/>
    <n v="0"/>
    <s v="SEDAN"/>
    <n v="4041735"/>
    <s v="Yes"/>
    <n v="5"/>
    <n v="1"/>
    <n v="5"/>
  </r>
  <r>
    <x v="0"/>
    <x v="3"/>
    <d v="2024-12-20T00:00:00"/>
    <n v="0"/>
    <s v="WAV"/>
    <n v="4041742"/>
    <s v="Yes"/>
    <n v="3.75"/>
    <n v="1"/>
    <n v="3.75"/>
  </r>
  <r>
    <x v="0"/>
    <x v="15"/>
    <d v="2024-12-20T00:00:00"/>
    <n v="0"/>
    <s v="WAV"/>
    <n v="4041743"/>
    <s v="Yes"/>
    <n v="3.75"/>
    <n v="1"/>
    <n v="3.75"/>
  </r>
  <r>
    <x v="0"/>
    <x v="13"/>
    <d v="2024-12-20T00:00:00"/>
    <n v="0"/>
    <s v="WAV"/>
    <n v="4041748"/>
    <s v="Yes"/>
    <n v="3.75"/>
    <n v="1"/>
    <n v="3.75"/>
  </r>
  <r>
    <x v="0"/>
    <x v="13"/>
    <d v="2024-12-20T00:00:00"/>
    <n v="0"/>
    <s v="WAV"/>
    <n v="4041752"/>
    <s v="Yes"/>
    <n v="3.75"/>
    <n v="1"/>
    <n v="3.75"/>
  </r>
  <r>
    <x v="0"/>
    <x v="3"/>
    <d v="2024-12-20T00:00:00"/>
    <n v="0"/>
    <s v="WAV"/>
    <n v="4041753"/>
    <s v="Yes"/>
    <n v="3.75"/>
    <n v="1"/>
    <n v="3.75"/>
  </r>
  <r>
    <x v="0"/>
    <x v="12"/>
    <d v="2024-12-20T00:00:00"/>
    <n v="0"/>
    <s v="WAV"/>
    <n v="4041758"/>
    <s v="Yes"/>
    <n v="3.75"/>
    <n v="1"/>
    <n v="3.75"/>
  </r>
  <r>
    <x v="1"/>
    <x v="11"/>
    <d v="2024-12-20T00:00:00"/>
    <n v="0"/>
    <s v="SEDAN"/>
    <n v="4041759"/>
    <s v="Yes"/>
    <n v="0"/>
    <n v="0"/>
    <n v="0"/>
  </r>
  <r>
    <x v="0"/>
    <x v="0"/>
    <d v="2024-12-20T00:00:00"/>
    <n v="0"/>
    <s v="WAV"/>
    <n v="4041761"/>
    <s v="Yes"/>
    <n v="3.75"/>
    <n v="1"/>
    <n v="3.75"/>
  </r>
  <r>
    <x v="0"/>
    <x v="0"/>
    <d v="2024-12-20T00:00:00"/>
    <n v="0"/>
    <s v="WAV"/>
    <n v="4041762"/>
    <s v="Yes"/>
    <n v="3.75"/>
    <n v="1"/>
    <n v="3.75"/>
  </r>
  <r>
    <x v="1"/>
    <x v="1"/>
    <d v="2024-12-20T00:00:00"/>
    <n v="0"/>
    <s v="WAV"/>
    <n v="4041763"/>
    <s v="Yes"/>
    <n v="0"/>
    <n v="0"/>
    <n v="0"/>
  </r>
  <r>
    <x v="1"/>
    <x v="17"/>
    <d v="2024-12-20T00:00:00"/>
    <n v="0"/>
    <s v="WAV"/>
    <n v="4041764"/>
    <s v="Yes"/>
    <n v="0"/>
    <n v="0"/>
    <n v="0"/>
  </r>
  <r>
    <x v="2"/>
    <x v="1"/>
    <d v="2024-12-20T00:00:00"/>
    <n v="3.75"/>
    <s v="WAV"/>
    <n v="4041769"/>
    <s v="Yes"/>
    <n v="3.75"/>
    <n v="0"/>
    <n v="0"/>
  </r>
  <r>
    <x v="0"/>
    <x v="12"/>
    <d v="2024-12-20T00:00:00"/>
    <n v="3.75"/>
    <s v="WAV"/>
    <n v="4041770"/>
    <s v="Yes"/>
    <n v="3.75"/>
    <n v="0"/>
    <n v="0"/>
  </r>
  <r>
    <x v="1"/>
    <x v="11"/>
    <d v="2024-12-20T00:00:00"/>
    <n v="5"/>
    <s v="SEDAN"/>
    <n v="4041771"/>
    <s v="Yes"/>
    <n v="5"/>
    <n v="0"/>
    <n v="0"/>
  </r>
  <r>
    <x v="1"/>
    <x v="11"/>
    <d v="2024-12-20T00:00:00"/>
    <n v="5"/>
    <s v="SEDAN"/>
    <n v="4041772"/>
    <s v="Yes"/>
    <n v="5"/>
    <n v="0"/>
    <n v="0"/>
  </r>
  <r>
    <x v="1"/>
    <x v="1"/>
    <d v="2024-12-20T00:00:00"/>
    <n v="0"/>
    <s v="WAV"/>
    <n v="4041774"/>
    <s v="Yes"/>
    <n v="0"/>
    <n v="0"/>
    <n v="0"/>
  </r>
  <r>
    <x v="1"/>
    <x v="1"/>
    <d v="2024-12-20T00:00:00"/>
    <n v="0"/>
    <s v="WAV"/>
    <n v="4041775"/>
    <s v="Yes"/>
    <n v="0"/>
    <n v="0"/>
    <n v="0"/>
  </r>
  <r>
    <x v="1"/>
    <x v="1"/>
    <d v="2024-12-20T00:00:00"/>
    <n v="0"/>
    <s v="WAV"/>
    <n v="4041776"/>
    <s v="Yes"/>
    <n v="0"/>
    <n v="0"/>
    <n v="0"/>
  </r>
  <r>
    <x v="1"/>
    <x v="1"/>
    <d v="2024-12-20T00:00:00"/>
    <n v="0"/>
    <s v="WAV"/>
    <n v="4041777"/>
    <s v="Yes"/>
    <n v="0"/>
    <n v="0"/>
    <n v="0"/>
  </r>
  <r>
    <x v="1"/>
    <x v="18"/>
    <d v="2024-12-20T00:00:00"/>
    <n v="0"/>
    <s v="WAV"/>
    <n v="4041780"/>
    <s v="Yes"/>
    <n v="0"/>
    <n v="0"/>
    <n v="0"/>
  </r>
  <r>
    <x v="1"/>
    <x v="1"/>
    <d v="2024-12-20T00:00:00"/>
    <n v="0"/>
    <s v="WAV"/>
    <n v="4041781"/>
    <s v="Yes"/>
    <n v="0"/>
    <n v="0"/>
    <n v="0"/>
  </r>
  <r>
    <x v="1"/>
    <x v="8"/>
    <d v="2024-12-20T00:00:00"/>
    <n v="5"/>
    <s v="WAV"/>
    <n v="4041782"/>
    <s v="Yes"/>
    <n v="5"/>
    <n v="0"/>
    <n v="0"/>
  </r>
  <r>
    <x v="1"/>
    <x v="4"/>
    <d v="2024-12-20T00:00:00"/>
    <n v="5"/>
    <s v="WAV"/>
    <n v="4041783"/>
    <s v="Yes"/>
    <n v="5"/>
    <n v="0"/>
    <n v="0"/>
  </r>
  <r>
    <x v="2"/>
    <x v="1"/>
    <d v="2024-12-20T00:00:00"/>
    <n v="0"/>
    <s v="WAV"/>
    <n v="4041785"/>
    <s v="Yes"/>
    <n v="0"/>
    <n v="0"/>
    <n v="0"/>
  </r>
  <r>
    <x v="2"/>
    <x v="16"/>
    <d v="2024-12-20T00:00:00"/>
    <n v="0"/>
    <s v="WAV"/>
    <n v="4041786"/>
    <s v="Yes"/>
    <n v="0"/>
    <n v="0"/>
    <n v="0"/>
  </r>
  <r>
    <x v="0"/>
    <x v="3"/>
    <d v="2024-12-20T00:00:00"/>
    <n v="0"/>
    <s v="WAV"/>
    <n v="4041787"/>
    <s v="Yes"/>
    <n v="3.75"/>
    <n v="1"/>
    <n v="3.75"/>
  </r>
  <r>
    <x v="0"/>
    <x v="13"/>
    <d v="2024-12-20T00:00:00"/>
    <n v="0"/>
    <s v="WAV"/>
    <n v="4041788"/>
    <s v="Yes"/>
    <n v="3.75"/>
    <n v="1"/>
    <n v="3.75"/>
  </r>
  <r>
    <x v="1"/>
    <x v="18"/>
    <d v="2024-12-20T00:00:00"/>
    <n v="0"/>
    <s v="WAV"/>
    <n v="4041789"/>
    <s v="Yes"/>
    <n v="0"/>
    <n v="0"/>
    <n v="0"/>
  </r>
  <r>
    <x v="1"/>
    <x v="16"/>
    <d v="2024-12-20T00:00:00"/>
    <n v="0"/>
    <s v="WAV"/>
    <n v="4041790"/>
    <s v="Yes"/>
    <n v="0"/>
    <n v="0"/>
    <n v="0"/>
  </r>
  <r>
    <x v="0"/>
    <x v="1"/>
    <d v="2024-12-20T00:00:00"/>
    <n v="0"/>
    <s v="BIGVAN"/>
    <n v="4041793"/>
    <s v="Yes"/>
    <n v="3.75"/>
    <n v="1"/>
    <n v="3.75"/>
  </r>
  <r>
    <x v="0"/>
    <x v="3"/>
    <d v="2024-12-20T00:00:00"/>
    <n v="0"/>
    <s v="WAV"/>
    <n v="4041794"/>
    <s v="Yes"/>
    <n v="3.75"/>
    <n v="1"/>
    <n v="3.75"/>
  </r>
  <r>
    <x v="2"/>
    <x v="9"/>
    <d v="2024-12-20T00:00:00"/>
    <n v="0"/>
    <s v="SEDAN"/>
    <n v="4041795"/>
    <s v="Yes"/>
    <n v="0"/>
    <n v="0"/>
    <n v="0"/>
  </r>
  <r>
    <x v="2"/>
    <x v="14"/>
    <d v="2024-12-20T00:00:00"/>
    <n v="0"/>
    <s v="SEDAN"/>
    <n v="4041796"/>
    <s v="Yes"/>
    <n v="0"/>
    <n v="0"/>
    <n v="0"/>
  </r>
  <r>
    <x v="0"/>
    <x v="13"/>
    <d v="2024-12-20T00:00:00"/>
    <n v="0"/>
    <s v="WAV"/>
    <n v="4041797"/>
    <s v="Yes"/>
    <n v="3.75"/>
    <n v="1"/>
    <n v="3.75"/>
  </r>
  <r>
    <x v="0"/>
    <x v="3"/>
    <d v="2024-12-20T00:00:00"/>
    <n v="0"/>
    <s v="WAV"/>
    <n v="4041798"/>
    <s v="Yes"/>
    <n v="3.75"/>
    <n v="1"/>
    <n v="3.75"/>
  </r>
  <r>
    <x v="0"/>
    <x v="12"/>
    <d v="2024-12-20T00:00:00"/>
    <n v="0"/>
    <s v="WAV"/>
    <n v="4041802"/>
    <s v="Yes"/>
    <n v="0"/>
    <n v="0"/>
    <n v="0"/>
  </r>
  <r>
    <x v="0"/>
    <x v="12"/>
    <d v="2024-12-20T00:00:00"/>
    <n v="0"/>
    <s v="WAV"/>
    <n v="4041803"/>
    <s v="Yes"/>
    <n v="3.75"/>
    <n v="1"/>
    <n v="3.75"/>
  </r>
  <r>
    <x v="0"/>
    <x v="1"/>
    <d v="2024-12-20T00:00:00"/>
    <n v="0"/>
    <s v="BIGVAN"/>
    <n v="4041804"/>
    <s v="Yes"/>
    <n v="3.75"/>
    <n v="1"/>
    <n v="3.75"/>
  </r>
  <r>
    <x v="2"/>
    <x v="4"/>
    <d v="2024-12-20T00:00:00"/>
    <n v="0"/>
    <s v="WAV"/>
    <n v="4041808"/>
    <s v="Yes"/>
    <n v="0"/>
    <n v="0"/>
    <n v="0"/>
  </r>
  <r>
    <x v="2"/>
    <x v="14"/>
    <d v="2024-12-20T00:00:00"/>
    <n v="5.5"/>
    <s v="SEDAN"/>
    <n v="4041810"/>
    <s v="Yes"/>
    <n v="5.5"/>
    <n v="0"/>
    <n v="0"/>
  </r>
  <r>
    <x v="2"/>
    <x v="14"/>
    <d v="2024-12-20T00:00:00"/>
    <n v="0"/>
    <s v="SEDAN"/>
    <n v="4041811"/>
    <s v="Yes"/>
    <n v="0"/>
    <n v="0"/>
    <n v="0"/>
  </r>
  <r>
    <x v="2"/>
    <x v="18"/>
    <d v="2024-12-20T00:00:00"/>
    <n v="0"/>
    <s v="WAV"/>
    <n v="4041812"/>
    <s v="Yes"/>
    <n v="0"/>
    <n v="0"/>
    <n v="0"/>
  </r>
  <r>
    <x v="2"/>
    <x v="14"/>
    <d v="2024-12-20T00:00:00"/>
    <n v="0"/>
    <s v="SEDAN"/>
    <n v="4041813"/>
    <s v="Yes"/>
    <n v="0"/>
    <n v="0"/>
    <n v="0"/>
  </r>
  <r>
    <x v="1"/>
    <x v="4"/>
    <d v="2024-12-20T00:00:00"/>
    <n v="0"/>
    <s v="WAV"/>
    <n v="4041815"/>
    <s v="Yes"/>
    <n v="0"/>
    <n v="0"/>
    <n v="0"/>
  </r>
  <r>
    <x v="1"/>
    <x v="18"/>
    <d v="2024-12-20T00:00:00"/>
    <n v="0"/>
    <s v="WAV"/>
    <n v="4041816"/>
    <s v="Yes"/>
    <n v="0"/>
    <n v="0"/>
    <n v="0"/>
  </r>
  <r>
    <x v="0"/>
    <x v="1"/>
    <d v="2024-12-20T00:00:00"/>
    <n v="0"/>
    <s v="BIGVAN"/>
    <n v="4041817"/>
    <s v="Yes"/>
    <n v="3.75"/>
    <n v="1"/>
    <n v="3.75"/>
  </r>
  <r>
    <x v="0"/>
    <x v="1"/>
    <d v="2024-12-20T00:00:00"/>
    <n v="0"/>
    <s v="BIGVAN"/>
    <n v="4041818"/>
    <s v="Yes"/>
    <n v="3.75"/>
    <n v="1"/>
    <n v="3.75"/>
  </r>
  <r>
    <x v="1"/>
    <x v="9"/>
    <d v="2024-12-20T00:00:00"/>
    <n v="0"/>
    <s v="SEDAN"/>
    <n v="4041819"/>
    <s v="Yes"/>
    <n v="0"/>
    <n v="0"/>
    <n v="0"/>
  </r>
  <r>
    <x v="1"/>
    <x v="4"/>
    <d v="2024-12-20T00:00:00"/>
    <n v="0"/>
    <s v="WAV"/>
    <n v="4041820"/>
    <s v="Yes"/>
    <n v="0"/>
    <n v="0"/>
    <n v="0"/>
  </r>
  <r>
    <x v="1"/>
    <x v="11"/>
    <d v="2024-12-20T00:00:00"/>
    <n v="5"/>
    <s v="WAV"/>
    <n v="4041825"/>
    <s v="Yes"/>
    <n v="5"/>
    <n v="0"/>
    <n v="0"/>
  </r>
  <r>
    <x v="2"/>
    <x v="1"/>
    <d v="2024-12-20T00:00:00"/>
    <n v="0"/>
    <s v="WAV"/>
    <n v="4041828"/>
    <s v="Yes"/>
    <n v="0"/>
    <n v="0"/>
    <n v="0"/>
  </r>
  <r>
    <x v="1"/>
    <x v="1"/>
    <d v="2024-12-20T00:00:00"/>
    <n v="5"/>
    <s v="WAV"/>
    <n v="4041842"/>
    <s v="Yes"/>
    <n v="5"/>
    <n v="0"/>
    <n v="0"/>
  </r>
  <r>
    <x v="0"/>
    <x v="1"/>
    <d v="2024-12-20T00:00:00"/>
    <n v="0"/>
    <s v="BIGVAN"/>
    <n v="4041846"/>
    <s v="Yes"/>
    <n v="3.75"/>
    <n v="1"/>
    <n v="3.75"/>
  </r>
  <r>
    <x v="0"/>
    <x v="15"/>
    <d v="2024-12-20T00:00:00"/>
    <n v="0"/>
    <s v="WAV"/>
    <n v="4041847"/>
    <s v="Yes"/>
    <n v="3.75"/>
    <n v="1"/>
    <n v="3.75"/>
  </r>
  <r>
    <x v="1"/>
    <x v="9"/>
    <d v="2024-12-20T00:00:00"/>
    <n v="0"/>
    <s v="SEDAN"/>
    <n v="4041851"/>
    <s v="Yes"/>
    <n v="0"/>
    <n v="0"/>
    <n v="0"/>
  </r>
  <r>
    <x v="0"/>
    <x v="13"/>
    <d v="2024-12-20T00:00:00"/>
    <n v="0"/>
    <s v="WAV"/>
    <n v="4041856"/>
    <s v="Yes"/>
    <n v="3.75"/>
    <n v="1"/>
    <n v="3.75"/>
  </r>
  <r>
    <x v="1"/>
    <x v="16"/>
    <d v="2024-12-20T00:00:00"/>
    <n v="5"/>
    <s v="WAV"/>
    <n v="4041859"/>
    <s v="Yes"/>
    <n v="5"/>
    <n v="0"/>
    <n v="0"/>
  </r>
  <r>
    <x v="1"/>
    <x v="16"/>
    <d v="2024-12-20T00:00:00"/>
    <n v="5"/>
    <s v="WAV"/>
    <n v="4041860"/>
    <s v="Yes"/>
    <n v="5"/>
    <n v="0"/>
    <n v="0"/>
  </r>
  <r>
    <x v="0"/>
    <x v="13"/>
    <d v="2024-12-20T00:00:00"/>
    <n v="0"/>
    <s v="WAV"/>
    <n v="4041861"/>
    <s v="Yes"/>
    <n v="3.75"/>
    <n v="1"/>
    <n v="3.75"/>
  </r>
  <r>
    <x v="0"/>
    <x v="13"/>
    <d v="2024-12-20T00:00:00"/>
    <n v="0"/>
    <s v="WAV"/>
    <n v="4041862"/>
    <s v="Yes"/>
    <n v="3.75"/>
    <n v="1"/>
    <n v="3.75"/>
  </r>
  <r>
    <x v="0"/>
    <x v="13"/>
    <d v="2024-12-20T00:00:00"/>
    <n v="0"/>
    <s v="WAV"/>
    <n v="4041863"/>
    <s v="Yes"/>
    <n v="3.75"/>
    <n v="1"/>
    <n v="3.75"/>
  </r>
  <r>
    <x v="0"/>
    <x v="3"/>
    <d v="2024-12-20T00:00:00"/>
    <n v="0"/>
    <s v="WAV"/>
    <n v="4041865"/>
    <s v="Yes"/>
    <n v="3.75"/>
    <n v="1"/>
    <n v="3.75"/>
  </r>
  <r>
    <x v="0"/>
    <x v="15"/>
    <d v="2024-12-20T00:00:00"/>
    <n v="0"/>
    <s v="WAV"/>
    <n v="4041866"/>
    <s v="Yes"/>
    <n v="3.75"/>
    <n v="1"/>
    <n v="3.75"/>
  </r>
  <r>
    <x v="1"/>
    <x v="9"/>
    <d v="2024-12-20T00:00:00"/>
    <n v="0"/>
    <s v="SEDAN"/>
    <n v="4041871"/>
    <s v="Yes"/>
    <n v="0"/>
    <n v="0"/>
    <n v="0"/>
  </r>
  <r>
    <x v="0"/>
    <x v="12"/>
    <d v="2024-12-20T00:00:00"/>
    <n v="0"/>
    <s v="WAV"/>
    <n v="4041874"/>
    <s v="Yes"/>
    <n v="3.75"/>
    <n v="1"/>
    <n v="3.75"/>
  </r>
  <r>
    <x v="0"/>
    <x v="12"/>
    <d v="2024-12-20T00:00:00"/>
    <n v="0"/>
    <s v="WAV"/>
    <n v="4041875"/>
    <s v="Yes"/>
    <n v="3.75"/>
    <n v="1"/>
    <n v="3.75"/>
  </r>
  <r>
    <x v="0"/>
    <x v="3"/>
    <d v="2024-12-20T00:00:00"/>
    <n v="3.75"/>
    <s v="WAV"/>
    <n v="4041881"/>
    <s v="Yes"/>
    <n v="3.75"/>
    <n v="0"/>
    <n v="0"/>
  </r>
  <r>
    <x v="2"/>
    <x v="1"/>
    <d v="2024-12-20T00:00:00"/>
    <n v="3.75"/>
    <s v="WAV"/>
    <n v="4041882"/>
    <s v="Yes"/>
    <n v="3.75"/>
    <n v="0"/>
    <n v="0"/>
  </r>
  <r>
    <x v="0"/>
    <x v="0"/>
    <d v="2024-12-20T00:00:00"/>
    <n v="3.75"/>
    <s v="WAV"/>
    <n v="4041883"/>
    <s v="Yes"/>
    <n v="3.75"/>
    <n v="0"/>
    <n v="0"/>
  </r>
  <r>
    <x v="0"/>
    <x v="0"/>
    <d v="2024-12-20T00:00:00"/>
    <n v="3.75"/>
    <s v="WAV"/>
    <n v="4041887"/>
    <s v="Yes"/>
    <n v="3.75"/>
    <n v="0"/>
    <n v="0"/>
  </r>
  <r>
    <x v="0"/>
    <x v="0"/>
    <d v="2024-12-20T00:00:00"/>
    <n v="0"/>
    <s v="WAV"/>
    <n v="4041888"/>
    <s v="Yes"/>
    <n v="3.75"/>
    <n v="1"/>
    <n v="3.75"/>
  </r>
  <r>
    <x v="0"/>
    <x v="0"/>
    <d v="2024-12-20T00:00:00"/>
    <n v="0"/>
    <s v="WAV"/>
    <n v="4041889"/>
    <s v="Yes"/>
    <n v="3.75"/>
    <n v="1"/>
    <n v="3.75"/>
  </r>
  <r>
    <x v="0"/>
    <x v="13"/>
    <d v="2024-12-20T00:00:00"/>
    <n v="0"/>
    <s v="WAV"/>
    <n v="4041890"/>
    <s v="Yes"/>
    <n v="3.75"/>
    <n v="1"/>
    <n v="3.75"/>
  </r>
  <r>
    <x v="1"/>
    <x v="4"/>
    <d v="2024-12-20T00:00:00"/>
    <n v="0"/>
    <s v="WAV"/>
    <n v="4041894"/>
    <s v="Yes"/>
    <n v="0"/>
    <n v="0"/>
    <n v="0"/>
  </r>
  <r>
    <x v="1"/>
    <x v="9"/>
    <d v="2024-12-20T00:00:00"/>
    <n v="0"/>
    <s v="SEDAN"/>
    <n v="4041897"/>
    <s v="Yes"/>
    <n v="0"/>
    <n v="0"/>
    <n v="0"/>
  </r>
  <r>
    <x v="1"/>
    <x v="1"/>
    <d v="2024-12-20T00:00:00"/>
    <n v="0"/>
    <s v="WAV"/>
    <n v="4041898"/>
    <s v="Yes"/>
    <n v="0"/>
    <n v="0"/>
    <n v="0"/>
  </r>
  <r>
    <x v="0"/>
    <x v="15"/>
    <d v="2024-12-20T00:00:00"/>
    <n v="0"/>
    <s v="WAV"/>
    <n v="4041906"/>
    <s v="Yes"/>
    <n v="3.75"/>
    <n v="1"/>
    <n v="3.75"/>
  </r>
  <r>
    <x v="1"/>
    <x v="11"/>
    <d v="2024-12-20T00:00:00"/>
    <n v="0"/>
    <s v="SEDAN"/>
    <n v="4041907"/>
    <s v="Yes"/>
    <n v="0"/>
    <n v="0"/>
    <n v="0"/>
  </r>
  <r>
    <x v="1"/>
    <x v="8"/>
    <d v="2024-12-20T00:00:00"/>
    <n v="0"/>
    <s v="WAV"/>
    <n v="4041908"/>
    <s v="Yes"/>
    <n v="0"/>
    <n v="0"/>
    <n v="0"/>
  </r>
  <r>
    <x v="2"/>
    <x v="8"/>
    <d v="2024-12-20T00:00:00"/>
    <n v="0"/>
    <s v="WAV"/>
    <n v="4041909"/>
    <s v="Yes"/>
    <n v="0"/>
    <n v="0"/>
    <n v="0"/>
  </r>
  <r>
    <x v="2"/>
    <x v="10"/>
    <d v="2024-12-20T00:00:00"/>
    <n v="0"/>
    <s v="WAV"/>
    <n v="4041912"/>
    <s v="Yes"/>
    <n v="5"/>
    <n v="1"/>
    <n v="5"/>
  </r>
  <r>
    <x v="0"/>
    <x v="15"/>
    <d v="2024-12-20T00:00:00"/>
    <n v="0"/>
    <s v="WAV"/>
    <n v="4041915"/>
    <s v="Yes"/>
    <n v="3.75"/>
    <n v="1"/>
    <n v="3.75"/>
  </r>
  <r>
    <x v="0"/>
    <x v="13"/>
    <d v="2024-12-20T00:00:00"/>
    <n v="0"/>
    <s v="WAV"/>
    <n v="4041916"/>
    <s v="Yes"/>
    <n v="3.75"/>
    <n v="1"/>
    <n v="3.75"/>
  </r>
  <r>
    <x v="0"/>
    <x v="0"/>
    <d v="2024-12-20T00:00:00"/>
    <n v="3.75"/>
    <s v="WAV"/>
    <n v="4041919"/>
    <s v="Yes"/>
    <n v="3.75"/>
    <n v="0"/>
    <n v="0"/>
  </r>
  <r>
    <x v="0"/>
    <x v="15"/>
    <d v="2024-12-20T00:00:00"/>
    <n v="0"/>
    <s v="WAV"/>
    <n v="4041920"/>
    <s v="Yes"/>
    <n v="3.75"/>
    <n v="1"/>
    <n v="3.75"/>
  </r>
  <r>
    <x v="1"/>
    <x v="1"/>
    <d v="2024-12-20T00:00:00"/>
    <n v="0"/>
    <s v="WAV"/>
    <n v="4041921"/>
    <s v="Yes"/>
    <n v="0"/>
    <n v="0"/>
    <n v="0"/>
  </r>
  <r>
    <x v="1"/>
    <x v="10"/>
    <d v="2024-12-20T00:00:00"/>
    <n v="0"/>
    <s v="WAV"/>
    <n v="4041927"/>
    <s v="Yes"/>
    <n v="0"/>
    <n v="0"/>
    <n v="0"/>
  </r>
  <r>
    <x v="1"/>
    <x v="1"/>
    <d v="2024-12-20T00:00:00"/>
    <n v="0"/>
    <s v="WAV"/>
    <n v="4041928"/>
    <s v="Yes"/>
    <n v="0"/>
    <n v="0"/>
    <n v="0"/>
  </r>
  <r>
    <x v="1"/>
    <x v="1"/>
    <d v="2024-12-20T00:00:00"/>
    <n v="0"/>
    <s v="WAV"/>
    <n v="4041930"/>
    <s v="Yes"/>
    <n v="0"/>
    <n v="0"/>
    <n v="0"/>
  </r>
  <r>
    <x v="1"/>
    <x v="8"/>
    <d v="2024-12-20T00:00:00"/>
    <n v="0"/>
    <s v="WAV"/>
    <n v="4041932"/>
    <s v="Yes"/>
    <n v="0"/>
    <n v="0"/>
    <n v="0"/>
  </r>
  <r>
    <x v="2"/>
    <x v="14"/>
    <d v="2024-12-20T00:00:00"/>
    <n v="0"/>
    <s v="SEDAN"/>
    <n v="4041948"/>
    <s v="Yes"/>
    <n v="0"/>
    <n v="0"/>
    <n v="0"/>
  </r>
  <r>
    <x v="1"/>
    <x v="11"/>
    <d v="2024-12-16T00:00:00"/>
    <n v="0"/>
    <s v="SEDAN"/>
    <n v="4041958"/>
    <s v="Yes"/>
    <n v="0"/>
    <n v="0"/>
    <n v="0"/>
  </r>
  <r>
    <x v="1"/>
    <x v="1"/>
    <d v="2024-12-20T00:00:00"/>
    <n v="0"/>
    <s v="WAV"/>
    <n v="4041962"/>
    <s v="Yes"/>
    <n v="0"/>
    <n v="0"/>
    <n v="0"/>
  </r>
  <r>
    <x v="1"/>
    <x v="1"/>
    <d v="2024-12-20T00:00:00"/>
    <n v="0"/>
    <s v="WAV"/>
    <n v="4041964"/>
    <s v="Yes"/>
    <n v="0"/>
    <n v="0"/>
    <n v="0"/>
  </r>
  <r>
    <x v="2"/>
    <x v="10"/>
    <d v="2024-12-16T00:00:00"/>
    <n v="5.5"/>
    <s v="WAV"/>
    <n v="4041976"/>
    <s v="Yes"/>
    <n v="5.5"/>
    <n v="0"/>
    <n v="0"/>
  </r>
  <r>
    <x v="2"/>
    <x v="10"/>
    <d v="2024-12-17T00:00:00"/>
    <n v="5.5"/>
    <s v="WAV"/>
    <n v="4041977"/>
    <s v="Yes"/>
    <n v="5.5"/>
    <n v="0"/>
    <n v="0"/>
  </r>
  <r>
    <x v="2"/>
    <x v="17"/>
    <d v="2024-12-18T00:00:00"/>
    <n v="5.5"/>
    <s v="WAV"/>
    <n v="4041978"/>
    <s v="Yes"/>
    <n v="5.5"/>
    <n v="0"/>
    <n v="0"/>
  </r>
  <r>
    <x v="2"/>
    <x v="10"/>
    <d v="2024-12-20T00:00:00"/>
    <n v="5.5"/>
    <s v="WAV"/>
    <n v="4041980"/>
    <s v="Yes"/>
    <n v="5.5"/>
    <n v="0"/>
    <n v="0"/>
  </r>
  <r>
    <x v="2"/>
    <x v="11"/>
    <d v="2024-12-16T00:00:00"/>
    <n v="0"/>
    <s v="SEDAN"/>
    <n v="4041981"/>
    <s v="Yes"/>
    <n v="0"/>
    <n v="0"/>
    <n v="0"/>
  </r>
  <r>
    <x v="2"/>
    <x v="10"/>
    <d v="2024-12-17T00:00:00"/>
    <n v="0"/>
    <s v="WAV"/>
    <n v="4041982"/>
    <s v="Yes"/>
    <n v="0"/>
    <n v="0"/>
    <n v="0"/>
  </r>
  <r>
    <x v="2"/>
    <x v="10"/>
    <d v="2024-12-18T00:00:00"/>
    <n v="0"/>
    <s v="WAV"/>
    <n v="4041983"/>
    <s v="Yes"/>
    <n v="0"/>
    <n v="0"/>
    <n v="0"/>
  </r>
  <r>
    <x v="1"/>
    <x v="10"/>
    <d v="2024-12-20T00:00:00"/>
    <n v="0"/>
    <s v="WAV"/>
    <n v="4041985"/>
    <s v="Yes"/>
    <n v="0"/>
    <n v="0"/>
    <n v="0"/>
  </r>
  <r>
    <x v="2"/>
    <x v="4"/>
    <d v="2024-12-20T00:00:00"/>
    <n v="5.5"/>
    <s v="WAV"/>
    <n v="4041986"/>
    <s v="Yes"/>
    <n v="5.5"/>
    <n v="0"/>
    <n v="0"/>
  </r>
  <r>
    <x v="2"/>
    <x v="18"/>
    <d v="2024-12-20T00:00:00"/>
    <n v="5.5"/>
    <s v="WAV"/>
    <n v="4041987"/>
    <s v="Yes"/>
    <n v="5.5"/>
    <n v="0"/>
    <n v="0"/>
  </r>
  <r>
    <x v="2"/>
    <x v="4"/>
    <d v="2024-12-16T00:00:00"/>
    <n v="0"/>
    <s v="WAV"/>
    <n v="4041991"/>
    <s v="Yes"/>
    <n v="0"/>
    <n v="0"/>
    <n v="0"/>
  </r>
  <r>
    <x v="2"/>
    <x v="1"/>
    <d v="2024-12-17T00:00:00"/>
    <n v="0"/>
    <s v="WAV"/>
    <n v="4041992"/>
    <s v="Yes"/>
    <n v="0"/>
    <n v="0"/>
    <n v="0"/>
  </r>
  <r>
    <x v="2"/>
    <x v="1"/>
    <d v="2024-12-18T00:00:00"/>
    <n v="0"/>
    <s v="WAV"/>
    <n v="4041993"/>
    <s v="Yes"/>
    <n v="0"/>
    <n v="0"/>
    <n v="0"/>
  </r>
  <r>
    <x v="2"/>
    <x v="17"/>
    <d v="2024-12-19T00:00:00"/>
    <n v="0"/>
    <s v="WAV"/>
    <n v="4041994"/>
    <s v="Yes"/>
    <n v="0"/>
    <n v="0"/>
    <n v="0"/>
  </r>
  <r>
    <x v="2"/>
    <x v="18"/>
    <d v="2024-12-20T00:00:00"/>
    <n v="0"/>
    <s v="WAV"/>
    <n v="4041995"/>
    <s v="Yes"/>
    <n v="0"/>
    <n v="0"/>
    <n v="0"/>
  </r>
  <r>
    <x v="0"/>
    <x v="2"/>
    <d v="2024-12-16T00:00:00"/>
    <n v="0"/>
    <s v="WAV"/>
    <n v="4041996"/>
    <s v="Yes"/>
    <n v="3.75"/>
    <n v="1"/>
    <n v="3.75"/>
  </r>
  <r>
    <x v="2"/>
    <x v="4"/>
    <d v="2024-12-16T00:00:00"/>
    <n v="0"/>
    <s v="WAV"/>
    <n v="4041997"/>
    <s v="Yes"/>
    <n v="0"/>
    <n v="0"/>
    <n v="0"/>
  </r>
  <r>
    <x v="0"/>
    <x v="3"/>
    <d v="2024-12-17T00:00:00"/>
    <n v="0"/>
    <s v="WAV"/>
    <n v="4041998"/>
    <s v="Yes"/>
    <n v="3.75"/>
    <n v="1"/>
    <n v="3.75"/>
  </r>
  <r>
    <x v="2"/>
    <x v="6"/>
    <d v="2024-12-17T00:00:00"/>
    <n v="0"/>
    <s v="WAV"/>
    <n v="4041999"/>
    <s v="Yes"/>
    <n v="0"/>
    <n v="0"/>
    <n v="0"/>
  </r>
  <r>
    <x v="0"/>
    <x v="3"/>
    <d v="2024-12-18T00:00:00"/>
    <n v="0"/>
    <s v="WAV"/>
    <n v="4042001"/>
    <s v="Yes"/>
    <n v="3.75"/>
    <n v="1"/>
    <n v="3.75"/>
  </r>
  <r>
    <x v="0"/>
    <x v="15"/>
    <d v="2024-12-18T00:00:00"/>
    <n v="0"/>
    <s v="WAV"/>
    <n v="4042002"/>
    <s v="Yes"/>
    <n v="3.75"/>
    <n v="1"/>
    <n v="3.75"/>
  </r>
  <r>
    <x v="0"/>
    <x v="3"/>
    <d v="2024-12-20T00:00:00"/>
    <n v="3.75"/>
    <s v="WAV"/>
    <n v="4042003"/>
    <s v="Yes"/>
    <n v="3.75"/>
    <n v="0"/>
    <n v="0"/>
  </r>
  <r>
    <x v="0"/>
    <x v="15"/>
    <d v="2024-12-20T00:00:00"/>
    <n v="0"/>
    <s v="WAV"/>
    <n v="4042004"/>
    <s v="Yes"/>
    <n v="3.75"/>
    <n v="1"/>
    <n v="3.75"/>
  </r>
  <r>
    <x v="2"/>
    <x v="12"/>
    <d v="2024-12-18T00:00:00"/>
    <n v="0"/>
    <s v="WAV"/>
    <n v="4042005"/>
    <s v="Yes"/>
    <n v="0"/>
    <n v="0"/>
    <n v="0"/>
  </r>
  <r>
    <x v="2"/>
    <x v="17"/>
    <d v="2024-12-19T00:00:00"/>
    <n v="0"/>
    <s v="WAV"/>
    <n v="4042006"/>
    <s v="Yes"/>
    <n v="0"/>
    <n v="0"/>
    <n v="0"/>
  </r>
  <r>
    <x v="2"/>
    <x v="17"/>
    <d v="2024-12-20T00:00:00"/>
    <n v="0"/>
    <s v="WAV"/>
    <n v="4042009"/>
    <s v="Yes"/>
    <n v="0"/>
    <n v="0"/>
    <n v="0"/>
  </r>
  <r>
    <x v="0"/>
    <x v="0"/>
    <d v="2024-12-16T00:00:00"/>
    <n v="0"/>
    <s v="WAV"/>
    <n v="4042014"/>
    <s v="Yes"/>
    <n v="3.75"/>
    <n v="1"/>
    <n v="3.75"/>
  </r>
  <r>
    <x v="0"/>
    <x v="1"/>
    <d v="2024-12-16T00:00:00"/>
    <n v="0"/>
    <s v="BIGVAN"/>
    <n v="4042031"/>
    <s v="Yes"/>
    <n v="3.75"/>
    <n v="1"/>
    <n v="3.75"/>
  </r>
  <r>
    <x v="1"/>
    <x v="8"/>
    <d v="2024-12-16T00:00:00"/>
    <n v="3.75"/>
    <s v="WAV"/>
    <n v="4042038"/>
    <s v="Yes"/>
    <n v="3.75"/>
    <n v="0"/>
    <n v="0"/>
  </r>
  <r>
    <x v="2"/>
    <x v="10"/>
    <d v="2024-12-17T00:00:00"/>
    <n v="3.75"/>
    <s v="WAV"/>
    <n v="4042047"/>
    <s v="Yes"/>
    <n v="3.75"/>
    <n v="0"/>
    <n v="0"/>
  </r>
  <r>
    <x v="2"/>
    <x v="4"/>
    <d v="2024-12-17T00:00:00"/>
    <n v="5"/>
    <s v="WAV"/>
    <n v="4042048"/>
    <s v="Yes"/>
    <n v="5"/>
    <n v="0"/>
    <n v="0"/>
  </r>
  <r>
    <x v="1"/>
    <x v="6"/>
    <d v="2024-12-16T00:00:00"/>
    <n v="0"/>
    <s v="WAV"/>
    <n v="4042058"/>
    <s v="Yes"/>
    <n v="0"/>
    <n v="0"/>
    <n v="0"/>
  </r>
  <r>
    <x v="1"/>
    <x v="4"/>
    <d v="2024-12-17T00:00:00"/>
    <n v="5"/>
    <s v="WAV"/>
    <n v="4042063"/>
    <s v="Yes"/>
    <n v="5"/>
    <n v="0"/>
    <n v="0"/>
  </r>
  <r>
    <x v="2"/>
    <x v="1"/>
    <d v="2024-12-17T00:00:00"/>
    <n v="0"/>
    <s v="BIGVAN"/>
    <n v="4042067"/>
    <s v="Yes"/>
    <n v="5.5"/>
    <n v="1"/>
    <n v="5.5"/>
  </r>
  <r>
    <x v="1"/>
    <x v="4"/>
    <d v="2024-12-20T00:00:00"/>
    <n v="5"/>
    <s v="WAV"/>
    <n v="4042077"/>
    <s v="Yes"/>
    <n v="5"/>
    <n v="0"/>
    <n v="0"/>
  </r>
  <r>
    <x v="2"/>
    <x v="1"/>
    <d v="2024-12-17T00:00:00"/>
    <n v="5.5"/>
    <s v="WAV"/>
    <n v="4042082"/>
    <s v="Yes"/>
    <n v="5.5"/>
    <n v="0"/>
    <n v="0"/>
  </r>
  <r>
    <x v="2"/>
    <x v="5"/>
    <d v="2024-12-19T00:00:00"/>
    <n v="5.5"/>
    <s v="SEDAN"/>
    <n v="4042083"/>
    <s v="Yes"/>
    <n v="5.5"/>
    <n v="0"/>
    <n v="0"/>
  </r>
  <r>
    <x v="2"/>
    <x v="16"/>
    <d v="2024-12-17T00:00:00"/>
    <n v="3"/>
    <s v="WAV"/>
    <n v="4042084"/>
    <s v="Yes"/>
    <n v="3"/>
    <n v="0"/>
    <n v="0"/>
  </r>
  <r>
    <x v="2"/>
    <x v="16"/>
    <d v="2024-12-19T00:00:00"/>
    <n v="3"/>
    <s v="WAV"/>
    <n v="4042085"/>
    <s v="Yes"/>
    <n v="3"/>
    <n v="0"/>
    <n v="0"/>
  </r>
  <r>
    <x v="0"/>
    <x v="0"/>
    <d v="2024-12-20T00:00:00"/>
    <n v="0"/>
    <s v="WAV"/>
    <n v="4042091"/>
    <s v="Yes"/>
    <n v="3.75"/>
    <n v="1"/>
    <n v="3.75"/>
  </r>
  <r>
    <x v="0"/>
    <x v="0"/>
    <d v="2024-12-20T00:00:00"/>
    <n v="0"/>
    <s v="WAV"/>
    <n v="4042092"/>
    <s v="Yes"/>
    <n v="3.75"/>
    <n v="1"/>
    <n v="3.75"/>
  </r>
  <r>
    <x v="0"/>
    <x v="12"/>
    <d v="2024-12-20T00:00:00"/>
    <n v="0"/>
    <s v="WAV"/>
    <n v="4042093"/>
    <s v="Yes"/>
    <n v="3.75"/>
    <n v="1"/>
    <n v="3.75"/>
  </r>
  <r>
    <x v="0"/>
    <x v="15"/>
    <d v="2024-12-20T00:00:00"/>
    <n v="0"/>
    <s v="WAV"/>
    <n v="4042094"/>
    <s v="Yes"/>
    <n v="3.75"/>
    <n v="1"/>
    <n v="3.75"/>
  </r>
  <r>
    <x v="2"/>
    <x v="8"/>
    <d v="2024-12-17T00:00:00"/>
    <n v="0"/>
    <s v="WAV"/>
    <n v="4042099"/>
    <s v="Yes"/>
    <n v="0"/>
    <n v="0"/>
    <n v="0"/>
  </r>
  <r>
    <x v="2"/>
    <x v="11"/>
    <d v="2024-12-19T00:00:00"/>
    <n v="0"/>
    <s v="SEDAN"/>
    <n v="4042101"/>
    <s v="Yes"/>
    <n v="0"/>
    <n v="0"/>
    <n v="0"/>
  </r>
  <r>
    <x v="2"/>
    <x v="1"/>
    <d v="2024-12-20T00:00:00"/>
    <n v="0"/>
    <s v="WAV"/>
    <n v="4042102"/>
    <s v="Yes"/>
    <n v="0"/>
    <n v="0"/>
    <n v="0"/>
  </r>
  <r>
    <x v="0"/>
    <x v="1"/>
    <d v="2024-12-20T00:00:00"/>
    <n v="3.75"/>
    <s v="BIGVAN"/>
    <n v="4042112"/>
    <s v="Yes"/>
    <n v="3.75"/>
    <n v="0"/>
    <n v="0"/>
  </r>
  <r>
    <x v="0"/>
    <x v="1"/>
    <d v="2024-12-17T00:00:00"/>
    <n v="0"/>
    <s v="BIGVAN"/>
    <n v="4042114"/>
    <s v="Yes"/>
    <n v="3.75"/>
    <n v="1"/>
    <n v="3.75"/>
  </r>
  <r>
    <x v="0"/>
    <x v="13"/>
    <d v="2024-12-17T00:00:00"/>
    <n v="0"/>
    <s v="WAV"/>
    <n v="4042115"/>
    <s v="Yes"/>
    <n v="3.75"/>
    <n v="1"/>
    <n v="3.75"/>
  </r>
  <r>
    <x v="1"/>
    <x v="10"/>
    <d v="2024-12-16T00:00:00"/>
    <n v="0"/>
    <s v="WAV"/>
    <n v="4042123"/>
    <s v="Yes"/>
    <n v="5"/>
    <n v="1"/>
    <n v="5"/>
  </r>
  <r>
    <x v="1"/>
    <x v="11"/>
    <d v="2024-12-17T00:00:00"/>
    <n v="5"/>
    <s v="WAV"/>
    <n v="4042124"/>
    <s v="Yes"/>
    <n v="5"/>
    <n v="0"/>
    <n v="0"/>
  </r>
  <r>
    <x v="1"/>
    <x v="16"/>
    <d v="2024-12-18T00:00:00"/>
    <n v="5"/>
    <s v="WAV"/>
    <n v="4042125"/>
    <s v="Yes"/>
    <n v="5"/>
    <n v="0"/>
    <n v="0"/>
  </r>
  <r>
    <x v="1"/>
    <x v="11"/>
    <d v="2024-12-20T00:00:00"/>
    <n v="5"/>
    <s v="WAV"/>
    <n v="4042127"/>
    <s v="Yes"/>
    <n v="5"/>
    <n v="0"/>
    <n v="0"/>
  </r>
  <r>
    <x v="2"/>
    <x v="11"/>
    <d v="2024-12-16T00:00:00"/>
    <n v="10.5"/>
    <s v="SEDAN"/>
    <n v="4042128"/>
    <s v="Yes"/>
    <n v="10.5"/>
    <n v="0"/>
    <n v="0"/>
  </r>
  <r>
    <x v="2"/>
    <x v="1"/>
    <d v="2024-12-16T00:00:00"/>
    <n v="10"/>
    <s v="WAV"/>
    <n v="4042129"/>
    <s v="Yes"/>
    <n v="10"/>
    <n v="0"/>
    <n v="0"/>
  </r>
  <r>
    <x v="1"/>
    <x v="6"/>
    <d v="2024-12-16T00:00:00"/>
    <n v="0"/>
    <s v="WAV"/>
    <n v="4042134"/>
    <s v="Yes"/>
    <n v="0"/>
    <n v="0"/>
    <n v="0"/>
  </r>
  <r>
    <x v="1"/>
    <x v="1"/>
    <d v="2024-12-16T00:00:00"/>
    <n v="5"/>
    <s v="BIGVAN"/>
    <n v="4042142"/>
    <s v="Yes"/>
    <n v="5"/>
    <n v="0"/>
    <n v="0"/>
  </r>
  <r>
    <x v="2"/>
    <x v="12"/>
    <d v="2024-12-18T00:00:00"/>
    <n v="0"/>
    <s v="WAV"/>
    <n v="4042145"/>
    <s v="Yes"/>
    <n v="0"/>
    <n v="0"/>
    <n v="0"/>
  </r>
  <r>
    <x v="1"/>
    <x v="7"/>
    <d v="2024-12-16T00:00:00"/>
    <n v="5"/>
    <s v="WAV"/>
    <n v="4042150"/>
    <s v="Yes"/>
    <n v="5"/>
    <n v="0"/>
    <n v="0"/>
  </r>
  <r>
    <x v="1"/>
    <x v="1"/>
    <d v="2024-12-18T00:00:00"/>
    <n v="0"/>
    <s v="BIGVAN"/>
    <n v="4042153"/>
    <s v="Yes"/>
    <n v="0"/>
    <n v="0"/>
    <n v="0"/>
  </r>
  <r>
    <x v="1"/>
    <x v="10"/>
    <d v="2024-12-16T00:00:00"/>
    <n v="5"/>
    <s v="WAV"/>
    <n v="4042160"/>
    <s v="Yes"/>
    <n v="5"/>
    <n v="0"/>
    <n v="0"/>
  </r>
  <r>
    <x v="1"/>
    <x v="1"/>
    <d v="2024-12-17T00:00:00"/>
    <n v="0"/>
    <s v="WAV"/>
    <n v="4042161"/>
    <s v="Yes"/>
    <n v="5"/>
    <n v="1"/>
    <n v="5"/>
  </r>
  <r>
    <x v="1"/>
    <x v="10"/>
    <d v="2024-12-18T00:00:00"/>
    <n v="0"/>
    <s v="WAV"/>
    <n v="4042162"/>
    <s v="Yes"/>
    <n v="5"/>
    <n v="1"/>
    <n v="5"/>
  </r>
  <r>
    <x v="1"/>
    <x v="1"/>
    <d v="2024-12-16T00:00:00"/>
    <n v="5"/>
    <s v="WAV"/>
    <n v="4042163"/>
    <s v="Yes"/>
    <n v="5"/>
    <n v="0"/>
    <n v="0"/>
  </r>
  <r>
    <x v="1"/>
    <x v="6"/>
    <d v="2024-12-17T00:00:00"/>
    <n v="5"/>
    <s v="WAV"/>
    <n v="4042164"/>
    <s v="Yes"/>
    <n v="5"/>
    <n v="0"/>
    <n v="0"/>
  </r>
  <r>
    <x v="1"/>
    <x v="17"/>
    <d v="2024-12-18T00:00:00"/>
    <n v="0"/>
    <s v="WAV"/>
    <n v="4042165"/>
    <s v="Yes"/>
    <n v="0"/>
    <n v="0"/>
    <n v="0"/>
  </r>
  <r>
    <x v="2"/>
    <x v="4"/>
    <d v="2024-12-16T00:00:00"/>
    <n v="5.5"/>
    <s v="WAV"/>
    <n v="4042166"/>
    <s v="Yes"/>
    <n v="5.5"/>
    <n v="0"/>
    <n v="0"/>
  </r>
  <r>
    <x v="2"/>
    <x v="11"/>
    <d v="2024-12-16T00:00:00"/>
    <n v="5"/>
    <s v="SEDAN"/>
    <n v="4042167"/>
    <s v="Yes"/>
    <n v="5"/>
    <n v="0"/>
    <n v="0"/>
  </r>
  <r>
    <x v="2"/>
    <x v="14"/>
    <d v="2024-12-16T00:00:00"/>
    <n v="5.5"/>
    <s v="SEDAN"/>
    <n v="4042168"/>
    <s v="Yes"/>
    <n v="5.5"/>
    <n v="0"/>
    <n v="0"/>
  </r>
  <r>
    <x v="2"/>
    <x v="9"/>
    <d v="2024-12-17T00:00:00"/>
    <n v="5.5"/>
    <s v="SEDAN"/>
    <n v="4042169"/>
    <s v="Yes"/>
    <n v="5.5"/>
    <n v="0"/>
    <n v="0"/>
  </r>
  <r>
    <x v="2"/>
    <x v="11"/>
    <d v="2024-12-18T00:00:00"/>
    <n v="5.5"/>
    <s v="SEDAN"/>
    <n v="4042170"/>
    <s v="Yes"/>
    <n v="5.5"/>
    <n v="0"/>
    <n v="0"/>
  </r>
  <r>
    <x v="2"/>
    <x v="1"/>
    <d v="2024-12-19T00:00:00"/>
    <n v="5.5"/>
    <s v="WAV"/>
    <n v="4042171"/>
    <s v="Yes"/>
    <n v="5.5"/>
    <n v="0"/>
    <n v="0"/>
  </r>
  <r>
    <x v="2"/>
    <x v="11"/>
    <d v="2024-12-20T00:00:00"/>
    <n v="5.5"/>
    <s v="SEDAN"/>
    <n v="4042172"/>
    <s v="Yes"/>
    <n v="5.5"/>
    <n v="0"/>
    <n v="0"/>
  </r>
  <r>
    <x v="2"/>
    <x v="9"/>
    <d v="2024-12-16T00:00:00"/>
    <n v="5"/>
    <s v="SEDAN"/>
    <n v="4042173"/>
    <s v="Yes"/>
    <n v="5"/>
    <n v="0"/>
    <n v="0"/>
  </r>
  <r>
    <x v="2"/>
    <x v="12"/>
    <d v="2024-12-17T00:00:00"/>
    <n v="5"/>
    <s v="WAV"/>
    <n v="4042174"/>
    <s v="Yes"/>
    <n v="5"/>
    <n v="0"/>
    <n v="0"/>
  </r>
  <r>
    <x v="2"/>
    <x v="11"/>
    <d v="2024-12-18T00:00:00"/>
    <n v="5"/>
    <s v="WAV"/>
    <n v="4042175"/>
    <s v="Yes"/>
    <n v="5"/>
    <n v="0"/>
    <n v="0"/>
  </r>
  <r>
    <x v="2"/>
    <x v="18"/>
    <d v="2024-12-19T00:00:00"/>
    <n v="5"/>
    <s v="WAV"/>
    <n v="4042176"/>
    <s v="Yes"/>
    <n v="5"/>
    <n v="0"/>
    <n v="0"/>
  </r>
  <r>
    <x v="2"/>
    <x v="11"/>
    <d v="2024-12-20T00:00:00"/>
    <n v="5"/>
    <s v="WAV"/>
    <n v="4042177"/>
    <s v="Yes"/>
    <n v="5"/>
    <n v="0"/>
    <n v="0"/>
  </r>
  <r>
    <x v="2"/>
    <x v="1"/>
    <d v="2024-12-18T00:00:00"/>
    <n v="5"/>
    <s v="BIGVAN"/>
    <n v="4042183"/>
    <s v="Yes"/>
    <n v="5"/>
    <n v="0"/>
    <n v="0"/>
  </r>
  <r>
    <x v="2"/>
    <x v="11"/>
    <d v="2024-12-19T00:00:00"/>
    <n v="0"/>
    <s v="SEDAN"/>
    <n v="4042184"/>
    <s v="Yes"/>
    <n v="0"/>
    <n v="0"/>
    <n v="0"/>
  </r>
  <r>
    <x v="2"/>
    <x v="11"/>
    <d v="2024-12-17T00:00:00"/>
    <n v="5.5"/>
    <s v="WAV"/>
    <n v="4042185"/>
    <s v="Yes"/>
    <n v="5.5"/>
    <n v="0"/>
    <n v="0"/>
  </r>
  <r>
    <x v="2"/>
    <x v="1"/>
    <d v="2024-12-19T00:00:00"/>
    <n v="5.5"/>
    <s v="WAV"/>
    <n v="4042186"/>
    <s v="Yes"/>
    <n v="5.5"/>
    <n v="0"/>
    <n v="0"/>
  </r>
  <r>
    <x v="2"/>
    <x v="1"/>
    <d v="2024-12-20T00:00:00"/>
    <n v="0"/>
    <s v="WAV"/>
    <n v="4042188"/>
    <s v="Yes"/>
    <n v="0"/>
    <n v="0"/>
    <n v="0"/>
  </r>
  <r>
    <x v="2"/>
    <x v="11"/>
    <d v="2024-12-17T00:00:00"/>
    <n v="5"/>
    <s v="WAV"/>
    <n v="4042190"/>
    <s v="Yes"/>
    <n v="5"/>
    <n v="0"/>
    <n v="0"/>
  </r>
  <r>
    <x v="2"/>
    <x v="1"/>
    <d v="2024-12-19T00:00:00"/>
    <n v="5"/>
    <s v="WAV"/>
    <n v="4042191"/>
    <s v="Yes"/>
    <n v="5"/>
    <n v="0"/>
    <n v="0"/>
  </r>
  <r>
    <x v="1"/>
    <x v="11"/>
    <d v="2024-12-18T00:00:00"/>
    <n v="0"/>
    <s v="WAV"/>
    <n v="4042211"/>
    <s v="Yes"/>
    <n v="0"/>
    <n v="0"/>
    <n v="0"/>
  </r>
  <r>
    <x v="2"/>
    <x v="8"/>
    <d v="2024-12-16T00:00:00"/>
    <n v="5"/>
    <s v="WAV"/>
    <n v="4042213"/>
    <s v="Yes"/>
    <n v="5"/>
    <n v="0"/>
    <n v="0"/>
  </r>
  <r>
    <x v="0"/>
    <x v="15"/>
    <d v="2024-12-19T00:00:00"/>
    <n v="0"/>
    <s v="WAV"/>
    <n v="4042215"/>
    <s v="Yes"/>
    <n v="3.75"/>
    <n v="1"/>
    <n v="3.75"/>
  </r>
  <r>
    <x v="0"/>
    <x v="3"/>
    <d v="2024-12-20T00:00:00"/>
    <n v="3.75"/>
    <s v="WAV"/>
    <n v="4042216"/>
    <s v="Yes"/>
    <n v="3.75"/>
    <n v="0"/>
    <n v="0"/>
  </r>
  <r>
    <x v="0"/>
    <x v="1"/>
    <d v="2024-12-18T00:00:00"/>
    <n v="0"/>
    <s v="BIGVAN"/>
    <n v="4042217"/>
    <s v="Yes"/>
    <n v="3.75"/>
    <n v="1"/>
    <n v="3.75"/>
  </r>
  <r>
    <x v="2"/>
    <x v="11"/>
    <d v="2024-12-19T00:00:00"/>
    <n v="0"/>
    <s v="WAV"/>
    <n v="4042218"/>
    <s v="Yes"/>
    <n v="0"/>
    <n v="1"/>
    <n v="0"/>
  </r>
  <r>
    <x v="0"/>
    <x v="1"/>
    <d v="2024-12-20T00:00:00"/>
    <n v="3.75"/>
    <s v="BIGVAN"/>
    <n v="4042219"/>
    <s v="Yes"/>
    <n v="3.75"/>
    <n v="0"/>
    <n v="0"/>
  </r>
  <r>
    <x v="1"/>
    <x v="11"/>
    <d v="2024-12-20T00:00:00"/>
    <n v="5"/>
    <s v="SEDAN"/>
    <n v="4042226"/>
    <s v="Yes"/>
    <n v="5"/>
    <n v="0"/>
    <n v="0"/>
  </r>
  <r>
    <x v="1"/>
    <x v="12"/>
    <d v="2024-12-17T00:00:00"/>
    <n v="0"/>
    <s v="WAV"/>
    <n v="4042259"/>
    <s v="Yes"/>
    <n v="0"/>
    <n v="0"/>
    <n v="0"/>
  </r>
  <r>
    <x v="0"/>
    <x v="1"/>
    <d v="2024-12-21T00:00:00"/>
    <n v="0"/>
    <s v="BIGVAN"/>
    <n v="4042277"/>
    <s v="Yes"/>
    <n v="3.75"/>
    <n v="1"/>
    <n v="3.75"/>
  </r>
  <r>
    <x v="0"/>
    <x v="4"/>
    <d v="2024-12-21T00:00:00"/>
    <n v="0"/>
    <s v="WAV"/>
    <n v="4042278"/>
    <s v="Yes"/>
    <n v="3.75"/>
    <n v="1"/>
    <n v="3.75"/>
  </r>
  <r>
    <x v="0"/>
    <x v="2"/>
    <d v="2024-12-21T00:00:00"/>
    <n v="0"/>
    <s v="WAV"/>
    <n v="4042279"/>
    <s v="Yes"/>
    <n v="3.75"/>
    <n v="1"/>
    <n v="3.75"/>
  </r>
  <r>
    <x v="1"/>
    <x v="11"/>
    <d v="2024-12-21T00:00:00"/>
    <n v="0"/>
    <s v="WAV"/>
    <n v="4042281"/>
    <s v="Yes"/>
    <n v="0"/>
    <n v="0"/>
    <n v="0"/>
  </r>
  <r>
    <x v="0"/>
    <x v="2"/>
    <d v="2024-12-21T00:00:00"/>
    <n v="0"/>
    <s v="WAV"/>
    <n v="4042288"/>
    <s v="Yes"/>
    <n v="3.75"/>
    <n v="1"/>
    <n v="3.75"/>
  </r>
  <r>
    <x v="0"/>
    <x v="1"/>
    <d v="2024-12-21T00:00:00"/>
    <n v="0"/>
    <s v="BIGVAN"/>
    <n v="4042289"/>
    <s v="Yes"/>
    <n v="3.75"/>
    <n v="1"/>
    <n v="3.75"/>
  </r>
  <r>
    <x v="2"/>
    <x v="16"/>
    <d v="2024-12-21T00:00:00"/>
    <n v="3.75"/>
    <s v="WAV"/>
    <n v="4042294"/>
    <s v="Yes"/>
    <n v="3.75"/>
    <n v="0"/>
    <n v="0"/>
  </r>
  <r>
    <x v="2"/>
    <x v="11"/>
    <d v="2024-12-21T00:00:00"/>
    <n v="5.5"/>
    <s v="SEDAN"/>
    <n v="4042295"/>
    <s v="Yes"/>
    <n v="5.5"/>
    <n v="0"/>
    <n v="0"/>
  </r>
  <r>
    <x v="2"/>
    <x v="1"/>
    <d v="2024-12-21T00:00:00"/>
    <n v="5"/>
    <s v="WAV"/>
    <n v="4042296"/>
    <s v="Yes"/>
    <n v="5"/>
    <n v="0"/>
    <n v="0"/>
  </r>
  <r>
    <x v="1"/>
    <x v="17"/>
    <d v="2024-12-21T00:00:00"/>
    <n v="5"/>
    <s v="WAV"/>
    <n v="4042297"/>
    <s v="Yes"/>
    <n v="5"/>
    <n v="0"/>
    <n v="0"/>
  </r>
  <r>
    <x v="1"/>
    <x v="11"/>
    <d v="2024-12-21T00:00:00"/>
    <n v="5"/>
    <s v="WAV"/>
    <n v="4042298"/>
    <s v="Yes"/>
    <n v="5"/>
    <n v="0"/>
    <n v="0"/>
  </r>
  <r>
    <x v="1"/>
    <x v="11"/>
    <d v="2024-12-21T00:00:00"/>
    <n v="5"/>
    <s v="SEDAN"/>
    <n v="4042303"/>
    <s v="Yes"/>
    <n v="5"/>
    <n v="0"/>
    <n v="0"/>
  </r>
  <r>
    <x v="1"/>
    <x v="1"/>
    <d v="2024-12-21T00:00:00"/>
    <n v="0"/>
    <s v="WAV"/>
    <n v="4042306"/>
    <s v="Yes"/>
    <n v="0"/>
    <n v="0"/>
    <n v="0"/>
  </r>
  <r>
    <x v="1"/>
    <x v="18"/>
    <d v="2024-12-21T00:00:00"/>
    <n v="5"/>
    <s v="WAV"/>
    <n v="4042307"/>
    <s v="Yes"/>
    <n v="5"/>
    <n v="0"/>
    <n v="0"/>
  </r>
  <r>
    <x v="0"/>
    <x v="2"/>
    <d v="2024-12-21T00:00:00"/>
    <n v="0"/>
    <s v="WAV"/>
    <n v="4042310"/>
    <s v="Yes"/>
    <n v="3.75"/>
    <n v="1"/>
    <n v="3.75"/>
  </r>
  <r>
    <x v="0"/>
    <x v="1"/>
    <d v="2024-12-21T00:00:00"/>
    <n v="0"/>
    <s v="BIGVAN"/>
    <n v="4042311"/>
    <s v="Yes"/>
    <n v="3.75"/>
    <n v="1"/>
    <n v="3.75"/>
  </r>
  <r>
    <x v="0"/>
    <x v="1"/>
    <d v="2024-12-21T00:00:00"/>
    <n v="0"/>
    <s v="BIGVAN"/>
    <n v="4042312"/>
    <s v="Yes"/>
    <n v="3.75"/>
    <n v="1"/>
    <n v="3.75"/>
  </r>
  <r>
    <x v="0"/>
    <x v="1"/>
    <d v="2024-12-21T00:00:00"/>
    <n v="0"/>
    <s v="BIGVAN"/>
    <n v="4042313"/>
    <s v="Yes"/>
    <n v="3.75"/>
    <n v="1"/>
    <n v="3.75"/>
  </r>
  <r>
    <x v="1"/>
    <x v="4"/>
    <d v="2024-12-21T00:00:00"/>
    <n v="5"/>
    <s v="WAV"/>
    <n v="4042316"/>
    <s v="Yes"/>
    <n v="5"/>
    <n v="0"/>
    <n v="0"/>
  </r>
  <r>
    <x v="1"/>
    <x v="18"/>
    <d v="2024-12-21T00:00:00"/>
    <n v="5"/>
    <s v="WAV"/>
    <n v="4042317"/>
    <s v="Yes"/>
    <n v="5"/>
    <n v="0"/>
    <n v="0"/>
  </r>
  <r>
    <x v="1"/>
    <x v="1"/>
    <d v="2024-12-21T00:00:00"/>
    <n v="5"/>
    <s v="WAV"/>
    <n v="4042318"/>
    <s v="Yes"/>
    <n v="5"/>
    <n v="0"/>
    <n v="0"/>
  </r>
  <r>
    <x v="1"/>
    <x v="11"/>
    <d v="2024-12-21T00:00:00"/>
    <n v="5"/>
    <s v="SEDAN"/>
    <n v="4042325"/>
    <s v="Yes"/>
    <n v="5"/>
    <n v="0"/>
    <n v="0"/>
  </r>
  <r>
    <x v="1"/>
    <x v="11"/>
    <d v="2024-12-21T00:00:00"/>
    <n v="5"/>
    <s v="WAV"/>
    <n v="4042326"/>
    <s v="Yes"/>
    <n v="5"/>
    <n v="0"/>
    <n v="0"/>
  </r>
  <r>
    <x v="0"/>
    <x v="1"/>
    <d v="2024-12-21T00:00:00"/>
    <n v="3.75"/>
    <s v="BIGVAN"/>
    <n v="4042328"/>
    <s v="Yes"/>
    <n v="3.75"/>
    <n v="0"/>
    <n v="0"/>
  </r>
  <r>
    <x v="2"/>
    <x v="1"/>
    <d v="2024-12-21T00:00:00"/>
    <n v="5.5"/>
    <s v="WAV"/>
    <n v="4042331"/>
    <s v="Yes"/>
    <n v="5.5"/>
    <n v="0"/>
    <n v="0"/>
  </r>
  <r>
    <x v="0"/>
    <x v="1"/>
    <d v="2024-12-21T00:00:00"/>
    <n v="0"/>
    <s v="BIGVAN"/>
    <n v="4042337"/>
    <s v="Yes"/>
    <n v="3.75"/>
    <n v="1"/>
    <n v="3.75"/>
  </r>
  <r>
    <x v="0"/>
    <x v="1"/>
    <d v="2024-12-21T00:00:00"/>
    <n v="0"/>
    <s v="BIGVAN"/>
    <n v="4042338"/>
    <s v="Yes"/>
    <n v="3.75"/>
    <n v="1"/>
    <n v="3.75"/>
  </r>
  <r>
    <x v="1"/>
    <x v="1"/>
    <d v="2024-12-21T00:00:00"/>
    <n v="5"/>
    <s v="WAV"/>
    <n v="4042339"/>
    <s v="Yes"/>
    <n v="5"/>
    <n v="0"/>
    <n v="0"/>
  </r>
  <r>
    <x v="1"/>
    <x v="11"/>
    <d v="2024-12-20T00:00:00"/>
    <n v="0"/>
    <s v="WAV"/>
    <n v="4042347"/>
    <s v="Yes"/>
    <n v="0"/>
    <n v="0"/>
    <n v="0"/>
  </r>
  <r>
    <x v="1"/>
    <x v="1"/>
    <d v="2024-12-21T00:00:00"/>
    <n v="0"/>
    <s v="WAV"/>
    <n v="4042348"/>
    <s v="Yes"/>
    <n v="0"/>
    <n v="0"/>
    <n v="0"/>
  </r>
  <r>
    <x v="2"/>
    <x v="4"/>
    <d v="2024-12-16T00:00:00"/>
    <n v="5"/>
    <s v="WAV"/>
    <n v="4042366"/>
    <s v="Yes"/>
    <n v="5"/>
    <n v="0"/>
    <n v="0"/>
  </r>
  <r>
    <x v="2"/>
    <x v="1"/>
    <d v="2024-12-18T00:00:00"/>
    <n v="5.5"/>
    <s v="WAV"/>
    <n v="4042377"/>
    <s v="Yes"/>
    <n v="5.5"/>
    <n v="0"/>
    <n v="0"/>
  </r>
  <r>
    <x v="1"/>
    <x v="1"/>
    <d v="2024-12-17T00:00:00"/>
    <n v="5"/>
    <s v="WAV"/>
    <n v="4042378"/>
    <s v="Yes"/>
    <n v="5"/>
    <n v="0"/>
    <n v="0"/>
  </r>
  <r>
    <x v="1"/>
    <x v="12"/>
    <d v="2024-12-19T00:00:00"/>
    <n v="5"/>
    <s v="WAV"/>
    <n v="4042379"/>
    <s v="Yes"/>
    <n v="5"/>
    <n v="0"/>
    <n v="0"/>
  </r>
  <r>
    <x v="1"/>
    <x v="4"/>
    <d v="2024-12-21T00:00:00"/>
    <n v="5"/>
    <s v="WAV"/>
    <n v="4042380"/>
    <s v="Yes"/>
    <n v="5"/>
    <n v="0"/>
    <n v="0"/>
  </r>
  <r>
    <x v="2"/>
    <x v="1"/>
    <d v="2024-12-18T00:00:00"/>
    <n v="5"/>
    <s v="WAV"/>
    <n v="4042384"/>
    <s v="Yes"/>
    <n v="5"/>
    <n v="0"/>
    <n v="0"/>
  </r>
  <r>
    <x v="1"/>
    <x v="1"/>
    <d v="2024-12-16T00:00:00"/>
    <n v="5"/>
    <s v="WAV"/>
    <n v="4042385"/>
    <s v="Yes"/>
    <n v="5"/>
    <n v="0"/>
    <n v="0"/>
  </r>
  <r>
    <x v="1"/>
    <x v="1"/>
    <d v="2024-12-16T00:00:00"/>
    <n v="5"/>
    <s v="BIGVAN"/>
    <n v="4042386"/>
    <s v="Yes"/>
    <n v="5"/>
    <n v="0"/>
    <n v="0"/>
  </r>
  <r>
    <x v="1"/>
    <x v="8"/>
    <d v="2024-12-17T00:00:00"/>
    <n v="0"/>
    <s v="WAV"/>
    <n v="4042387"/>
    <s v="Yes"/>
    <n v="0"/>
    <n v="0"/>
    <n v="0"/>
  </r>
  <r>
    <x v="1"/>
    <x v="7"/>
    <d v="2024-12-19T00:00:00"/>
    <n v="0"/>
    <s v="WAV"/>
    <n v="4042388"/>
    <s v="Yes"/>
    <n v="0"/>
    <n v="0"/>
    <n v="0"/>
  </r>
  <r>
    <x v="1"/>
    <x v="10"/>
    <d v="2024-12-19T00:00:00"/>
    <n v="0"/>
    <s v="WAV"/>
    <n v="4042390"/>
    <s v="Yes"/>
    <n v="0"/>
    <n v="0"/>
    <n v="0"/>
  </r>
  <r>
    <x v="0"/>
    <x v="2"/>
    <d v="2024-12-21T00:00:00"/>
    <n v="0"/>
    <s v="WAV"/>
    <n v="4042391"/>
    <s v="Yes"/>
    <n v="3.75"/>
    <n v="1"/>
    <n v="3.75"/>
  </r>
  <r>
    <x v="0"/>
    <x v="4"/>
    <d v="2024-12-21T00:00:00"/>
    <n v="0"/>
    <s v="WAV"/>
    <n v="4042392"/>
    <s v="Yes"/>
    <n v="0"/>
    <n v="0"/>
    <n v="0"/>
  </r>
  <r>
    <x v="1"/>
    <x v="10"/>
    <d v="2024-12-17T00:00:00"/>
    <n v="5"/>
    <s v="WAV"/>
    <n v="4042415"/>
    <s v="Yes"/>
    <n v="5"/>
    <n v="0"/>
    <n v="0"/>
  </r>
  <r>
    <x v="1"/>
    <x v="11"/>
    <d v="2024-12-18T00:00:00"/>
    <n v="0"/>
    <s v="SEDAN"/>
    <n v="4042421"/>
    <s v="Yes"/>
    <n v="0"/>
    <n v="0"/>
    <n v="0"/>
  </r>
  <r>
    <x v="1"/>
    <x v="14"/>
    <d v="2024-12-19T00:00:00"/>
    <n v="0"/>
    <s v="SEDAN"/>
    <n v="4042422"/>
    <s v="Yes"/>
    <n v="0"/>
    <n v="0"/>
    <n v="0"/>
  </r>
  <r>
    <x v="1"/>
    <x v="1"/>
    <d v="2024-12-17T00:00:00"/>
    <n v="0"/>
    <s v="WAV"/>
    <n v="4042435"/>
    <s v="Yes"/>
    <n v="0"/>
    <n v="0"/>
    <n v="0"/>
  </r>
  <r>
    <x v="1"/>
    <x v="17"/>
    <d v="2024-12-20T00:00:00"/>
    <n v="0"/>
    <s v="WAV"/>
    <n v="4042436"/>
    <s v="Yes"/>
    <n v="0"/>
    <n v="0"/>
    <n v="0"/>
  </r>
  <r>
    <x v="1"/>
    <x v="7"/>
    <d v="2024-12-17T00:00:00"/>
    <n v="0"/>
    <s v="WAV"/>
    <n v="4042438"/>
    <s v="Yes"/>
    <n v="0"/>
    <n v="0"/>
    <n v="0"/>
  </r>
  <r>
    <x v="1"/>
    <x v="7"/>
    <d v="2024-12-19T00:00:00"/>
    <n v="0"/>
    <s v="WAV"/>
    <n v="4042443"/>
    <s v="Yes"/>
    <n v="0"/>
    <n v="0"/>
    <n v="0"/>
  </r>
  <r>
    <x v="0"/>
    <x v="13"/>
    <d v="2024-12-17T00:00:00"/>
    <n v="0"/>
    <s v="WAV"/>
    <n v="4042456"/>
    <s v="Yes"/>
    <n v="3.75"/>
    <n v="1"/>
    <n v="3.75"/>
  </r>
  <r>
    <x v="0"/>
    <x v="3"/>
    <d v="2024-12-17T00:00:00"/>
    <n v="0"/>
    <s v="WAV"/>
    <n v="4042457"/>
    <s v="Yes"/>
    <n v="3.75"/>
    <n v="1"/>
    <n v="3.75"/>
  </r>
  <r>
    <x v="0"/>
    <x v="0"/>
    <d v="2024-12-17T00:00:00"/>
    <n v="0"/>
    <s v="WAV"/>
    <n v="4042458"/>
    <s v="Yes"/>
    <n v="3.75"/>
    <n v="1"/>
    <n v="3.75"/>
  </r>
  <r>
    <x v="0"/>
    <x v="0"/>
    <d v="2024-12-19T00:00:00"/>
    <n v="0"/>
    <s v="WAV"/>
    <n v="4042459"/>
    <s v="Yes"/>
    <n v="3.75"/>
    <n v="1"/>
    <n v="3.75"/>
  </r>
  <r>
    <x v="0"/>
    <x v="1"/>
    <d v="2024-12-17T00:00:00"/>
    <n v="0"/>
    <s v="BIGVAN"/>
    <n v="4042461"/>
    <s v="Yes"/>
    <n v="3.75"/>
    <n v="1"/>
    <n v="3.75"/>
  </r>
  <r>
    <x v="0"/>
    <x v="1"/>
    <d v="2024-12-19T00:00:00"/>
    <n v="0"/>
    <s v="BIGVAN"/>
    <n v="4042462"/>
    <s v="Yes"/>
    <n v="3.75"/>
    <n v="1"/>
    <n v="3.75"/>
  </r>
  <r>
    <x v="1"/>
    <x v="7"/>
    <d v="2024-12-18T00:00:00"/>
    <n v="0"/>
    <s v="WAV"/>
    <n v="4042481"/>
    <s v="Yes"/>
    <n v="0"/>
    <n v="0"/>
    <n v="0"/>
  </r>
  <r>
    <x v="1"/>
    <x v="8"/>
    <d v="2024-12-19T00:00:00"/>
    <n v="0"/>
    <s v="WAV"/>
    <n v="4042483"/>
    <s v="Yes"/>
    <n v="0"/>
    <n v="0"/>
    <n v="0"/>
  </r>
  <r>
    <x v="0"/>
    <x v="13"/>
    <d v="2024-12-17T00:00:00"/>
    <n v="0"/>
    <s v="WAV"/>
    <n v="4042487"/>
    <s v="Yes"/>
    <n v="3.75"/>
    <n v="1"/>
    <n v="3.75"/>
  </r>
  <r>
    <x v="2"/>
    <x v="12"/>
    <d v="2024-12-16T00:00:00"/>
    <n v="0"/>
    <s v="WAV"/>
    <n v="4042488"/>
    <s v="Yes"/>
    <n v="0"/>
    <n v="0"/>
    <n v="0"/>
  </r>
  <r>
    <x v="2"/>
    <x v="1"/>
    <d v="2024-12-17T00:00:00"/>
    <n v="0"/>
    <s v="WAV"/>
    <n v="4042489"/>
    <s v="Yes"/>
    <n v="0"/>
    <n v="0"/>
    <n v="0"/>
  </r>
  <r>
    <x v="2"/>
    <x v="1"/>
    <d v="2024-12-18T00:00:00"/>
    <n v="0"/>
    <s v="WAV"/>
    <n v="4042490"/>
    <s v="Yes"/>
    <n v="0"/>
    <n v="0"/>
    <n v="0"/>
  </r>
  <r>
    <x v="2"/>
    <x v="17"/>
    <d v="2024-12-19T00:00:00"/>
    <n v="0"/>
    <s v="WAV"/>
    <n v="4042491"/>
    <s v="Yes"/>
    <n v="0"/>
    <n v="0"/>
    <n v="0"/>
  </r>
  <r>
    <x v="2"/>
    <x v="18"/>
    <d v="2024-12-20T00:00:00"/>
    <n v="0"/>
    <s v="WAV"/>
    <n v="4042492"/>
    <s v="Yes"/>
    <n v="0"/>
    <n v="0"/>
    <n v="0"/>
  </r>
  <r>
    <x v="2"/>
    <x v="12"/>
    <d v="2024-12-16T00:00:00"/>
    <n v="0"/>
    <s v="WAV"/>
    <n v="4042493"/>
    <s v="Yes"/>
    <n v="0"/>
    <n v="0"/>
    <n v="0"/>
  </r>
  <r>
    <x v="2"/>
    <x v="6"/>
    <d v="2024-12-17T00:00:00"/>
    <n v="0"/>
    <s v="WAV"/>
    <n v="4042494"/>
    <s v="Yes"/>
    <n v="0"/>
    <n v="0"/>
    <n v="0"/>
  </r>
  <r>
    <x v="2"/>
    <x v="12"/>
    <d v="2024-12-18T00:00:00"/>
    <n v="0"/>
    <s v="WAV"/>
    <n v="4042495"/>
    <s v="Yes"/>
    <n v="0"/>
    <n v="0"/>
    <n v="0"/>
  </r>
  <r>
    <x v="2"/>
    <x v="12"/>
    <d v="2024-12-19T00:00:00"/>
    <n v="0"/>
    <s v="WAV"/>
    <n v="4042496"/>
    <s v="Yes"/>
    <n v="0"/>
    <n v="0"/>
    <n v="0"/>
  </r>
  <r>
    <x v="2"/>
    <x v="9"/>
    <d v="2024-12-20T00:00:00"/>
    <n v="0"/>
    <s v="SEDAN"/>
    <n v="4042497"/>
    <s v="Yes"/>
    <n v="0"/>
    <n v="0"/>
    <n v="0"/>
  </r>
  <r>
    <x v="0"/>
    <x v="1"/>
    <d v="2024-12-16T00:00:00"/>
    <n v="0"/>
    <s v="BIGVAN"/>
    <n v="4042500"/>
    <s v="Yes"/>
    <n v="3.75"/>
    <n v="1"/>
    <n v="3.75"/>
  </r>
  <r>
    <x v="0"/>
    <x v="3"/>
    <d v="2024-12-16T00:00:00"/>
    <n v="0"/>
    <s v="WAV"/>
    <n v="4042501"/>
    <s v="Yes"/>
    <n v="3.75"/>
    <n v="1"/>
    <n v="3.75"/>
  </r>
  <r>
    <x v="1"/>
    <x v="1"/>
    <d v="2024-12-17T00:00:00"/>
    <n v="5"/>
    <s v="WAV"/>
    <n v="4042508"/>
    <s v="Yes"/>
    <n v="5"/>
    <n v="0"/>
    <n v="0"/>
  </r>
  <r>
    <x v="0"/>
    <x v="1"/>
    <d v="2024-12-22T00:00:00"/>
    <n v="3.75"/>
    <s v="BIGVAN"/>
    <n v="4042515"/>
    <s v="Yes"/>
    <n v="3.75"/>
    <n v="0"/>
    <n v="0"/>
  </r>
  <r>
    <x v="1"/>
    <x v="1"/>
    <d v="2024-12-22T00:00:00"/>
    <n v="0"/>
    <s v="WAV"/>
    <n v="4042516"/>
    <s v="Yes"/>
    <n v="0"/>
    <n v="0"/>
    <n v="0"/>
  </r>
  <r>
    <x v="1"/>
    <x v="1"/>
    <d v="2024-12-22T00:00:00"/>
    <n v="0"/>
    <s v="BIGVAN"/>
    <n v="4042517"/>
    <s v="Yes"/>
    <n v="0"/>
    <n v="0"/>
    <n v="0"/>
  </r>
  <r>
    <x v="1"/>
    <x v="1"/>
    <d v="2024-12-22T00:00:00"/>
    <n v="5"/>
    <s v="BIGVAN"/>
    <n v="4042519"/>
    <s v="Yes"/>
    <n v="5"/>
    <n v="0"/>
    <n v="0"/>
  </r>
  <r>
    <x v="1"/>
    <x v="11"/>
    <d v="2024-12-22T00:00:00"/>
    <n v="0"/>
    <s v="WAV"/>
    <n v="4042521"/>
    <s v="Yes"/>
    <n v="0"/>
    <n v="0"/>
    <n v="0"/>
  </r>
  <r>
    <x v="2"/>
    <x v="11"/>
    <d v="2024-12-22T00:00:00"/>
    <n v="5"/>
    <s v="WAV"/>
    <n v="4042522"/>
    <s v="Yes"/>
    <n v="5"/>
    <n v="0"/>
    <n v="0"/>
  </r>
  <r>
    <x v="1"/>
    <x v="7"/>
    <d v="2024-12-19T00:00:00"/>
    <n v="0"/>
    <s v="WAV"/>
    <n v="4042540"/>
    <s v="Yes"/>
    <n v="0"/>
    <n v="0"/>
    <n v="0"/>
  </r>
  <r>
    <x v="0"/>
    <x v="15"/>
    <d v="2024-12-17T00:00:00"/>
    <n v="0"/>
    <s v="WAV"/>
    <n v="4042541"/>
    <s v="Yes"/>
    <n v="3.75"/>
    <n v="1"/>
    <n v="3.75"/>
  </r>
  <r>
    <x v="0"/>
    <x v="1"/>
    <d v="2024-12-17T00:00:00"/>
    <n v="0"/>
    <s v="BIGVAN"/>
    <n v="4042542"/>
    <s v="Yes"/>
    <n v="3.75"/>
    <n v="1"/>
    <n v="3.75"/>
  </r>
  <r>
    <x v="1"/>
    <x v="14"/>
    <d v="2024-12-16T00:00:00"/>
    <n v="5"/>
    <s v="SEDAN"/>
    <n v="4042543"/>
    <s v="Yes"/>
    <n v="5"/>
    <n v="0"/>
    <n v="0"/>
  </r>
  <r>
    <x v="1"/>
    <x v="11"/>
    <d v="2024-12-17T00:00:00"/>
    <n v="5"/>
    <s v="WAV"/>
    <n v="4042544"/>
    <s v="Yes"/>
    <n v="5"/>
    <n v="0"/>
    <n v="0"/>
  </r>
  <r>
    <x v="1"/>
    <x v="17"/>
    <d v="2024-12-18T00:00:00"/>
    <n v="5"/>
    <s v="WAV"/>
    <n v="4042545"/>
    <s v="Yes"/>
    <n v="5"/>
    <n v="0"/>
    <n v="0"/>
  </r>
  <r>
    <x v="1"/>
    <x v="12"/>
    <d v="2024-12-19T00:00:00"/>
    <n v="5"/>
    <s v="WAV"/>
    <n v="4042546"/>
    <s v="Yes"/>
    <n v="5"/>
    <n v="0"/>
    <n v="0"/>
  </r>
  <r>
    <x v="1"/>
    <x v="12"/>
    <d v="2024-12-16T00:00:00"/>
    <n v="5"/>
    <s v="WAV"/>
    <n v="4042547"/>
    <s v="Yes"/>
    <n v="5"/>
    <n v="0"/>
    <n v="0"/>
  </r>
  <r>
    <x v="0"/>
    <x v="3"/>
    <d v="2024-12-18T00:00:00"/>
    <n v="3.75"/>
    <s v="WAV"/>
    <n v="4042549"/>
    <s v="Yes"/>
    <n v="7.5"/>
    <n v="1"/>
    <n v="3.75"/>
  </r>
  <r>
    <x v="0"/>
    <x v="15"/>
    <d v="2024-12-18T00:00:00"/>
    <n v="3.75"/>
    <s v="WAV"/>
    <n v="4042550"/>
    <s v="Yes"/>
    <n v="7.5"/>
    <n v="1"/>
    <n v="3.75"/>
  </r>
  <r>
    <x v="1"/>
    <x v="6"/>
    <d v="2024-12-17T00:00:00"/>
    <n v="0"/>
    <s v="WAV"/>
    <n v="4042552"/>
    <s v="Yes"/>
    <n v="0"/>
    <n v="0"/>
    <n v="0"/>
  </r>
  <r>
    <x v="0"/>
    <x v="3"/>
    <d v="2024-12-19T00:00:00"/>
    <n v="0"/>
    <s v="WAV"/>
    <n v="4042557"/>
    <s v="Yes"/>
    <n v="3.75"/>
    <n v="1"/>
    <n v="3.75"/>
  </r>
  <r>
    <x v="0"/>
    <x v="1"/>
    <d v="2024-12-19T00:00:00"/>
    <n v="0"/>
    <s v="BIGVAN"/>
    <n v="4042558"/>
    <s v="Yes"/>
    <n v="3.75"/>
    <n v="1"/>
    <n v="3.75"/>
  </r>
  <r>
    <x v="1"/>
    <x v="17"/>
    <d v="2024-12-22T00:00:00"/>
    <n v="0"/>
    <s v="WAV"/>
    <n v="4042563"/>
    <s v="Yes"/>
    <n v="0"/>
    <n v="0"/>
    <n v="0"/>
  </r>
  <r>
    <x v="2"/>
    <x v="5"/>
    <d v="2024-12-18T00:00:00"/>
    <n v="5.5"/>
    <s v="SEDAN"/>
    <n v="4042566"/>
    <s v="Yes"/>
    <n v="5.5"/>
    <n v="0"/>
    <n v="0"/>
  </r>
  <r>
    <x v="2"/>
    <x v="7"/>
    <d v="2024-12-18T00:00:00"/>
    <n v="5"/>
    <s v="WAV"/>
    <n v="4042567"/>
    <s v="Yes"/>
    <n v="5"/>
    <n v="0"/>
    <n v="0"/>
  </r>
  <r>
    <x v="2"/>
    <x v="1"/>
    <d v="2024-12-20T00:00:00"/>
    <n v="5.5"/>
    <s v="WAV"/>
    <n v="4042568"/>
    <s v="Yes"/>
    <n v="5.5"/>
    <n v="0"/>
    <n v="0"/>
  </r>
  <r>
    <x v="2"/>
    <x v="16"/>
    <d v="2024-12-20T00:00:00"/>
    <n v="5"/>
    <s v="WAV"/>
    <n v="4042569"/>
    <s v="Yes"/>
    <n v="5"/>
    <n v="0"/>
    <n v="0"/>
  </r>
  <r>
    <x v="0"/>
    <x v="1"/>
    <d v="2024-12-16T00:00:00"/>
    <n v="0"/>
    <s v="BIGVAN"/>
    <n v="4042570"/>
    <s v="Yes"/>
    <n v="3.75"/>
    <n v="1"/>
    <n v="3.75"/>
  </r>
  <r>
    <x v="0"/>
    <x v="1"/>
    <d v="2024-12-16T00:00:00"/>
    <n v="0"/>
    <s v="BIGVAN"/>
    <n v="4042571"/>
    <s v="Yes"/>
    <n v="3.75"/>
    <n v="1"/>
    <n v="3.75"/>
  </r>
  <r>
    <x v="1"/>
    <x v="9"/>
    <d v="2024-12-16T00:00:00"/>
    <n v="5"/>
    <s v="SEDAN"/>
    <n v="4042579"/>
    <s v="Yes"/>
    <n v="5"/>
    <n v="0"/>
    <n v="0"/>
  </r>
  <r>
    <x v="0"/>
    <x v="2"/>
    <d v="2024-12-17T00:00:00"/>
    <n v="0"/>
    <s v="WAV"/>
    <n v="4042580"/>
    <s v="Yes"/>
    <n v="3.75"/>
    <n v="1"/>
    <n v="3.75"/>
  </r>
  <r>
    <x v="0"/>
    <x v="1"/>
    <d v="2024-12-19T00:00:00"/>
    <n v="0"/>
    <s v="BIGVAN"/>
    <n v="4042581"/>
    <s v="Yes"/>
    <n v="3.75"/>
    <n v="1"/>
    <n v="3.75"/>
  </r>
  <r>
    <x v="0"/>
    <x v="2"/>
    <d v="2024-12-21T00:00:00"/>
    <n v="0"/>
    <s v="WAV"/>
    <n v="4042582"/>
    <s v="Yes"/>
    <n v="3.75"/>
    <n v="1"/>
    <n v="3.75"/>
  </r>
  <r>
    <x v="0"/>
    <x v="13"/>
    <d v="2024-12-17T00:00:00"/>
    <n v="0"/>
    <s v="WAV"/>
    <n v="4042583"/>
    <s v="Yes"/>
    <n v="3.75"/>
    <n v="1"/>
    <n v="3.75"/>
  </r>
  <r>
    <x v="0"/>
    <x v="3"/>
    <d v="2024-12-19T00:00:00"/>
    <n v="0"/>
    <s v="WAV"/>
    <n v="4042584"/>
    <s v="Yes"/>
    <n v="3.75"/>
    <n v="1"/>
    <n v="3.75"/>
  </r>
  <r>
    <x v="0"/>
    <x v="1"/>
    <d v="2024-12-21T00:00:00"/>
    <n v="0"/>
    <s v="BIGVAN"/>
    <n v="4042585"/>
    <s v="Yes"/>
    <n v="3.75"/>
    <n v="1"/>
    <n v="3.75"/>
  </r>
  <r>
    <x v="0"/>
    <x v="0"/>
    <d v="2024-12-16T00:00:00"/>
    <n v="0"/>
    <s v="WAV"/>
    <n v="4042588"/>
    <s v="Yes"/>
    <n v="0"/>
    <n v="0"/>
    <n v="0"/>
  </r>
  <r>
    <x v="0"/>
    <x v="1"/>
    <d v="2024-12-16T00:00:00"/>
    <n v="0"/>
    <s v="BIGVAN"/>
    <n v="4042589"/>
    <s v="Yes"/>
    <n v="3.75"/>
    <n v="1"/>
    <n v="3.75"/>
  </r>
  <r>
    <x v="1"/>
    <x v="1"/>
    <d v="2024-12-16T00:00:00"/>
    <n v="5"/>
    <s v="BIGVAN"/>
    <n v="4042591"/>
    <s v="Yes"/>
    <n v="5"/>
    <n v="0"/>
    <n v="0"/>
  </r>
  <r>
    <x v="2"/>
    <x v="10"/>
    <d v="2024-12-16T00:00:00"/>
    <n v="5.5"/>
    <s v="WAV"/>
    <n v="4042594"/>
    <s v="Yes"/>
    <n v="5.5"/>
    <n v="0"/>
    <n v="0"/>
  </r>
  <r>
    <x v="2"/>
    <x v="9"/>
    <d v="2024-12-16T00:00:00"/>
    <n v="0"/>
    <s v="SEDAN"/>
    <n v="4042595"/>
    <s v="Yes"/>
    <n v="5"/>
    <n v="1"/>
    <n v="5"/>
  </r>
  <r>
    <x v="1"/>
    <x v="1"/>
    <d v="2024-12-16T00:00:00"/>
    <n v="5"/>
    <s v="WAV"/>
    <n v="4042596"/>
    <s v="Yes"/>
    <n v="5"/>
    <n v="0"/>
    <n v="0"/>
  </r>
  <r>
    <x v="1"/>
    <x v="10"/>
    <d v="2024-12-16T00:00:00"/>
    <n v="5"/>
    <s v="WAV"/>
    <n v="4042597"/>
    <s v="Yes"/>
    <n v="5"/>
    <n v="0"/>
    <n v="0"/>
  </r>
  <r>
    <x v="2"/>
    <x v="1"/>
    <d v="2024-12-16T00:00:00"/>
    <n v="5.5"/>
    <s v="WAV"/>
    <n v="4042598"/>
    <s v="Yes"/>
    <n v="5.5"/>
    <n v="0"/>
    <n v="0"/>
  </r>
  <r>
    <x v="0"/>
    <x v="1"/>
    <d v="2024-12-16T00:00:00"/>
    <n v="0"/>
    <s v="BIGVAN"/>
    <n v="4042600"/>
    <s v="Yes"/>
    <n v="3.75"/>
    <n v="1"/>
    <n v="3.75"/>
  </r>
  <r>
    <x v="0"/>
    <x v="1"/>
    <d v="2024-12-17T00:00:00"/>
    <n v="0"/>
    <s v="BIGVAN"/>
    <n v="4042601"/>
    <s v="Yes"/>
    <n v="3.75"/>
    <n v="1"/>
    <n v="3.75"/>
  </r>
  <r>
    <x v="0"/>
    <x v="1"/>
    <d v="2024-12-18T00:00:00"/>
    <n v="0"/>
    <s v="BIGVAN"/>
    <n v="4042602"/>
    <s v="Yes"/>
    <n v="3.75"/>
    <n v="1"/>
    <n v="3.75"/>
  </r>
  <r>
    <x v="0"/>
    <x v="0"/>
    <d v="2024-12-19T00:00:00"/>
    <n v="0"/>
    <s v="WAV"/>
    <n v="4042603"/>
    <s v="Yes"/>
    <n v="3.75"/>
    <n v="1"/>
    <n v="3.75"/>
  </r>
  <r>
    <x v="0"/>
    <x v="1"/>
    <d v="2024-12-20T00:00:00"/>
    <n v="3.75"/>
    <s v="BIGVAN"/>
    <n v="4042604"/>
    <s v="Yes"/>
    <n v="3.75"/>
    <n v="0"/>
    <n v="0"/>
  </r>
  <r>
    <x v="0"/>
    <x v="1"/>
    <d v="2024-12-18T00:00:00"/>
    <n v="0"/>
    <s v="BIGVAN"/>
    <n v="4042607"/>
    <s v="Yes"/>
    <n v="3.75"/>
    <n v="1"/>
    <n v="3.75"/>
  </r>
  <r>
    <x v="1"/>
    <x v="7"/>
    <d v="2024-12-18T00:00:00"/>
    <n v="5"/>
    <s v="WAV"/>
    <n v="4042616"/>
    <s v="Yes"/>
    <n v="5"/>
    <n v="0"/>
    <n v="0"/>
  </r>
  <r>
    <x v="1"/>
    <x v="18"/>
    <d v="2024-12-20T00:00:00"/>
    <n v="5"/>
    <s v="WAV"/>
    <n v="4042617"/>
    <s v="Yes"/>
    <n v="5"/>
    <n v="0"/>
    <n v="0"/>
  </r>
  <r>
    <x v="2"/>
    <x v="4"/>
    <d v="2024-12-21T00:00:00"/>
    <n v="5"/>
    <s v="WAV"/>
    <n v="4042619"/>
    <s v="Yes"/>
    <n v="5"/>
    <n v="0"/>
    <n v="0"/>
  </r>
  <r>
    <x v="1"/>
    <x v="7"/>
    <d v="2024-12-16T00:00:00"/>
    <n v="5"/>
    <s v="WAV"/>
    <n v="4042621"/>
    <s v="Yes"/>
    <n v="5"/>
    <n v="0"/>
    <n v="0"/>
  </r>
  <r>
    <x v="0"/>
    <x v="3"/>
    <d v="2024-12-16T00:00:00"/>
    <n v="0"/>
    <s v="WAV"/>
    <n v="4042622"/>
    <s v="Yes"/>
    <n v="3.75"/>
    <n v="1"/>
    <n v="3.75"/>
  </r>
  <r>
    <x v="0"/>
    <x v="1"/>
    <d v="2024-12-16T00:00:00"/>
    <n v="0"/>
    <s v="BIGVAN"/>
    <n v="4042631"/>
    <s v="Yes"/>
    <n v="0"/>
    <n v="0"/>
    <n v="0"/>
  </r>
  <r>
    <x v="0"/>
    <x v="13"/>
    <d v="2024-12-16T00:00:00"/>
    <n v="0"/>
    <s v="WAV"/>
    <n v="4042632"/>
    <s v="Yes"/>
    <n v="3.75"/>
    <n v="1"/>
    <n v="3.75"/>
  </r>
  <r>
    <x v="1"/>
    <x v="10"/>
    <d v="2024-12-18T00:00:00"/>
    <n v="0"/>
    <s v="WAV"/>
    <n v="4042633"/>
    <s v="Yes"/>
    <n v="0"/>
    <n v="0"/>
    <n v="0"/>
  </r>
  <r>
    <x v="1"/>
    <x v="1"/>
    <d v="2024-12-16T00:00:00"/>
    <n v="0"/>
    <s v="WAV"/>
    <n v="4042635"/>
    <s v="Yes"/>
    <n v="0"/>
    <n v="0"/>
    <n v="0"/>
  </r>
  <r>
    <x v="1"/>
    <x v="1"/>
    <d v="2024-12-16T00:00:00"/>
    <n v="5"/>
    <s v="BIGVAN"/>
    <n v="4042636"/>
    <s v="Yes"/>
    <n v="5"/>
    <n v="0"/>
    <n v="0"/>
  </r>
  <r>
    <x v="1"/>
    <x v="1"/>
    <d v="2024-12-16T00:00:00"/>
    <n v="5"/>
    <s v="BIGVAN"/>
    <n v="4042640"/>
    <s v="Yes"/>
    <n v="5"/>
    <n v="0"/>
    <n v="0"/>
  </r>
  <r>
    <x v="1"/>
    <x v="1"/>
    <d v="2024-12-16T00:00:00"/>
    <n v="5"/>
    <s v="BIGVAN"/>
    <n v="4042646"/>
    <s v="Yes"/>
    <n v="5"/>
    <n v="0"/>
    <n v="0"/>
  </r>
  <r>
    <x v="1"/>
    <x v="1"/>
    <d v="2024-12-16T00:00:00"/>
    <n v="0"/>
    <s v="WAV"/>
    <n v="4042649"/>
    <s v="Yes"/>
    <n v="5"/>
    <n v="1"/>
    <n v="5"/>
  </r>
  <r>
    <x v="1"/>
    <x v="1"/>
    <d v="2024-12-16T00:00:00"/>
    <n v="0"/>
    <s v="WAV"/>
    <n v="4042654"/>
    <s v="Yes"/>
    <n v="0"/>
    <n v="0"/>
    <n v="0"/>
  </r>
  <r>
    <x v="0"/>
    <x v="2"/>
    <d v="2024-12-16T00:00:00"/>
    <n v="0"/>
    <s v="WAV"/>
    <n v="4042656"/>
    <s v="Yes"/>
    <n v="3.75"/>
    <n v="1"/>
    <n v="3.75"/>
  </r>
  <r>
    <x v="0"/>
    <x v="2"/>
    <d v="2024-12-16T00:00:00"/>
    <n v="0"/>
    <s v="WAV"/>
    <n v="4042658"/>
    <s v="Yes"/>
    <n v="3.75"/>
    <n v="1"/>
    <n v="3.75"/>
  </r>
  <r>
    <x v="0"/>
    <x v="1"/>
    <d v="2024-12-16T00:00:00"/>
    <n v="0"/>
    <s v="BIGVAN"/>
    <n v="4042659"/>
    <s v="Yes"/>
    <n v="0"/>
    <n v="0"/>
    <n v="0"/>
  </r>
  <r>
    <x v="0"/>
    <x v="15"/>
    <d v="2024-12-19T00:00:00"/>
    <n v="0"/>
    <s v="WAV"/>
    <n v="4042660"/>
    <s v="Yes"/>
    <n v="3.75"/>
    <n v="1"/>
    <n v="3.75"/>
  </r>
  <r>
    <x v="0"/>
    <x v="4"/>
    <d v="2024-12-21T00:00:00"/>
    <n v="3.75"/>
    <s v="WAV"/>
    <n v="4042661"/>
    <s v="Yes"/>
    <n v="3.75"/>
    <n v="0"/>
    <n v="0"/>
  </r>
  <r>
    <x v="0"/>
    <x v="13"/>
    <d v="2024-12-18T00:00:00"/>
    <n v="3.75"/>
    <s v="WAV"/>
    <n v="4042662"/>
    <s v="Yes"/>
    <n v="3.75"/>
    <n v="0"/>
    <n v="0"/>
  </r>
  <r>
    <x v="0"/>
    <x v="0"/>
    <d v="2024-12-18T00:00:00"/>
    <n v="0"/>
    <s v="WAV"/>
    <n v="4042663"/>
    <s v="Yes"/>
    <n v="3.75"/>
    <n v="1"/>
    <n v="3.75"/>
  </r>
  <r>
    <x v="1"/>
    <x v="7"/>
    <d v="2024-12-16T00:00:00"/>
    <n v="5"/>
    <s v="WAV"/>
    <n v="4042666"/>
    <s v="Yes"/>
    <n v="5"/>
    <n v="0"/>
    <n v="0"/>
  </r>
  <r>
    <x v="2"/>
    <x v="1"/>
    <d v="2024-12-16T00:00:00"/>
    <n v="0"/>
    <s v="WAV"/>
    <n v="4042668"/>
    <s v="Yes"/>
    <n v="0"/>
    <n v="0"/>
    <n v="0"/>
  </r>
  <r>
    <x v="2"/>
    <x v="4"/>
    <d v="2024-12-17T00:00:00"/>
    <n v="0"/>
    <s v="WAV"/>
    <n v="4042674"/>
    <s v="Yes"/>
    <n v="3.75"/>
    <n v="1"/>
    <n v="3.75"/>
  </r>
  <r>
    <x v="1"/>
    <x v="16"/>
    <d v="2024-12-17T00:00:00"/>
    <n v="5"/>
    <s v="WAV"/>
    <n v="4042675"/>
    <s v="Yes"/>
    <n v="5"/>
    <n v="0"/>
    <n v="0"/>
  </r>
  <r>
    <x v="2"/>
    <x v="1"/>
    <d v="2024-12-17T00:00:00"/>
    <n v="5"/>
    <s v="BIGVAN"/>
    <n v="4042676"/>
    <s v="Yes"/>
    <n v="5"/>
    <n v="0"/>
    <n v="0"/>
  </r>
  <r>
    <x v="1"/>
    <x v="1"/>
    <d v="2024-12-19T00:00:00"/>
    <n v="5"/>
    <s v="BIGVAN"/>
    <n v="4042680"/>
    <s v="Yes"/>
    <n v="5"/>
    <n v="0"/>
    <n v="0"/>
  </r>
  <r>
    <x v="1"/>
    <x v="14"/>
    <d v="2024-12-20T00:00:00"/>
    <n v="5"/>
    <s v="SEDAN"/>
    <n v="4042681"/>
    <s v="Yes"/>
    <n v="5"/>
    <n v="0"/>
    <n v="0"/>
  </r>
  <r>
    <x v="1"/>
    <x v="11"/>
    <d v="2024-12-20T00:00:00"/>
    <n v="0"/>
    <s v="SEDAN"/>
    <n v="4042682"/>
    <s v="Yes"/>
    <n v="5"/>
    <n v="1"/>
    <n v="5"/>
  </r>
  <r>
    <x v="1"/>
    <x v="1"/>
    <d v="2024-12-22T00:00:00"/>
    <n v="5"/>
    <s v="BIGVAN"/>
    <n v="4042686"/>
    <s v="Yes"/>
    <n v="5"/>
    <n v="0"/>
    <n v="0"/>
  </r>
  <r>
    <x v="2"/>
    <x v="1"/>
    <d v="2024-12-17T00:00:00"/>
    <n v="0"/>
    <s v="WAV"/>
    <n v="4042690"/>
    <s v="Yes"/>
    <n v="5.5"/>
    <n v="1"/>
    <n v="5.5"/>
  </r>
  <r>
    <x v="2"/>
    <x v="1"/>
    <d v="2024-12-19T00:00:00"/>
    <n v="0"/>
    <s v="WAV"/>
    <n v="4042692"/>
    <s v="Yes"/>
    <n v="5.5"/>
    <n v="1"/>
    <n v="5.5"/>
  </r>
  <r>
    <x v="1"/>
    <x v="10"/>
    <d v="2024-12-16T00:00:00"/>
    <n v="5"/>
    <s v="WAV"/>
    <n v="4042702"/>
    <s v="Yes"/>
    <n v="5"/>
    <n v="0"/>
    <n v="0"/>
  </r>
  <r>
    <x v="0"/>
    <x v="0"/>
    <d v="2024-12-16T00:00:00"/>
    <n v="0"/>
    <s v="WAV"/>
    <n v="4042704"/>
    <s v="Yes"/>
    <n v="3.75"/>
    <n v="1"/>
    <n v="3.75"/>
  </r>
  <r>
    <x v="0"/>
    <x v="0"/>
    <d v="2024-12-16T00:00:00"/>
    <n v="0"/>
    <s v="WAV"/>
    <n v="4042705"/>
    <s v="Yes"/>
    <n v="3.75"/>
    <n v="1"/>
    <n v="3.75"/>
  </r>
  <r>
    <x v="1"/>
    <x v="1"/>
    <d v="2024-12-22T00:00:00"/>
    <n v="5"/>
    <s v="WAV"/>
    <n v="4042706"/>
    <s v="Yes"/>
    <n v="5"/>
    <n v="0"/>
    <n v="0"/>
  </r>
  <r>
    <x v="1"/>
    <x v="1"/>
    <d v="2024-12-22T00:00:00"/>
    <n v="5"/>
    <s v="WAV"/>
    <n v="4042708"/>
    <s v="Yes"/>
    <n v="5"/>
    <n v="0"/>
    <n v="0"/>
  </r>
  <r>
    <x v="1"/>
    <x v="16"/>
    <d v="2024-12-19T00:00:00"/>
    <n v="0"/>
    <s v="WAV"/>
    <n v="4042712"/>
    <s v="Yes"/>
    <n v="0"/>
    <n v="0"/>
    <n v="0"/>
  </r>
  <r>
    <x v="1"/>
    <x v="8"/>
    <d v="2024-12-16T00:00:00"/>
    <n v="0"/>
    <s v="WAV"/>
    <n v="4042713"/>
    <s v="Yes"/>
    <n v="0"/>
    <n v="0"/>
    <n v="0"/>
  </r>
  <r>
    <x v="1"/>
    <x v="1"/>
    <d v="2024-12-19T00:00:00"/>
    <n v="0"/>
    <s v="WAV"/>
    <n v="4042719"/>
    <s v="Yes"/>
    <n v="0"/>
    <n v="0"/>
    <n v="0"/>
  </r>
  <r>
    <x v="0"/>
    <x v="1"/>
    <d v="2024-12-23T00:00:00"/>
    <n v="0"/>
    <s v="BIGVAN"/>
    <n v="4042737"/>
    <s v="Yes"/>
    <n v="3.75"/>
    <n v="1"/>
    <n v="3.75"/>
  </r>
  <r>
    <x v="0"/>
    <x v="0"/>
    <d v="2024-12-23T00:00:00"/>
    <n v="0"/>
    <s v="WAV"/>
    <n v="4042738"/>
    <s v="Yes"/>
    <n v="3.75"/>
    <n v="1"/>
    <n v="3.75"/>
  </r>
  <r>
    <x v="0"/>
    <x v="1"/>
    <d v="2024-12-23T00:00:00"/>
    <n v="0"/>
    <s v="BIGVAN"/>
    <n v="4042741"/>
    <s v="Yes"/>
    <n v="3.75"/>
    <n v="1"/>
    <n v="3.75"/>
  </r>
  <r>
    <x v="0"/>
    <x v="13"/>
    <d v="2024-12-23T00:00:00"/>
    <n v="0"/>
    <s v="WAV"/>
    <n v="4042742"/>
    <s v="Yes"/>
    <n v="3.75"/>
    <n v="1"/>
    <n v="3.75"/>
  </r>
  <r>
    <x v="1"/>
    <x v="11"/>
    <d v="2024-12-23T00:00:00"/>
    <n v="0"/>
    <s v="SEDAN"/>
    <n v="4042771"/>
    <s v="Yes"/>
    <n v="0"/>
    <n v="0"/>
    <n v="0"/>
  </r>
  <r>
    <x v="2"/>
    <x v="1"/>
    <d v="2024-12-23T00:00:00"/>
    <n v="0"/>
    <s v="WAV"/>
    <n v="4042773"/>
    <s v="Yes"/>
    <n v="0"/>
    <n v="0"/>
    <n v="0"/>
  </r>
  <r>
    <x v="1"/>
    <x v="11"/>
    <d v="2024-12-23T00:00:00"/>
    <n v="0"/>
    <s v="SEDAN"/>
    <n v="4042788"/>
    <s v="Yes"/>
    <n v="0"/>
    <n v="0"/>
    <n v="0"/>
  </r>
  <r>
    <x v="0"/>
    <x v="15"/>
    <d v="2024-12-23T00:00:00"/>
    <n v="0"/>
    <s v="WAV"/>
    <n v="4042805"/>
    <s v="Yes"/>
    <n v="3.75"/>
    <n v="1"/>
    <n v="3.75"/>
  </r>
  <r>
    <x v="0"/>
    <x v="15"/>
    <d v="2024-12-23T00:00:00"/>
    <n v="0"/>
    <s v="WAV"/>
    <n v="4042806"/>
    <s v="Yes"/>
    <n v="3.75"/>
    <n v="1"/>
    <n v="3.75"/>
  </r>
  <r>
    <x v="2"/>
    <x v="9"/>
    <d v="2024-12-23T00:00:00"/>
    <n v="0"/>
    <s v="SEDAN"/>
    <n v="4042807"/>
    <s v="Yes"/>
    <n v="0"/>
    <n v="0"/>
    <n v="0"/>
  </r>
  <r>
    <x v="2"/>
    <x v="1"/>
    <d v="2024-12-23T00:00:00"/>
    <n v="0"/>
    <s v="WAV"/>
    <n v="4042808"/>
    <s v="Yes"/>
    <n v="0"/>
    <n v="0"/>
    <n v="0"/>
  </r>
  <r>
    <x v="1"/>
    <x v="11"/>
    <d v="2024-12-23T00:00:00"/>
    <n v="0"/>
    <s v="SEDAN"/>
    <n v="4042815"/>
    <s v="Yes"/>
    <n v="0"/>
    <n v="0"/>
    <n v="0"/>
  </r>
  <r>
    <x v="0"/>
    <x v="0"/>
    <d v="2024-12-23T00:00:00"/>
    <n v="0"/>
    <s v="WAV"/>
    <n v="4042824"/>
    <s v="Yes"/>
    <n v="3.75"/>
    <n v="1"/>
    <n v="3.75"/>
  </r>
  <r>
    <x v="0"/>
    <x v="15"/>
    <d v="2024-12-23T00:00:00"/>
    <n v="0"/>
    <s v="WAV"/>
    <n v="4042825"/>
    <s v="Yes"/>
    <n v="3.75"/>
    <n v="1"/>
    <n v="3.75"/>
  </r>
  <r>
    <x v="0"/>
    <x v="15"/>
    <d v="2024-12-23T00:00:00"/>
    <n v="0"/>
    <s v="WAV"/>
    <n v="4042832"/>
    <s v="Yes"/>
    <n v="3.75"/>
    <n v="1"/>
    <n v="3.75"/>
  </r>
  <r>
    <x v="0"/>
    <x v="15"/>
    <d v="2024-12-23T00:00:00"/>
    <n v="0"/>
    <s v="WAV"/>
    <n v="4042833"/>
    <s v="Yes"/>
    <n v="3.75"/>
    <n v="1"/>
    <n v="3.75"/>
  </r>
  <r>
    <x v="1"/>
    <x v="10"/>
    <d v="2024-12-23T00:00:00"/>
    <n v="0"/>
    <s v="WAV"/>
    <n v="4042854"/>
    <s v="Yes"/>
    <n v="0"/>
    <n v="0"/>
    <n v="0"/>
  </r>
  <r>
    <x v="1"/>
    <x v="8"/>
    <d v="2024-12-23T00:00:00"/>
    <n v="0"/>
    <s v="WAV"/>
    <n v="4042855"/>
    <s v="Yes"/>
    <n v="0"/>
    <n v="0"/>
    <n v="0"/>
  </r>
  <r>
    <x v="1"/>
    <x v="11"/>
    <d v="2024-12-23T00:00:00"/>
    <n v="0"/>
    <s v="SEDAN"/>
    <n v="4042875"/>
    <s v="Yes"/>
    <n v="0"/>
    <n v="0"/>
    <n v="0"/>
  </r>
  <r>
    <x v="2"/>
    <x v="1"/>
    <d v="2024-12-23T00:00:00"/>
    <n v="5.5"/>
    <s v="WAV"/>
    <n v="4042884"/>
    <s v="Yes"/>
    <n v="5.5"/>
    <n v="0"/>
    <n v="0"/>
  </r>
  <r>
    <x v="2"/>
    <x v="5"/>
    <d v="2024-12-23T00:00:00"/>
    <n v="0"/>
    <s v="SEDAN"/>
    <n v="4042885"/>
    <s v="Yes"/>
    <n v="0"/>
    <n v="0"/>
    <n v="0"/>
  </r>
  <r>
    <x v="2"/>
    <x v="1"/>
    <d v="2024-12-23T00:00:00"/>
    <n v="5.5"/>
    <s v="WAV"/>
    <n v="4042886"/>
    <s v="Yes"/>
    <n v="5.5"/>
    <n v="0"/>
    <n v="0"/>
  </r>
  <r>
    <x v="2"/>
    <x v="1"/>
    <d v="2024-12-23T00:00:00"/>
    <n v="0"/>
    <s v="WAV"/>
    <n v="4042887"/>
    <s v="Yes"/>
    <n v="0"/>
    <n v="0"/>
    <n v="0"/>
  </r>
  <r>
    <x v="0"/>
    <x v="15"/>
    <d v="2024-12-23T00:00:00"/>
    <n v="0"/>
    <s v="WAV"/>
    <n v="4042892"/>
    <s v="Yes"/>
    <n v="3.75"/>
    <n v="1"/>
    <n v="3.75"/>
  </r>
  <r>
    <x v="0"/>
    <x v="15"/>
    <d v="2024-12-23T00:00:00"/>
    <n v="0"/>
    <s v="WAV"/>
    <n v="4042893"/>
    <s v="Yes"/>
    <n v="3.75"/>
    <n v="1"/>
    <n v="3.75"/>
  </r>
  <r>
    <x v="0"/>
    <x v="15"/>
    <d v="2024-12-23T00:00:00"/>
    <n v="0"/>
    <s v="WAV"/>
    <n v="4042894"/>
    <s v="Yes"/>
    <n v="3.75"/>
    <n v="1"/>
    <n v="3.75"/>
  </r>
  <r>
    <x v="0"/>
    <x v="15"/>
    <d v="2024-12-23T00:00:00"/>
    <n v="0"/>
    <s v="WAV"/>
    <n v="4042895"/>
    <s v="Yes"/>
    <n v="3.75"/>
    <n v="1"/>
    <n v="3.75"/>
  </r>
  <r>
    <x v="2"/>
    <x v="8"/>
    <d v="2024-12-23T00:00:00"/>
    <n v="5"/>
    <s v="WAV"/>
    <n v="4042896"/>
    <s v="Yes"/>
    <n v="5"/>
    <n v="0"/>
    <n v="0"/>
  </r>
  <r>
    <x v="2"/>
    <x v="12"/>
    <d v="2024-12-23T00:00:00"/>
    <n v="3.75"/>
    <s v="WAV"/>
    <n v="4042897"/>
    <s v="Yes"/>
    <n v="3.75"/>
    <n v="0"/>
    <n v="0"/>
  </r>
  <r>
    <x v="0"/>
    <x v="1"/>
    <d v="2024-12-23T00:00:00"/>
    <n v="3.75"/>
    <s v="BIGVAN"/>
    <n v="4042904"/>
    <s v="Yes"/>
    <n v="3.75"/>
    <n v="0"/>
    <n v="0"/>
  </r>
  <r>
    <x v="0"/>
    <x v="1"/>
    <d v="2024-12-23T00:00:00"/>
    <n v="3.75"/>
    <s v="BIGVAN"/>
    <n v="4042905"/>
    <s v="Yes"/>
    <n v="3.75"/>
    <n v="0"/>
    <n v="0"/>
  </r>
  <r>
    <x v="2"/>
    <x v="12"/>
    <d v="2024-12-23T00:00:00"/>
    <n v="0"/>
    <s v="WAV"/>
    <n v="4042906"/>
    <s v="Yes"/>
    <n v="0"/>
    <n v="0"/>
    <n v="0"/>
  </r>
  <r>
    <x v="1"/>
    <x v="12"/>
    <d v="2024-12-23T00:00:00"/>
    <n v="0"/>
    <s v="WAV"/>
    <n v="4042907"/>
    <s v="Yes"/>
    <n v="0"/>
    <n v="0"/>
    <n v="0"/>
  </r>
  <r>
    <x v="2"/>
    <x v="9"/>
    <d v="2024-12-23T00:00:00"/>
    <n v="0"/>
    <s v="SEDAN"/>
    <n v="4042917"/>
    <s v="Yes"/>
    <n v="0"/>
    <n v="0"/>
    <n v="0"/>
  </r>
  <r>
    <x v="2"/>
    <x v="1"/>
    <d v="2024-12-23T00:00:00"/>
    <n v="0"/>
    <s v="WAV"/>
    <n v="4042918"/>
    <s v="Yes"/>
    <n v="0"/>
    <n v="0"/>
    <n v="0"/>
  </r>
  <r>
    <x v="1"/>
    <x v="9"/>
    <d v="2024-12-23T00:00:00"/>
    <n v="5"/>
    <s v="SEDAN"/>
    <n v="4042971"/>
    <s v="Yes"/>
    <n v="5"/>
    <n v="0"/>
    <n v="0"/>
  </r>
  <r>
    <x v="1"/>
    <x v="9"/>
    <d v="2024-12-23T00:00:00"/>
    <n v="5"/>
    <s v="SEDAN"/>
    <n v="4042972"/>
    <s v="Yes"/>
    <n v="5"/>
    <n v="0"/>
    <n v="0"/>
  </r>
  <r>
    <x v="2"/>
    <x v="1"/>
    <d v="2024-12-23T00:00:00"/>
    <n v="0"/>
    <s v="WAV"/>
    <n v="4042978"/>
    <s v="Yes"/>
    <n v="5.5"/>
    <n v="1"/>
    <n v="5.5"/>
  </r>
  <r>
    <x v="0"/>
    <x v="13"/>
    <d v="2024-12-23T00:00:00"/>
    <n v="0"/>
    <s v="WAV"/>
    <n v="4042991"/>
    <s v="Yes"/>
    <n v="3.75"/>
    <n v="1"/>
    <n v="3.75"/>
  </r>
  <r>
    <x v="0"/>
    <x v="15"/>
    <d v="2024-12-23T00:00:00"/>
    <n v="0"/>
    <s v="WAV"/>
    <n v="4042992"/>
    <s v="Yes"/>
    <n v="3.75"/>
    <n v="1"/>
    <n v="3.75"/>
  </r>
  <r>
    <x v="0"/>
    <x v="13"/>
    <d v="2024-12-23T00:00:00"/>
    <n v="0"/>
    <s v="WAV"/>
    <n v="4042995"/>
    <s v="Yes"/>
    <n v="3.75"/>
    <n v="1"/>
    <n v="3.75"/>
  </r>
  <r>
    <x v="0"/>
    <x v="13"/>
    <d v="2024-12-23T00:00:00"/>
    <n v="0"/>
    <s v="WAV"/>
    <n v="4042996"/>
    <s v="Yes"/>
    <n v="3.75"/>
    <n v="1"/>
    <n v="3.75"/>
  </r>
  <r>
    <x v="1"/>
    <x v="11"/>
    <d v="2024-12-23T00:00:00"/>
    <n v="0"/>
    <s v="SEDAN"/>
    <n v="4043003"/>
    <s v="Yes"/>
    <n v="0"/>
    <n v="0"/>
    <n v="0"/>
  </r>
  <r>
    <x v="1"/>
    <x v="10"/>
    <d v="2024-12-23T00:00:00"/>
    <n v="0"/>
    <s v="WAV"/>
    <n v="4043023"/>
    <s v="Yes"/>
    <n v="5"/>
    <n v="1"/>
    <n v="5"/>
  </r>
  <r>
    <x v="1"/>
    <x v="8"/>
    <d v="2024-12-23T00:00:00"/>
    <n v="5"/>
    <s v="WAV"/>
    <n v="4043024"/>
    <s v="Yes"/>
    <n v="5"/>
    <n v="0"/>
    <n v="0"/>
  </r>
  <r>
    <x v="0"/>
    <x v="13"/>
    <d v="2024-12-23T00:00:00"/>
    <n v="0"/>
    <s v="WAV"/>
    <n v="4043028"/>
    <s v="Yes"/>
    <n v="3.75"/>
    <n v="1"/>
    <n v="3.75"/>
  </r>
  <r>
    <x v="0"/>
    <x v="13"/>
    <d v="2024-12-23T00:00:00"/>
    <n v="0"/>
    <s v="WAV"/>
    <n v="4043029"/>
    <s v="Yes"/>
    <n v="3.75"/>
    <n v="1"/>
    <n v="3.75"/>
  </r>
  <r>
    <x v="2"/>
    <x v="1"/>
    <d v="2024-12-23T00:00:00"/>
    <n v="0"/>
    <s v="WAV"/>
    <n v="4043033"/>
    <s v="Yes"/>
    <n v="0"/>
    <n v="0"/>
    <n v="0"/>
  </r>
  <r>
    <x v="2"/>
    <x v="14"/>
    <d v="2024-12-23T00:00:00"/>
    <n v="0"/>
    <s v="SEDAN"/>
    <n v="4043034"/>
    <s v="Yes"/>
    <n v="0"/>
    <n v="0"/>
    <n v="0"/>
  </r>
  <r>
    <x v="0"/>
    <x v="13"/>
    <d v="2024-12-23T00:00:00"/>
    <n v="0"/>
    <s v="WAV"/>
    <n v="4043035"/>
    <s v="Yes"/>
    <n v="3.75"/>
    <n v="1"/>
    <n v="3.75"/>
  </r>
  <r>
    <x v="0"/>
    <x v="13"/>
    <d v="2024-12-23T00:00:00"/>
    <n v="0"/>
    <s v="WAV"/>
    <n v="4043036"/>
    <s v="Yes"/>
    <n v="3.75"/>
    <n v="1"/>
    <n v="3.75"/>
  </r>
  <r>
    <x v="1"/>
    <x v="1"/>
    <d v="2024-12-23T00:00:00"/>
    <n v="5"/>
    <s v="WAV"/>
    <n v="4043043"/>
    <s v="Yes"/>
    <n v="5"/>
    <n v="0"/>
    <n v="0"/>
  </r>
  <r>
    <x v="2"/>
    <x v="12"/>
    <d v="2024-12-23T00:00:00"/>
    <n v="0"/>
    <s v="WAV"/>
    <n v="4043048"/>
    <s v="Yes"/>
    <n v="0"/>
    <n v="0"/>
    <n v="0"/>
  </r>
  <r>
    <x v="2"/>
    <x v="7"/>
    <d v="2024-12-23T00:00:00"/>
    <n v="0"/>
    <s v="WAV"/>
    <n v="4043049"/>
    <s v="Yes"/>
    <n v="0"/>
    <n v="0"/>
    <n v="0"/>
  </r>
  <r>
    <x v="2"/>
    <x v="14"/>
    <d v="2024-12-23T00:00:00"/>
    <n v="5.5"/>
    <s v="SEDAN"/>
    <n v="4043050"/>
    <s v="Yes"/>
    <n v="5.5"/>
    <n v="0"/>
    <n v="0"/>
  </r>
  <r>
    <x v="2"/>
    <x v="12"/>
    <d v="2024-12-23T00:00:00"/>
    <n v="0"/>
    <s v="WAV"/>
    <n v="4043051"/>
    <s v="Yes"/>
    <n v="0"/>
    <n v="0"/>
    <n v="0"/>
  </r>
  <r>
    <x v="2"/>
    <x v="5"/>
    <d v="2024-12-23T00:00:00"/>
    <n v="0"/>
    <s v="SEDAN"/>
    <n v="4043052"/>
    <s v="Yes"/>
    <n v="0"/>
    <n v="0"/>
    <n v="0"/>
  </r>
  <r>
    <x v="1"/>
    <x v="1"/>
    <d v="2024-12-23T00:00:00"/>
    <n v="0"/>
    <s v="WAV"/>
    <n v="4043055"/>
    <s v="Yes"/>
    <n v="0"/>
    <n v="0"/>
    <n v="0"/>
  </r>
  <r>
    <x v="1"/>
    <x v="1"/>
    <d v="2024-12-23T00:00:00"/>
    <n v="0"/>
    <s v="WAV"/>
    <n v="4043056"/>
    <s v="Yes"/>
    <n v="0"/>
    <n v="0"/>
    <n v="0"/>
  </r>
  <r>
    <x v="1"/>
    <x v="11"/>
    <d v="2024-12-23T00:00:00"/>
    <n v="0"/>
    <s v="WAV"/>
    <n v="4043059"/>
    <s v="Yes"/>
    <n v="0"/>
    <n v="0"/>
    <n v="0"/>
  </r>
  <r>
    <x v="1"/>
    <x v="1"/>
    <d v="2024-12-23T00:00:00"/>
    <n v="0"/>
    <s v="WAV"/>
    <n v="4043060"/>
    <s v="Yes"/>
    <n v="0"/>
    <n v="0"/>
    <n v="0"/>
  </r>
  <r>
    <x v="1"/>
    <x v="11"/>
    <d v="2024-12-23T00:00:00"/>
    <n v="5"/>
    <s v="SEDAN"/>
    <n v="4043081"/>
    <s v="Yes"/>
    <n v="5"/>
    <n v="0"/>
    <n v="0"/>
  </r>
  <r>
    <x v="2"/>
    <x v="14"/>
    <d v="2024-12-23T00:00:00"/>
    <n v="0"/>
    <s v="SEDAN"/>
    <n v="4043082"/>
    <s v="Yes"/>
    <n v="0"/>
    <n v="0"/>
    <n v="0"/>
  </r>
  <r>
    <x v="2"/>
    <x v="5"/>
    <d v="2024-12-23T00:00:00"/>
    <n v="0"/>
    <s v="SEDAN"/>
    <n v="4043083"/>
    <s v="Yes"/>
    <n v="0"/>
    <n v="0"/>
    <n v="0"/>
  </r>
  <r>
    <x v="1"/>
    <x v="11"/>
    <d v="2024-12-23T00:00:00"/>
    <n v="0"/>
    <s v="SEDAN"/>
    <n v="4043092"/>
    <s v="Yes"/>
    <n v="0"/>
    <n v="0"/>
    <n v="0"/>
  </r>
  <r>
    <x v="1"/>
    <x v="10"/>
    <d v="2024-12-23T00:00:00"/>
    <n v="0"/>
    <s v="WAV"/>
    <n v="4043103"/>
    <s v="Yes"/>
    <n v="0"/>
    <n v="0"/>
    <n v="0"/>
  </r>
  <r>
    <x v="0"/>
    <x v="13"/>
    <d v="2024-12-23T00:00:00"/>
    <n v="0"/>
    <s v="WAV"/>
    <n v="4043104"/>
    <s v="Yes"/>
    <n v="3.75"/>
    <n v="1"/>
    <n v="3.75"/>
  </r>
  <r>
    <x v="0"/>
    <x v="13"/>
    <d v="2024-12-23T00:00:00"/>
    <n v="0"/>
    <s v="WAV"/>
    <n v="4043105"/>
    <s v="Yes"/>
    <n v="3.75"/>
    <n v="1"/>
    <n v="3.75"/>
  </r>
  <r>
    <x v="1"/>
    <x v="10"/>
    <d v="2024-12-23T00:00:00"/>
    <n v="0"/>
    <s v="WAV"/>
    <n v="4043113"/>
    <s v="Yes"/>
    <n v="0"/>
    <n v="0"/>
    <n v="0"/>
  </r>
  <r>
    <x v="1"/>
    <x v="11"/>
    <d v="2024-12-23T00:00:00"/>
    <n v="0"/>
    <s v="WAV"/>
    <n v="4043114"/>
    <s v="Yes"/>
    <n v="0"/>
    <n v="0"/>
    <n v="0"/>
  </r>
  <r>
    <x v="0"/>
    <x v="0"/>
    <d v="2024-12-23T00:00:00"/>
    <n v="0"/>
    <s v="WAV"/>
    <n v="4043119"/>
    <s v="Yes"/>
    <n v="3.75"/>
    <n v="1"/>
    <n v="3.75"/>
  </r>
  <r>
    <x v="0"/>
    <x v="3"/>
    <d v="2024-12-23T00:00:00"/>
    <n v="3.75"/>
    <s v="WAV"/>
    <n v="4043120"/>
    <s v="Yes"/>
    <n v="3.75"/>
    <n v="0"/>
    <n v="0"/>
  </r>
  <r>
    <x v="0"/>
    <x v="1"/>
    <d v="2024-12-23T00:00:00"/>
    <n v="3.75"/>
    <s v="BIGVAN"/>
    <n v="4043121"/>
    <s v="Yes"/>
    <n v="3.75"/>
    <n v="0"/>
    <n v="0"/>
  </r>
  <r>
    <x v="1"/>
    <x v="11"/>
    <d v="2024-12-23T00:00:00"/>
    <n v="0"/>
    <s v="SEDAN"/>
    <n v="4043126"/>
    <s v="Yes"/>
    <n v="0"/>
    <n v="0"/>
    <n v="0"/>
  </r>
  <r>
    <x v="0"/>
    <x v="15"/>
    <d v="2024-12-23T00:00:00"/>
    <n v="3.75"/>
    <s v="WAV"/>
    <n v="4043129"/>
    <s v="Yes"/>
    <n v="3.75"/>
    <n v="0"/>
    <n v="0"/>
  </r>
  <r>
    <x v="0"/>
    <x v="3"/>
    <d v="2024-12-23T00:00:00"/>
    <n v="3.75"/>
    <s v="WAV"/>
    <n v="4043130"/>
    <s v="Yes"/>
    <n v="3.75"/>
    <n v="0"/>
    <n v="0"/>
  </r>
  <r>
    <x v="1"/>
    <x v="11"/>
    <d v="2024-12-23T00:00:00"/>
    <n v="0"/>
    <s v="SEDAN"/>
    <n v="4043156"/>
    <s v="Yes"/>
    <n v="0"/>
    <n v="0"/>
    <n v="0"/>
  </r>
  <r>
    <x v="0"/>
    <x v="0"/>
    <d v="2024-12-23T00:00:00"/>
    <n v="0"/>
    <s v="WAV"/>
    <n v="4043163"/>
    <s v="Yes"/>
    <n v="3.75"/>
    <n v="1"/>
    <n v="3.75"/>
  </r>
  <r>
    <x v="0"/>
    <x v="3"/>
    <d v="2024-12-23T00:00:00"/>
    <n v="3.75"/>
    <s v="WAV"/>
    <n v="4043164"/>
    <s v="Yes"/>
    <n v="3.75"/>
    <n v="0"/>
    <n v="0"/>
  </r>
  <r>
    <x v="1"/>
    <x v="11"/>
    <d v="2024-12-23T00:00:00"/>
    <n v="0"/>
    <s v="SEDAN"/>
    <n v="4043169"/>
    <s v="Yes"/>
    <n v="0"/>
    <n v="0"/>
    <n v="0"/>
  </r>
  <r>
    <x v="1"/>
    <x v="10"/>
    <d v="2024-12-23T00:00:00"/>
    <n v="0"/>
    <s v="WAV"/>
    <n v="4043177"/>
    <s v="Yes"/>
    <n v="0"/>
    <n v="0"/>
    <n v="0"/>
  </r>
  <r>
    <x v="1"/>
    <x v="11"/>
    <d v="2024-12-23T00:00:00"/>
    <n v="0"/>
    <s v="SEDAN"/>
    <n v="4043180"/>
    <s v="Yes"/>
    <n v="0"/>
    <n v="0"/>
    <n v="0"/>
  </r>
  <r>
    <x v="1"/>
    <x v="1"/>
    <d v="2024-12-23T00:00:00"/>
    <n v="0"/>
    <s v="WAV"/>
    <n v="4043188"/>
    <s v="Yes"/>
    <n v="0"/>
    <n v="0"/>
    <n v="0"/>
  </r>
  <r>
    <x v="0"/>
    <x v="13"/>
    <d v="2024-12-20T00:00:00"/>
    <n v="0"/>
    <s v="WAV"/>
    <n v="4043219"/>
    <s v="Yes"/>
    <n v="3.75"/>
    <n v="1"/>
    <n v="3.75"/>
  </r>
  <r>
    <x v="0"/>
    <x v="15"/>
    <d v="2024-12-20T00:00:00"/>
    <n v="0"/>
    <s v="WAV"/>
    <n v="4043232"/>
    <s v="Yes"/>
    <n v="3.75"/>
    <n v="1"/>
    <n v="3.75"/>
  </r>
  <r>
    <x v="1"/>
    <x v="10"/>
    <d v="2024-12-23T00:00:00"/>
    <n v="0"/>
    <s v="WAV"/>
    <n v="4043239"/>
    <s v="Yes"/>
    <n v="0"/>
    <n v="0"/>
    <n v="0"/>
  </r>
  <r>
    <x v="2"/>
    <x v="1"/>
    <d v="2024-12-17T00:00:00"/>
    <n v="0"/>
    <s v="WAV"/>
    <n v="4043242"/>
    <s v="Yes"/>
    <n v="5.5"/>
    <n v="1"/>
    <n v="5.5"/>
  </r>
  <r>
    <x v="2"/>
    <x v="14"/>
    <d v="2024-12-17T00:00:00"/>
    <n v="5"/>
    <s v="SEDAN"/>
    <n v="4043243"/>
    <s v="Yes"/>
    <n v="5"/>
    <n v="0"/>
    <n v="0"/>
  </r>
  <r>
    <x v="2"/>
    <x v="10"/>
    <d v="2024-12-18T00:00:00"/>
    <n v="0"/>
    <s v="WAV"/>
    <n v="4043244"/>
    <s v="Yes"/>
    <n v="0"/>
    <n v="0"/>
    <n v="0"/>
  </r>
  <r>
    <x v="1"/>
    <x v="5"/>
    <d v="2024-12-17T00:00:00"/>
    <n v="0"/>
    <s v="SEDAN"/>
    <n v="4043249"/>
    <s v="Yes"/>
    <n v="0"/>
    <n v="0"/>
    <n v="0"/>
  </r>
  <r>
    <x v="0"/>
    <x v="15"/>
    <d v="2024-12-18T00:00:00"/>
    <n v="0"/>
    <s v="WAV"/>
    <n v="4043254"/>
    <s v="Yes"/>
    <n v="3.75"/>
    <n v="1"/>
    <n v="3.75"/>
  </r>
  <r>
    <x v="0"/>
    <x v="1"/>
    <d v="2024-12-23T00:00:00"/>
    <n v="3.75"/>
    <s v="BIGVAN"/>
    <n v="4043255"/>
    <s v="Yes"/>
    <n v="3.75"/>
    <n v="0"/>
    <n v="0"/>
  </r>
  <r>
    <x v="0"/>
    <x v="1"/>
    <d v="2024-12-23T00:00:00"/>
    <n v="3.75"/>
    <s v="BIGVAN"/>
    <n v="4043257"/>
    <s v="Yes"/>
    <n v="3.75"/>
    <n v="0"/>
    <n v="0"/>
  </r>
  <r>
    <x v="2"/>
    <x v="1"/>
    <d v="2024-12-17T00:00:00"/>
    <n v="0"/>
    <s v="WAV"/>
    <n v="4043258"/>
    <s v="Yes"/>
    <n v="5.5"/>
    <n v="1"/>
    <n v="5.5"/>
  </r>
  <r>
    <x v="2"/>
    <x v="14"/>
    <d v="2024-12-18T00:00:00"/>
    <n v="0"/>
    <s v="SEDAN"/>
    <n v="4043259"/>
    <s v="Yes"/>
    <n v="5.5"/>
    <n v="1"/>
    <n v="5.5"/>
  </r>
  <r>
    <x v="2"/>
    <x v="1"/>
    <d v="2024-12-19T00:00:00"/>
    <n v="0"/>
    <s v="WAV"/>
    <n v="4043260"/>
    <s v="Yes"/>
    <n v="5.5"/>
    <n v="1"/>
    <n v="5.5"/>
  </r>
  <r>
    <x v="2"/>
    <x v="1"/>
    <d v="2024-12-23T00:00:00"/>
    <n v="5.5"/>
    <s v="WAV"/>
    <n v="4043261"/>
    <s v="Yes"/>
    <n v="5.5"/>
    <n v="0"/>
    <n v="0"/>
  </r>
  <r>
    <x v="2"/>
    <x v="1"/>
    <d v="2024-12-17T00:00:00"/>
    <n v="5"/>
    <s v="BIGVAN"/>
    <n v="4043262"/>
    <s v="Yes"/>
    <n v="5"/>
    <n v="0"/>
    <n v="0"/>
  </r>
  <r>
    <x v="2"/>
    <x v="11"/>
    <d v="2024-12-18T00:00:00"/>
    <n v="5"/>
    <s v="SEDAN"/>
    <n v="4043263"/>
    <s v="Yes"/>
    <n v="5"/>
    <n v="0"/>
    <n v="0"/>
  </r>
  <r>
    <x v="2"/>
    <x v="1"/>
    <d v="2024-12-19T00:00:00"/>
    <n v="5"/>
    <s v="WAV"/>
    <n v="4043264"/>
    <s v="Yes"/>
    <n v="5"/>
    <n v="0"/>
    <n v="0"/>
  </r>
  <r>
    <x v="2"/>
    <x v="1"/>
    <d v="2024-12-23T00:00:00"/>
    <n v="5.5"/>
    <s v="WAV"/>
    <n v="4043265"/>
    <s v="Yes"/>
    <n v="5.5"/>
    <n v="0"/>
    <n v="0"/>
  </r>
  <r>
    <x v="0"/>
    <x v="0"/>
    <d v="2024-12-18T00:00:00"/>
    <n v="0"/>
    <s v="WAV"/>
    <n v="4043267"/>
    <s v="Yes"/>
    <n v="3.75"/>
    <n v="1"/>
    <n v="3.75"/>
  </r>
  <r>
    <x v="0"/>
    <x v="1"/>
    <d v="2024-12-21T00:00:00"/>
    <n v="0"/>
    <s v="BIGVAN"/>
    <n v="4043269"/>
    <s v="Yes"/>
    <n v="3.75"/>
    <n v="1"/>
    <n v="3.75"/>
  </r>
  <r>
    <x v="0"/>
    <x v="4"/>
    <d v="2024-12-21T00:00:00"/>
    <n v="0"/>
    <s v="WAV"/>
    <n v="4043270"/>
    <s v="Yes"/>
    <n v="3.75"/>
    <n v="1"/>
    <n v="3.75"/>
  </r>
  <r>
    <x v="2"/>
    <x v="11"/>
    <d v="2024-12-17T00:00:00"/>
    <n v="0"/>
    <s v="SEDAN"/>
    <n v="4043272"/>
    <s v="Yes"/>
    <n v="5"/>
    <n v="1"/>
    <n v="5"/>
  </r>
  <r>
    <x v="2"/>
    <x v="1"/>
    <d v="2024-12-17T00:00:00"/>
    <n v="5"/>
    <s v="WAV"/>
    <n v="4043273"/>
    <s v="Yes"/>
    <n v="5"/>
    <n v="0"/>
    <n v="0"/>
  </r>
  <r>
    <x v="2"/>
    <x v="18"/>
    <d v="2024-12-19T00:00:00"/>
    <n v="0"/>
    <s v="WAV"/>
    <n v="4043275"/>
    <s v="Yes"/>
    <n v="5"/>
    <n v="1"/>
    <n v="5"/>
  </r>
  <r>
    <x v="2"/>
    <x v="1"/>
    <d v="2024-12-19T00:00:00"/>
    <n v="5"/>
    <s v="WAV"/>
    <n v="4043276"/>
    <s v="Yes"/>
    <n v="5"/>
    <n v="0"/>
    <n v="0"/>
  </r>
  <r>
    <x v="1"/>
    <x v="7"/>
    <d v="2024-12-23T00:00:00"/>
    <n v="5"/>
    <s v="WAV"/>
    <n v="4043284"/>
    <s v="Yes"/>
    <n v="5"/>
    <n v="0"/>
    <n v="0"/>
  </r>
  <r>
    <x v="1"/>
    <x v="1"/>
    <d v="2024-12-17T00:00:00"/>
    <n v="5"/>
    <s v="WAV"/>
    <n v="4043294"/>
    <s v="Yes"/>
    <n v="5"/>
    <n v="0"/>
    <n v="0"/>
  </r>
  <r>
    <x v="1"/>
    <x v="1"/>
    <d v="2024-12-17T00:00:00"/>
    <n v="5"/>
    <s v="WAV"/>
    <n v="4043295"/>
    <s v="Yes"/>
    <n v="5"/>
    <n v="0"/>
    <n v="0"/>
  </r>
  <r>
    <x v="0"/>
    <x v="2"/>
    <d v="2024-12-19T00:00:00"/>
    <n v="0"/>
    <s v="WAV"/>
    <n v="4043299"/>
    <s v="Yes"/>
    <n v="3.75"/>
    <n v="1"/>
    <n v="3.75"/>
  </r>
  <r>
    <x v="0"/>
    <x v="1"/>
    <d v="2024-12-19T00:00:00"/>
    <n v="0"/>
    <s v="BIGVAN"/>
    <n v="4043300"/>
    <s v="Yes"/>
    <n v="3.75"/>
    <n v="1"/>
    <n v="3.75"/>
  </r>
  <r>
    <x v="0"/>
    <x v="0"/>
    <d v="2024-12-17T00:00:00"/>
    <n v="0"/>
    <s v="WAV"/>
    <n v="4043303"/>
    <s v="Yes"/>
    <n v="3.75"/>
    <n v="1"/>
    <n v="3.75"/>
  </r>
  <r>
    <x v="0"/>
    <x v="1"/>
    <d v="2024-12-19T00:00:00"/>
    <n v="0"/>
    <s v="BIGVAN"/>
    <n v="4043304"/>
    <s v="Yes"/>
    <n v="3.75"/>
    <n v="1"/>
    <n v="3.75"/>
  </r>
  <r>
    <x v="0"/>
    <x v="1"/>
    <d v="2024-12-17T00:00:00"/>
    <n v="0"/>
    <s v="BIGVAN"/>
    <n v="4043306"/>
    <s v="Yes"/>
    <n v="3.75"/>
    <n v="1"/>
    <n v="3.75"/>
  </r>
  <r>
    <x v="0"/>
    <x v="0"/>
    <d v="2024-12-19T00:00:00"/>
    <n v="0"/>
    <s v="WAV"/>
    <n v="4043307"/>
    <s v="Yes"/>
    <n v="3.75"/>
    <n v="1"/>
    <n v="3.75"/>
  </r>
  <r>
    <x v="2"/>
    <x v="1"/>
    <d v="2024-12-18T00:00:00"/>
    <n v="0"/>
    <s v="WAV"/>
    <n v="4043314"/>
    <s v="Yes"/>
    <n v="0"/>
    <n v="0"/>
    <n v="0"/>
  </r>
  <r>
    <x v="2"/>
    <x v="4"/>
    <d v="2024-12-18T00:00:00"/>
    <n v="5"/>
    <s v="WAV"/>
    <n v="4043315"/>
    <s v="Yes"/>
    <n v="5"/>
    <n v="0"/>
    <n v="0"/>
  </r>
  <r>
    <x v="1"/>
    <x v="1"/>
    <d v="2024-12-17T00:00:00"/>
    <n v="5"/>
    <s v="WAV"/>
    <n v="4043320"/>
    <s v="Yes"/>
    <n v="5"/>
    <n v="0"/>
    <n v="0"/>
  </r>
  <r>
    <x v="1"/>
    <x v="14"/>
    <d v="2024-12-17T00:00:00"/>
    <n v="5"/>
    <s v="SEDAN"/>
    <n v="4043324"/>
    <s v="Yes"/>
    <n v="5"/>
    <n v="0"/>
    <n v="0"/>
  </r>
  <r>
    <x v="1"/>
    <x v="8"/>
    <d v="2024-12-23T00:00:00"/>
    <n v="5"/>
    <s v="WAV"/>
    <n v="4043326"/>
    <s v="Yes"/>
    <n v="5"/>
    <n v="0"/>
    <n v="0"/>
  </r>
  <r>
    <x v="1"/>
    <x v="11"/>
    <d v="2024-12-23T00:00:00"/>
    <n v="0"/>
    <s v="SEDAN"/>
    <n v="4043329"/>
    <s v="Yes"/>
    <n v="0"/>
    <n v="0"/>
    <n v="0"/>
  </r>
  <r>
    <x v="2"/>
    <x v="10"/>
    <d v="2024-12-17T00:00:00"/>
    <n v="5.5"/>
    <s v="WAV"/>
    <n v="4043332"/>
    <s v="Yes"/>
    <n v="5.5"/>
    <n v="0"/>
    <n v="0"/>
  </r>
  <r>
    <x v="0"/>
    <x v="3"/>
    <d v="2024-12-17T00:00:00"/>
    <n v="0"/>
    <s v="WAV"/>
    <n v="4043337"/>
    <s v="Yes"/>
    <n v="3.75"/>
    <n v="1"/>
    <n v="3.75"/>
  </r>
  <r>
    <x v="0"/>
    <x v="3"/>
    <d v="2024-12-17T00:00:00"/>
    <n v="0"/>
    <s v="WAV"/>
    <n v="4043338"/>
    <s v="Yes"/>
    <n v="3.75"/>
    <n v="1"/>
    <n v="3.75"/>
  </r>
  <r>
    <x v="1"/>
    <x v="10"/>
    <d v="2024-12-17T00:00:00"/>
    <n v="5"/>
    <s v="WAV"/>
    <n v="4043341"/>
    <s v="Yes"/>
    <n v="5"/>
    <n v="0"/>
    <n v="0"/>
  </r>
  <r>
    <x v="0"/>
    <x v="1"/>
    <d v="2024-12-22T00:00:00"/>
    <n v="0"/>
    <s v="BIGVAN"/>
    <n v="4043345"/>
    <s v="Yes"/>
    <n v="3.75"/>
    <n v="1"/>
    <n v="3.75"/>
  </r>
  <r>
    <x v="0"/>
    <x v="1"/>
    <d v="2024-12-22T00:00:00"/>
    <n v="0"/>
    <s v="BIGVAN"/>
    <n v="4043347"/>
    <s v="Yes"/>
    <n v="3.75"/>
    <n v="1"/>
    <n v="3.75"/>
  </r>
  <r>
    <x v="1"/>
    <x v="1"/>
    <d v="2024-12-19T00:00:00"/>
    <n v="5"/>
    <s v="WAV"/>
    <n v="4043348"/>
    <s v="Yes"/>
    <n v="5"/>
    <n v="0"/>
    <n v="0"/>
  </r>
  <r>
    <x v="1"/>
    <x v="8"/>
    <d v="2024-12-19T00:00:00"/>
    <n v="5"/>
    <s v="WAV"/>
    <n v="4043349"/>
    <s v="Yes"/>
    <n v="5"/>
    <n v="0"/>
    <n v="0"/>
  </r>
  <r>
    <x v="1"/>
    <x v="1"/>
    <d v="2024-12-17T00:00:00"/>
    <n v="0"/>
    <s v="WAV"/>
    <n v="4043350"/>
    <s v="Yes"/>
    <n v="0"/>
    <n v="0"/>
    <n v="0"/>
  </r>
  <r>
    <x v="1"/>
    <x v="11"/>
    <d v="2024-12-18T00:00:00"/>
    <n v="5"/>
    <s v="SEDAN"/>
    <n v="4043353"/>
    <s v="Yes"/>
    <n v="5"/>
    <n v="0"/>
    <n v="0"/>
  </r>
  <r>
    <x v="1"/>
    <x v="1"/>
    <d v="2024-12-18T00:00:00"/>
    <n v="5"/>
    <s v="BIGVAN"/>
    <n v="4043354"/>
    <s v="Yes"/>
    <n v="5"/>
    <n v="0"/>
    <n v="0"/>
  </r>
  <r>
    <x v="1"/>
    <x v="7"/>
    <d v="2024-12-17T00:00:00"/>
    <n v="5"/>
    <s v="WAV"/>
    <n v="4043358"/>
    <s v="Yes"/>
    <n v="5"/>
    <n v="0"/>
    <n v="0"/>
  </r>
  <r>
    <x v="0"/>
    <x v="2"/>
    <d v="2024-12-17T00:00:00"/>
    <n v="0"/>
    <s v="WAV"/>
    <n v="4043361"/>
    <s v="Yes"/>
    <n v="3.75"/>
    <n v="1"/>
    <n v="3.75"/>
  </r>
  <r>
    <x v="0"/>
    <x v="15"/>
    <d v="2024-12-19T00:00:00"/>
    <n v="0"/>
    <s v="WAV"/>
    <n v="4043362"/>
    <s v="Yes"/>
    <n v="3.75"/>
    <n v="1"/>
    <n v="3.75"/>
  </r>
  <r>
    <x v="0"/>
    <x v="3"/>
    <d v="2024-12-19T00:00:00"/>
    <n v="0"/>
    <s v="WAV"/>
    <n v="4043363"/>
    <s v="Yes"/>
    <n v="3.75"/>
    <n v="1"/>
    <n v="3.75"/>
  </r>
  <r>
    <x v="0"/>
    <x v="3"/>
    <d v="2024-12-17T00:00:00"/>
    <n v="0"/>
    <s v="WAV"/>
    <n v="4043364"/>
    <s v="Yes"/>
    <n v="3.75"/>
    <n v="1"/>
    <n v="3.75"/>
  </r>
  <r>
    <x v="0"/>
    <x v="2"/>
    <d v="2024-12-17T00:00:00"/>
    <n v="3.75"/>
    <s v="WAV"/>
    <n v="4043365"/>
    <s v="Yes"/>
    <n v="3.75"/>
    <n v="0"/>
    <n v="0"/>
  </r>
  <r>
    <x v="1"/>
    <x v="4"/>
    <d v="2024-12-17T00:00:00"/>
    <n v="0"/>
    <s v="WAV"/>
    <n v="4043369"/>
    <s v="Yes"/>
    <n v="0"/>
    <n v="0"/>
    <n v="0"/>
  </r>
  <r>
    <x v="1"/>
    <x v="1"/>
    <d v="2024-12-17T00:00:00"/>
    <n v="3.75"/>
    <s v="BIGVAN"/>
    <n v="4043370"/>
    <s v="Yes"/>
    <n v="3.75"/>
    <n v="0"/>
    <n v="0"/>
  </r>
  <r>
    <x v="2"/>
    <x v="11"/>
    <d v="2024-12-17T00:00:00"/>
    <n v="5"/>
    <s v="WAV"/>
    <n v="4043371"/>
    <s v="Yes"/>
    <n v="5"/>
    <n v="0"/>
    <n v="0"/>
  </r>
  <r>
    <x v="2"/>
    <x v="11"/>
    <d v="2024-12-17T00:00:00"/>
    <n v="0"/>
    <s v="SEDAN"/>
    <n v="4043372"/>
    <s v="Yes"/>
    <n v="5.5"/>
    <n v="1"/>
    <n v="5.5"/>
  </r>
  <r>
    <x v="2"/>
    <x v="6"/>
    <d v="2024-12-17T00:00:00"/>
    <n v="5.5"/>
    <s v="WAV"/>
    <n v="4043373"/>
    <s v="Yes"/>
    <n v="5.5"/>
    <n v="0"/>
    <n v="0"/>
  </r>
  <r>
    <x v="2"/>
    <x v="12"/>
    <d v="2024-12-17T00:00:00"/>
    <n v="5.5"/>
    <s v="WAV"/>
    <n v="4043374"/>
    <s v="Yes"/>
    <n v="5.5"/>
    <n v="0"/>
    <n v="0"/>
  </r>
  <r>
    <x v="1"/>
    <x v="1"/>
    <d v="2024-12-21T00:00:00"/>
    <n v="5"/>
    <s v="WAV"/>
    <n v="4043387"/>
    <s v="Yes"/>
    <n v="5"/>
    <n v="0"/>
    <n v="0"/>
  </r>
  <r>
    <x v="0"/>
    <x v="1"/>
    <d v="2024-12-19T00:00:00"/>
    <n v="0"/>
    <s v="BIGVAN"/>
    <n v="4043390"/>
    <s v="Yes"/>
    <n v="3.75"/>
    <n v="1"/>
    <n v="3.75"/>
  </r>
  <r>
    <x v="2"/>
    <x v="1"/>
    <d v="2024-12-19T00:00:00"/>
    <n v="5.5"/>
    <s v="WAV"/>
    <n v="4043393"/>
    <s v="Yes"/>
    <n v="5.5"/>
    <n v="0"/>
    <n v="0"/>
  </r>
  <r>
    <x v="1"/>
    <x v="16"/>
    <d v="2024-12-18T00:00:00"/>
    <n v="5"/>
    <s v="WAV"/>
    <n v="4043395"/>
    <s v="Yes"/>
    <n v="5"/>
    <n v="0"/>
    <n v="0"/>
  </r>
  <r>
    <x v="2"/>
    <x v="8"/>
    <d v="2024-12-17T00:00:00"/>
    <n v="5.5"/>
    <s v="WAV"/>
    <n v="4043400"/>
    <s v="Yes"/>
    <n v="5.5"/>
    <n v="0"/>
    <n v="0"/>
  </r>
  <r>
    <x v="2"/>
    <x v="1"/>
    <d v="2024-12-17T00:00:00"/>
    <n v="5.5"/>
    <s v="WAV"/>
    <n v="4043405"/>
    <s v="Yes"/>
    <n v="5.5"/>
    <n v="0"/>
    <n v="0"/>
  </r>
  <r>
    <x v="1"/>
    <x v="1"/>
    <d v="2024-12-18T00:00:00"/>
    <n v="0"/>
    <s v="BIGVAN"/>
    <n v="4043406"/>
    <s v="Yes"/>
    <n v="0"/>
    <n v="0"/>
    <n v="0"/>
  </r>
  <r>
    <x v="1"/>
    <x v="1"/>
    <d v="2024-12-18T00:00:00"/>
    <n v="5"/>
    <s v="WAV"/>
    <n v="4043408"/>
    <s v="Yes"/>
    <n v="5"/>
    <n v="0"/>
    <n v="0"/>
  </r>
  <r>
    <x v="2"/>
    <x v="1"/>
    <d v="2024-12-19T00:00:00"/>
    <n v="5.5"/>
    <s v="WAV"/>
    <n v="4043410"/>
    <s v="Yes"/>
    <n v="5.5"/>
    <n v="0"/>
    <n v="0"/>
  </r>
  <r>
    <x v="2"/>
    <x v="1"/>
    <d v="2024-12-20T00:00:00"/>
    <n v="5.5"/>
    <s v="WAV"/>
    <n v="4043412"/>
    <s v="Yes"/>
    <n v="5.5"/>
    <n v="0"/>
    <n v="0"/>
  </r>
  <r>
    <x v="1"/>
    <x v="5"/>
    <d v="2024-12-18T00:00:00"/>
    <n v="0"/>
    <s v="SEDAN"/>
    <n v="4043413"/>
    <s v="Yes"/>
    <n v="0"/>
    <n v="0"/>
    <n v="0"/>
  </r>
  <r>
    <x v="2"/>
    <x v="1"/>
    <d v="2024-12-20T00:00:00"/>
    <n v="5.5"/>
    <s v="WAV"/>
    <n v="4043414"/>
    <s v="Yes"/>
    <n v="5.5"/>
    <n v="0"/>
    <n v="0"/>
  </r>
  <r>
    <x v="1"/>
    <x v="16"/>
    <d v="2024-12-18T00:00:00"/>
    <n v="5"/>
    <s v="WAV"/>
    <n v="4043416"/>
    <s v="Yes"/>
    <n v="5"/>
    <n v="0"/>
    <n v="0"/>
  </r>
  <r>
    <x v="0"/>
    <x v="3"/>
    <d v="2024-12-19T00:00:00"/>
    <n v="0"/>
    <s v="WAV"/>
    <n v="4043418"/>
    <s v="Yes"/>
    <n v="3.75"/>
    <n v="1"/>
    <n v="3.75"/>
  </r>
  <r>
    <x v="0"/>
    <x v="0"/>
    <d v="2024-12-18T00:00:00"/>
    <n v="0"/>
    <s v="WAV"/>
    <n v="4043421"/>
    <s v="Yes"/>
    <n v="3.75"/>
    <n v="1"/>
    <n v="3.75"/>
  </r>
  <r>
    <x v="2"/>
    <x v="5"/>
    <d v="2024-12-18T00:00:00"/>
    <n v="5.5"/>
    <s v="SEDAN"/>
    <n v="4043430"/>
    <s v="Yes"/>
    <n v="5.5"/>
    <n v="0"/>
    <n v="0"/>
  </r>
  <r>
    <x v="2"/>
    <x v="16"/>
    <d v="2024-12-18T00:00:00"/>
    <n v="3"/>
    <s v="WAV"/>
    <n v="4043439"/>
    <s v="Yes"/>
    <n v="3"/>
    <n v="0"/>
    <n v="0"/>
  </r>
  <r>
    <x v="2"/>
    <x v="4"/>
    <d v="2024-12-18T00:00:00"/>
    <n v="5"/>
    <s v="WAV"/>
    <n v="4043440"/>
    <s v="Yes"/>
    <n v="5"/>
    <n v="0"/>
    <n v="0"/>
  </r>
  <r>
    <x v="2"/>
    <x v="1"/>
    <d v="2024-12-17T00:00:00"/>
    <n v="0"/>
    <s v="WAV"/>
    <n v="4043441"/>
    <s v="Yes"/>
    <n v="5.5"/>
    <n v="1"/>
    <n v="5.5"/>
  </r>
  <r>
    <x v="2"/>
    <x v="11"/>
    <d v="2024-12-17T00:00:00"/>
    <n v="5"/>
    <s v="SEDAN"/>
    <n v="4043442"/>
    <s v="Yes"/>
    <n v="5"/>
    <n v="0"/>
    <n v="0"/>
  </r>
  <r>
    <x v="0"/>
    <x v="2"/>
    <d v="2024-12-19T00:00:00"/>
    <n v="0"/>
    <s v="WAV"/>
    <n v="4043444"/>
    <s v="Yes"/>
    <n v="3.75"/>
    <n v="1"/>
    <n v="3.75"/>
  </r>
  <r>
    <x v="0"/>
    <x v="1"/>
    <d v="2024-12-19T00:00:00"/>
    <n v="0"/>
    <s v="BIGVAN"/>
    <n v="4043445"/>
    <s v="Yes"/>
    <n v="3.75"/>
    <n v="1"/>
    <n v="3.75"/>
  </r>
  <r>
    <x v="2"/>
    <x v="10"/>
    <d v="2024-12-23T00:00:00"/>
    <n v="0"/>
    <s v="WAV"/>
    <n v="4043446"/>
    <s v="Yes"/>
    <n v="0"/>
    <n v="0"/>
    <n v="0"/>
  </r>
  <r>
    <x v="2"/>
    <x v="9"/>
    <d v="2024-12-18T00:00:00"/>
    <n v="0"/>
    <s v="SEDAN"/>
    <n v="4043448"/>
    <s v="Yes"/>
    <n v="0"/>
    <n v="0"/>
    <n v="0"/>
  </r>
  <r>
    <x v="2"/>
    <x v="4"/>
    <d v="2024-12-18T00:00:00"/>
    <n v="0"/>
    <s v="WAV"/>
    <n v="4043449"/>
    <s v="Yes"/>
    <n v="0"/>
    <n v="0"/>
    <n v="0"/>
  </r>
  <r>
    <x v="1"/>
    <x v="16"/>
    <d v="2024-12-17T00:00:00"/>
    <n v="5"/>
    <s v="WAV"/>
    <n v="4043450"/>
    <s v="Yes"/>
    <n v="5"/>
    <n v="0"/>
    <n v="0"/>
  </r>
  <r>
    <x v="1"/>
    <x v="5"/>
    <d v="2024-12-18T00:00:00"/>
    <n v="5"/>
    <s v="SEDAN"/>
    <n v="4043452"/>
    <s v="Yes"/>
    <n v="5"/>
    <n v="0"/>
    <n v="0"/>
  </r>
  <r>
    <x v="2"/>
    <x v="9"/>
    <d v="2024-12-17T00:00:00"/>
    <n v="5.5"/>
    <s v="SEDAN"/>
    <n v="4043455"/>
    <s v="Yes"/>
    <n v="5.5"/>
    <n v="0"/>
    <n v="0"/>
  </r>
  <r>
    <x v="2"/>
    <x v="1"/>
    <d v="2024-12-17T00:00:00"/>
    <n v="5"/>
    <s v="WAV"/>
    <n v="4043456"/>
    <s v="Yes"/>
    <n v="5"/>
    <n v="0"/>
    <n v="0"/>
  </r>
  <r>
    <x v="0"/>
    <x v="15"/>
    <d v="2024-12-17T00:00:00"/>
    <n v="0"/>
    <s v="WAV"/>
    <n v="4043457"/>
    <s v="Yes"/>
    <n v="3.75"/>
    <n v="1"/>
    <n v="3.75"/>
  </r>
  <r>
    <x v="0"/>
    <x v="15"/>
    <d v="2024-12-17T00:00:00"/>
    <n v="3.75"/>
    <s v="WAV"/>
    <n v="4043458"/>
    <s v="Yes"/>
    <n v="3.75"/>
    <n v="0"/>
    <n v="0"/>
  </r>
  <r>
    <x v="0"/>
    <x v="1"/>
    <d v="2024-12-17T00:00:00"/>
    <n v="0"/>
    <s v="BIGVAN"/>
    <n v="4043459"/>
    <s v="Yes"/>
    <n v="3.75"/>
    <n v="1"/>
    <n v="3.75"/>
  </r>
  <r>
    <x v="1"/>
    <x v="6"/>
    <d v="2024-12-17T00:00:00"/>
    <n v="5"/>
    <s v="WAV"/>
    <n v="4043460"/>
    <s v="Yes"/>
    <n v="5"/>
    <n v="0"/>
    <n v="0"/>
  </r>
  <r>
    <x v="2"/>
    <x v="1"/>
    <d v="2024-12-18T00:00:00"/>
    <n v="5.5"/>
    <s v="WAV"/>
    <n v="4043461"/>
    <s v="Yes"/>
    <n v="5.5"/>
    <n v="0"/>
    <n v="0"/>
  </r>
  <r>
    <x v="0"/>
    <x v="1"/>
    <d v="2024-12-18T00:00:00"/>
    <n v="3.75"/>
    <s v="BIGVAN"/>
    <n v="4043464"/>
    <s v="Yes"/>
    <n v="3.75"/>
    <n v="0"/>
    <n v="0"/>
  </r>
  <r>
    <x v="0"/>
    <x v="1"/>
    <d v="2024-12-18T00:00:00"/>
    <n v="3.75"/>
    <s v="BIGVAN"/>
    <n v="4043465"/>
    <s v="Yes"/>
    <n v="3.75"/>
    <n v="0"/>
    <n v="0"/>
  </r>
  <r>
    <x v="2"/>
    <x v="1"/>
    <d v="2024-12-20T00:00:00"/>
    <n v="5.5"/>
    <s v="WAV"/>
    <n v="4043474"/>
    <s v="Yes"/>
    <n v="5.5"/>
    <n v="0"/>
    <n v="0"/>
  </r>
  <r>
    <x v="1"/>
    <x v="11"/>
    <d v="2024-12-18T00:00:00"/>
    <n v="0"/>
    <s v="SEDAN"/>
    <n v="4043478"/>
    <s v="Yes"/>
    <n v="0"/>
    <n v="0"/>
    <n v="0"/>
  </r>
  <r>
    <x v="2"/>
    <x v="10"/>
    <d v="2024-12-23T00:00:00"/>
    <n v="0"/>
    <s v="WAV"/>
    <n v="4043480"/>
    <s v="Yes"/>
    <n v="5"/>
    <n v="1"/>
    <n v="5"/>
  </r>
  <r>
    <x v="2"/>
    <x v="11"/>
    <d v="2024-12-24T00:00:00"/>
    <n v="5.5"/>
    <s v="WAV"/>
    <n v="4043481"/>
    <s v="Yes"/>
    <n v="5.5"/>
    <n v="0"/>
    <n v="0"/>
  </r>
  <r>
    <x v="2"/>
    <x v="11"/>
    <d v="2024-12-23T00:00:00"/>
    <n v="3.75"/>
    <s v="WAV"/>
    <n v="4043482"/>
    <s v="Yes"/>
    <n v="3.75"/>
    <n v="0"/>
    <n v="0"/>
  </r>
  <r>
    <x v="0"/>
    <x v="13"/>
    <d v="2024-12-19T00:00:00"/>
    <n v="3.75"/>
    <s v="WAV"/>
    <n v="4043483"/>
    <s v="Yes"/>
    <n v="3.75"/>
    <n v="0"/>
    <n v="0"/>
  </r>
  <r>
    <x v="0"/>
    <x v="2"/>
    <d v="2024-12-19T00:00:00"/>
    <n v="0"/>
    <s v="WAV"/>
    <n v="4043485"/>
    <s v="Yes"/>
    <n v="3.75"/>
    <n v="1"/>
    <n v="3.75"/>
  </r>
  <r>
    <x v="1"/>
    <x v="11"/>
    <d v="2024-12-18T00:00:00"/>
    <n v="5"/>
    <s v="WAV"/>
    <n v="4043486"/>
    <s v="Yes"/>
    <n v="5"/>
    <n v="0"/>
    <n v="0"/>
  </r>
  <r>
    <x v="1"/>
    <x v="4"/>
    <d v="2024-12-17T00:00:00"/>
    <n v="0"/>
    <s v="WAV"/>
    <n v="4043488"/>
    <s v="Yes"/>
    <n v="0"/>
    <n v="0"/>
    <n v="0"/>
  </r>
  <r>
    <x v="1"/>
    <x v="8"/>
    <d v="2024-12-18T00:00:00"/>
    <n v="0"/>
    <s v="WAV"/>
    <n v="4043489"/>
    <s v="Yes"/>
    <n v="0"/>
    <n v="0"/>
    <n v="0"/>
  </r>
  <r>
    <x v="1"/>
    <x v="11"/>
    <d v="2024-12-19T00:00:00"/>
    <n v="0"/>
    <s v="SEDAN"/>
    <n v="4043490"/>
    <s v="Yes"/>
    <n v="0"/>
    <n v="0"/>
    <n v="0"/>
  </r>
  <r>
    <x v="1"/>
    <x v="9"/>
    <d v="2024-12-23T00:00:00"/>
    <n v="5"/>
    <s v="SEDAN"/>
    <n v="4043491"/>
    <s v="Yes"/>
    <n v="5"/>
    <n v="0"/>
    <n v="0"/>
  </r>
  <r>
    <x v="2"/>
    <x v="10"/>
    <d v="2024-12-19T00:00:00"/>
    <n v="5"/>
    <s v="WAV"/>
    <n v="4043496"/>
    <s v="Yes"/>
    <n v="5"/>
    <n v="0"/>
    <n v="0"/>
  </r>
  <r>
    <x v="2"/>
    <x v="11"/>
    <d v="2024-12-19T00:00:00"/>
    <n v="3.75"/>
    <s v="SEDAN"/>
    <n v="4043497"/>
    <s v="Yes"/>
    <n v="3.75"/>
    <n v="0"/>
    <n v="0"/>
  </r>
  <r>
    <x v="1"/>
    <x v="12"/>
    <d v="2024-12-16T00:00:00"/>
    <n v="0"/>
    <s v="WAV"/>
    <n v="4043498"/>
    <s v="Yes"/>
    <n v="0"/>
    <n v="0"/>
    <n v="0"/>
  </r>
  <r>
    <x v="2"/>
    <x v="7"/>
    <d v="2024-12-17T00:00:00"/>
    <n v="0"/>
    <s v="WAV"/>
    <n v="4043499"/>
    <s v="Yes"/>
    <n v="5.5"/>
    <n v="1"/>
    <n v="5.5"/>
  </r>
  <r>
    <x v="2"/>
    <x v="16"/>
    <d v="2024-12-17T00:00:00"/>
    <n v="0"/>
    <s v="WAV"/>
    <n v="4043500"/>
    <s v="Yes"/>
    <n v="5"/>
    <n v="1"/>
    <n v="5"/>
  </r>
  <r>
    <x v="2"/>
    <x v="1"/>
    <d v="2024-12-19T00:00:00"/>
    <n v="0"/>
    <s v="WAV"/>
    <n v="4043501"/>
    <s v="Yes"/>
    <n v="5.5"/>
    <n v="1"/>
    <n v="5.5"/>
  </r>
  <r>
    <x v="2"/>
    <x v="1"/>
    <d v="2024-12-19T00:00:00"/>
    <n v="5"/>
    <s v="WAV"/>
    <n v="4043502"/>
    <s v="Yes"/>
    <n v="5"/>
    <n v="0"/>
    <n v="0"/>
  </r>
  <r>
    <x v="2"/>
    <x v="12"/>
    <d v="2024-12-17T00:00:00"/>
    <n v="3"/>
    <s v="WAV"/>
    <n v="4043506"/>
    <s v="Yes"/>
    <n v="3"/>
    <n v="0"/>
    <n v="0"/>
  </r>
  <r>
    <x v="2"/>
    <x v="1"/>
    <d v="2024-12-17T00:00:00"/>
    <n v="5.5"/>
    <s v="WAV"/>
    <n v="4043507"/>
    <s v="Yes"/>
    <n v="5.5"/>
    <n v="0"/>
    <n v="0"/>
  </r>
  <r>
    <x v="1"/>
    <x v="11"/>
    <d v="2024-12-17T00:00:00"/>
    <n v="5"/>
    <s v="WAV"/>
    <n v="4043513"/>
    <s v="Yes"/>
    <n v="5"/>
    <n v="0"/>
    <n v="0"/>
  </r>
  <r>
    <x v="1"/>
    <x v="9"/>
    <d v="2024-12-17T00:00:00"/>
    <n v="5"/>
    <s v="SEDAN"/>
    <n v="4043514"/>
    <s v="Yes"/>
    <n v="5"/>
    <n v="0"/>
    <n v="0"/>
  </r>
  <r>
    <x v="1"/>
    <x v="10"/>
    <d v="2024-12-16T00:00:00"/>
    <n v="0"/>
    <s v="WAV"/>
    <n v="4043515"/>
    <s v="Yes"/>
    <n v="0"/>
    <n v="0"/>
    <n v="0"/>
  </r>
  <r>
    <x v="1"/>
    <x v="12"/>
    <d v="2024-12-18T00:00:00"/>
    <n v="0"/>
    <s v="WAV"/>
    <n v="4043519"/>
    <s v="Yes"/>
    <n v="0"/>
    <n v="0"/>
    <n v="0"/>
  </r>
  <r>
    <x v="1"/>
    <x v="1"/>
    <d v="2024-12-21T00:00:00"/>
    <n v="5"/>
    <s v="WAV"/>
    <n v="4043521"/>
    <s v="Yes"/>
    <n v="5"/>
    <n v="0"/>
    <n v="0"/>
  </r>
  <r>
    <x v="2"/>
    <x v="1"/>
    <d v="2024-12-18T00:00:00"/>
    <n v="5.5"/>
    <s v="WAV"/>
    <n v="4043532"/>
    <s v="Yes"/>
    <n v="5.5"/>
    <n v="0"/>
    <n v="0"/>
  </r>
  <r>
    <x v="2"/>
    <x v="1"/>
    <d v="2024-12-18T00:00:00"/>
    <n v="5"/>
    <s v="BIGVAN"/>
    <n v="4043533"/>
    <s v="Yes"/>
    <n v="5"/>
    <n v="0"/>
    <n v="0"/>
  </r>
  <r>
    <x v="1"/>
    <x v="12"/>
    <d v="2024-12-17T00:00:00"/>
    <n v="5"/>
    <s v="WAV"/>
    <n v="4043535"/>
    <s v="Yes"/>
    <n v="5"/>
    <n v="0"/>
    <n v="0"/>
  </r>
  <r>
    <x v="0"/>
    <x v="13"/>
    <d v="2024-12-18T00:00:00"/>
    <n v="0"/>
    <s v="WAV"/>
    <n v="4043536"/>
    <s v="Yes"/>
    <n v="3.75"/>
    <n v="1"/>
    <n v="3.75"/>
  </r>
  <r>
    <x v="1"/>
    <x v="4"/>
    <d v="2024-12-17T00:00:00"/>
    <n v="5"/>
    <s v="WAV"/>
    <n v="4043537"/>
    <s v="Yes"/>
    <n v="5"/>
    <n v="0"/>
    <n v="0"/>
  </r>
  <r>
    <x v="0"/>
    <x v="13"/>
    <d v="2024-12-18T00:00:00"/>
    <n v="0"/>
    <s v="WAV"/>
    <n v="4043540"/>
    <s v="Yes"/>
    <n v="3.75"/>
    <n v="1"/>
    <n v="3.75"/>
  </r>
  <r>
    <x v="0"/>
    <x v="1"/>
    <d v="2024-12-18T00:00:00"/>
    <n v="0"/>
    <s v="BIGVAN"/>
    <n v="4043541"/>
    <s v="Yes"/>
    <n v="3.75"/>
    <n v="1"/>
    <n v="3.75"/>
  </r>
  <r>
    <x v="2"/>
    <x v="11"/>
    <d v="2024-12-17T00:00:00"/>
    <n v="0"/>
    <s v="SEDAN"/>
    <n v="4043542"/>
    <s v="Yes"/>
    <n v="5.5"/>
    <n v="1"/>
    <n v="5.5"/>
  </r>
  <r>
    <x v="1"/>
    <x v="11"/>
    <d v="2024-12-22T00:00:00"/>
    <n v="5"/>
    <s v="WAV"/>
    <n v="4043544"/>
    <s v="Yes"/>
    <n v="5"/>
    <n v="0"/>
    <n v="0"/>
  </r>
  <r>
    <x v="1"/>
    <x v="11"/>
    <d v="2024-12-23T00:00:00"/>
    <n v="5"/>
    <s v="SEDAN"/>
    <n v="4043545"/>
    <s v="Yes"/>
    <n v="5"/>
    <n v="0"/>
    <n v="0"/>
  </r>
  <r>
    <x v="2"/>
    <x v="11"/>
    <d v="2024-12-17T00:00:00"/>
    <n v="5.5"/>
    <s v="WAV"/>
    <n v="4043547"/>
    <s v="Yes"/>
    <n v="5.5"/>
    <n v="0"/>
    <n v="0"/>
  </r>
  <r>
    <x v="2"/>
    <x v="1"/>
    <d v="2024-12-17T00:00:00"/>
    <n v="5"/>
    <s v="WAV"/>
    <n v="4043548"/>
    <s v="Yes"/>
    <n v="5"/>
    <n v="0"/>
    <n v="0"/>
  </r>
  <r>
    <x v="2"/>
    <x v="11"/>
    <d v="2024-12-17T00:00:00"/>
    <n v="5.5"/>
    <s v="SEDAN"/>
    <n v="4043551"/>
    <s v="Yes"/>
    <n v="5.5"/>
    <n v="0"/>
    <n v="0"/>
  </r>
  <r>
    <x v="2"/>
    <x v="7"/>
    <d v="2024-12-17T00:00:00"/>
    <n v="5"/>
    <s v="WAV"/>
    <n v="4043552"/>
    <s v="Yes"/>
    <n v="5"/>
    <n v="0"/>
    <n v="0"/>
  </r>
  <r>
    <x v="0"/>
    <x v="1"/>
    <d v="2024-12-18T00:00:00"/>
    <n v="0"/>
    <s v="BIGVAN"/>
    <n v="4043553"/>
    <s v="Yes"/>
    <n v="3.75"/>
    <n v="1"/>
    <n v="3.75"/>
  </r>
  <r>
    <x v="0"/>
    <x v="3"/>
    <d v="2024-12-18T00:00:00"/>
    <n v="0"/>
    <s v="WAV"/>
    <n v="4043554"/>
    <s v="Yes"/>
    <n v="3.75"/>
    <n v="1"/>
    <n v="3.75"/>
  </r>
  <r>
    <x v="2"/>
    <x v="1"/>
    <d v="2024-12-16T00:00:00"/>
    <n v="0"/>
    <s v="BIGVAN"/>
    <n v="4043556"/>
    <s v="Yes"/>
    <n v="0"/>
    <n v="0"/>
    <n v="0"/>
  </r>
  <r>
    <x v="0"/>
    <x v="1"/>
    <d v="2024-12-18T00:00:00"/>
    <n v="0"/>
    <s v="BIGVAN"/>
    <n v="4043557"/>
    <s v="Yes"/>
    <n v="3.75"/>
    <n v="1"/>
    <n v="3.75"/>
  </r>
  <r>
    <x v="0"/>
    <x v="1"/>
    <d v="2024-12-16T00:00:00"/>
    <n v="0"/>
    <s v="BIGVAN"/>
    <n v="4043562"/>
    <s v="Yes"/>
    <n v="3.75"/>
    <n v="1"/>
    <n v="3.75"/>
  </r>
  <r>
    <x v="1"/>
    <x v="11"/>
    <d v="2024-12-24T00:00:00"/>
    <n v="0"/>
    <s v="SEDAN"/>
    <n v="4043563"/>
    <s v="Yes"/>
    <n v="0"/>
    <n v="0"/>
    <n v="0"/>
  </r>
  <r>
    <x v="1"/>
    <x v="8"/>
    <d v="2024-12-24T00:00:00"/>
    <n v="0"/>
    <s v="WAV"/>
    <n v="4043564"/>
    <s v="Yes"/>
    <n v="0"/>
    <n v="0"/>
    <n v="0"/>
  </r>
  <r>
    <x v="0"/>
    <x v="15"/>
    <d v="2024-12-24T00:00:00"/>
    <n v="3.75"/>
    <s v="WAV"/>
    <n v="4043639"/>
    <s v="Yes"/>
    <n v="3.75"/>
    <n v="0"/>
    <n v="0"/>
  </r>
  <r>
    <x v="0"/>
    <x v="15"/>
    <d v="2024-12-24T00:00:00"/>
    <n v="0"/>
    <s v="WAV"/>
    <n v="4043640"/>
    <s v="Yes"/>
    <n v="3.75"/>
    <n v="1"/>
    <n v="3.75"/>
  </r>
  <r>
    <x v="0"/>
    <x v="15"/>
    <d v="2024-12-24T00:00:00"/>
    <n v="0"/>
    <s v="WAV"/>
    <n v="4043668"/>
    <s v="Yes"/>
    <n v="3.75"/>
    <n v="1"/>
    <n v="3.75"/>
  </r>
  <r>
    <x v="0"/>
    <x v="15"/>
    <d v="2024-12-24T00:00:00"/>
    <n v="0"/>
    <s v="WAV"/>
    <n v="4043669"/>
    <s v="Yes"/>
    <n v="3.75"/>
    <n v="1"/>
    <n v="3.75"/>
  </r>
  <r>
    <x v="0"/>
    <x v="15"/>
    <d v="2024-12-24T00:00:00"/>
    <n v="0"/>
    <s v="WAV"/>
    <n v="4043718"/>
    <s v="Yes"/>
    <n v="3.75"/>
    <n v="1"/>
    <n v="3.75"/>
  </r>
  <r>
    <x v="0"/>
    <x v="15"/>
    <d v="2024-12-24T00:00:00"/>
    <n v="0"/>
    <s v="WAV"/>
    <n v="4043719"/>
    <s v="Yes"/>
    <n v="3.75"/>
    <n v="1"/>
    <n v="3.75"/>
  </r>
  <r>
    <x v="0"/>
    <x v="3"/>
    <d v="2024-12-24T00:00:00"/>
    <n v="3.75"/>
    <s v="WAV"/>
    <n v="4043722"/>
    <s v="Yes"/>
    <n v="3.75"/>
    <n v="0"/>
    <n v="0"/>
  </r>
  <r>
    <x v="0"/>
    <x v="3"/>
    <d v="2024-12-24T00:00:00"/>
    <n v="0"/>
    <s v="WAV"/>
    <n v="4043723"/>
    <s v="Yes"/>
    <n v="3.75"/>
    <n v="1"/>
    <n v="3.75"/>
  </r>
  <r>
    <x v="0"/>
    <x v="1"/>
    <d v="2024-12-24T00:00:00"/>
    <n v="0"/>
    <s v="BIGVAN"/>
    <n v="4043743"/>
    <s v="Yes"/>
    <n v="3.75"/>
    <n v="1"/>
    <n v="3.75"/>
  </r>
  <r>
    <x v="0"/>
    <x v="1"/>
    <d v="2024-12-24T00:00:00"/>
    <n v="0"/>
    <s v="BIGVAN"/>
    <n v="4043744"/>
    <s v="Yes"/>
    <n v="3.75"/>
    <n v="1"/>
    <n v="3.75"/>
  </r>
  <r>
    <x v="1"/>
    <x v="14"/>
    <d v="2024-12-24T00:00:00"/>
    <n v="0"/>
    <s v="SEDAN"/>
    <n v="4043791"/>
    <s v="Yes"/>
    <n v="0"/>
    <n v="0"/>
    <n v="0"/>
  </r>
  <r>
    <x v="1"/>
    <x v="11"/>
    <d v="2024-12-24T00:00:00"/>
    <n v="0"/>
    <s v="SEDAN"/>
    <n v="4043792"/>
    <s v="Yes"/>
    <n v="0"/>
    <n v="0"/>
    <n v="0"/>
  </r>
  <r>
    <x v="1"/>
    <x v="5"/>
    <d v="2024-12-24T00:00:00"/>
    <n v="0"/>
    <s v="SEDAN"/>
    <n v="4043799"/>
    <s v="Yes"/>
    <n v="0"/>
    <n v="0"/>
    <n v="0"/>
  </r>
  <r>
    <x v="1"/>
    <x v="16"/>
    <d v="2024-12-24T00:00:00"/>
    <n v="0"/>
    <s v="WAV"/>
    <n v="4043800"/>
    <s v="Yes"/>
    <n v="0"/>
    <n v="0"/>
    <n v="0"/>
  </r>
  <r>
    <x v="2"/>
    <x v="1"/>
    <d v="2024-12-24T00:00:00"/>
    <n v="5.5"/>
    <s v="WAV"/>
    <n v="4043802"/>
    <s v="Yes"/>
    <n v="5.5"/>
    <n v="0"/>
    <n v="0"/>
  </r>
  <r>
    <x v="0"/>
    <x v="0"/>
    <d v="2024-12-24T00:00:00"/>
    <n v="0"/>
    <s v="WAV"/>
    <n v="4043816"/>
    <s v="Yes"/>
    <n v="3.75"/>
    <n v="1"/>
    <n v="3.75"/>
  </r>
  <r>
    <x v="0"/>
    <x v="3"/>
    <d v="2024-12-24T00:00:00"/>
    <n v="0"/>
    <s v="WAV"/>
    <n v="4043817"/>
    <s v="Yes"/>
    <n v="3.75"/>
    <n v="1"/>
    <n v="3.75"/>
  </r>
  <r>
    <x v="0"/>
    <x v="13"/>
    <d v="2024-12-24T00:00:00"/>
    <n v="0"/>
    <s v="WAV"/>
    <n v="4043820"/>
    <s v="Yes"/>
    <n v="3.75"/>
    <n v="1"/>
    <n v="3.75"/>
  </r>
  <r>
    <x v="0"/>
    <x v="15"/>
    <d v="2024-12-24T00:00:00"/>
    <n v="0"/>
    <s v="WAV"/>
    <n v="4043821"/>
    <s v="Yes"/>
    <n v="3.75"/>
    <n v="1"/>
    <n v="3.75"/>
  </r>
  <r>
    <x v="1"/>
    <x v="1"/>
    <d v="2024-12-24T00:00:00"/>
    <n v="0"/>
    <s v="WAV"/>
    <n v="4043833"/>
    <s v="Yes"/>
    <n v="0"/>
    <n v="0"/>
    <n v="0"/>
  </r>
  <r>
    <x v="1"/>
    <x v="1"/>
    <d v="2024-12-24T00:00:00"/>
    <n v="0"/>
    <s v="WAV"/>
    <n v="4043834"/>
    <s v="Yes"/>
    <n v="0"/>
    <n v="0"/>
    <n v="0"/>
  </r>
  <r>
    <x v="1"/>
    <x v="11"/>
    <d v="2024-12-24T00:00:00"/>
    <n v="0"/>
    <s v="SEDAN"/>
    <n v="4043850"/>
    <s v="Yes"/>
    <n v="0"/>
    <n v="0"/>
    <n v="0"/>
  </r>
  <r>
    <x v="0"/>
    <x v="15"/>
    <d v="2024-12-24T00:00:00"/>
    <n v="0"/>
    <s v="WAV"/>
    <n v="4043854"/>
    <s v="Yes"/>
    <n v="3.75"/>
    <n v="1"/>
    <n v="3.75"/>
  </r>
  <r>
    <x v="0"/>
    <x v="13"/>
    <d v="2024-12-24T00:00:00"/>
    <n v="0"/>
    <s v="WAV"/>
    <n v="4043855"/>
    <s v="Yes"/>
    <n v="3.75"/>
    <n v="1"/>
    <n v="3.75"/>
  </r>
  <r>
    <x v="0"/>
    <x v="13"/>
    <d v="2024-12-24T00:00:00"/>
    <n v="0"/>
    <s v="WAV"/>
    <n v="4043862"/>
    <s v="Yes"/>
    <n v="3.75"/>
    <n v="1"/>
    <n v="3.75"/>
  </r>
  <r>
    <x v="0"/>
    <x v="15"/>
    <d v="2024-12-24T00:00:00"/>
    <n v="0"/>
    <s v="WAV"/>
    <n v="4043863"/>
    <s v="Yes"/>
    <n v="3.75"/>
    <n v="1"/>
    <n v="3.75"/>
  </r>
  <r>
    <x v="2"/>
    <x v="11"/>
    <d v="2024-12-24T00:00:00"/>
    <n v="5.5"/>
    <s v="WAV"/>
    <n v="4043868"/>
    <s v="Yes"/>
    <n v="5.5"/>
    <n v="0"/>
    <n v="0"/>
  </r>
  <r>
    <x v="2"/>
    <x v="18"/>
    <d v="2024-12-24T00:00:00"/>
    <n v="0"/>
    <s v="WAV"/>
    <n v="4043873"/>
    <s v="Yes"/>
    <n v="0"/>
    <n v="0"/>
    <n v="0"/>
  </r>
  <r>
    <x v="2"/>
    <x v="16"/>
    <d v="2024-12-24T00:00:00"/>
    <n v="0"/>
    <s v="WAV"/>
    <n v="4043874"/>
    <s v="Yes"/>
    <n v="0"/>
    <n v="0"/>
    <n v="0"/>
  </r>
  <r>
    <x v="0"/>
    <x v="13"/>
    <d v="2024-12-24T00:00:00"/>
    <n v="0"/>
    <s v="WAV"/>
    <n v="4043918"/>
    <s v="Yes"/>
    <n v="3.75"/>
    <n v="1"/>
    <n v="3.75"/>
  </r>
  <r>
    <x v="0"/>
    <x v="13"/>
    <d v="2024-12-24T00:00:00"/>
    <n v="0"/>
    <s v="WAV"/>
    <n v="4043921"/>
    <s v="Yes"/>
    <n v="3.75"/>
    <n v="1"/>
    <n v="3.75"/>
  </r>
  <r>
    <x v="0"/>
    <x v="13"/>
    <d v="2024-12-24T00:00:00"/>
    <n v="0"/>
    <s v="WAV"/>
    <n v="4043922"/>
    <s v="Yes"/>
    <n v="3.75"/>
    <n v="1"/>
    <n v="3.75"/>
  </r>
  <r>
    <x v="0"/>
    <x v="13"/>
    <d v="2024-12-24T00:00:00"/>
    <n v="0"/>
    <s v="WAV"/>
    <n v="4043923"/>
    <s v="Yes"/>
    <n v="3.75"/>
    <n v="1"/>
    <n v="3.75"/>
  </r>
  <r>
    <x v="0"/>
    <x v="3"/>
    <d v="2024-12-24T00:00:00"/>
    <n v="0"/>
    <s v="WAV"/>
    <n v="4043924"/>
    <s v="Yes"/>
    <n v="3.75"/>
    <n v="1"/>
    <n v="3.75"/>
  </r>
  <r>
    <x v="1"/>
    <x v="9"/>
    <d v="2024-12-24T00:00:00"/>
    <n v="0"/>
    <s v="SEDAN"/>
    <n v="4043930"/>
    <s v="Yes"/>
    <n v="0"/>
    <n v="0"/>
    <n v="0"/>
  </r>
  <r>
    <x v="1"/>
    <x v="5"/>
    <d v="2024-12-24T00:00:00"/>
    <n v="0"/>
    <s v="SEDAN"/>
    <n v="4043931"/>
    <s v="Yes"/>
    <n v="0"/>
    <n v="0"/>
    <n v="0"/>
  </r>
  <r>
    <x v="1"/>
    <x v="1"/>
    <d v="2024-12-24T00:00:00"/>
    <n v="0"/>
    <s v="BIGVAN"/>
    <n v="4043946"/>
    <s v="Yes"/>
    <n v="0"/>
    <n v="0"/>
    <n v="0"/>
  </r>
  <r>
    <x v="0"/>
    <x v="13"/>
    <d v="2024-12-24T00:00:00"/>
    <n v="0"/>
    <s v="WAV"/>
    <n v="4043985"/>
    <s v="Yes"/>
    <n v="3.75"/>
    <n v="1"/>
    <n v="3.75"/>
  </r>
  <r>
    <x v="0"/>
    <x v="13"/>
    <d v="2024-12-24T00:00:00"/>
    <n v="0"/>
    <s v="WAV"/>
    <n v="4043986"/>
    <s v="Yes"/>
    <n v="3.75"/>
    <n v="1"/>
    <n v="3.75"/>
  </r>
  <r>
    <x v="1"/>
    <x v="12"/>
    <d v="2024-12-24T00:00:00"/>
    <n v="5"/>
    <s v="WAV"/>
    <n v="4043999"/>
    <s v="Yes"/>
    <n v="5"/>
    <n v="0"/>
    <n v="0"/>
  </r>
  <r>
    <x v="1"/>
    <x v="1"/>
    <d v="2024-12-24T00:00:00"/>
    <n v="5"/>
    <s v="WAV"/>
    <n v="4044000"/>
    <s v="Yes"/>
    <n v="5"/>
    <n v="0"/>
    <n v="0"/>
  </r>
  <r>
    <x v="1"/>
    <x v="1"/>
    <d v="2024-12-24T00:00:00"/>
    <n v="0"/>
    <s v="WAV"/>
    <n v="4044003"/>
    <s v="Yes"/>
    <n v="0"/>
    <n v="0"/>
    <n v="0"/>
  </r>
  <r>
    <x v="1"/>
    <x v="14"/>
    <d v="2024-12-24T00:00:00"/>
    <n v="0"/>
    <s v="SEDAN"/>
    <n v="4044004"/>
    <s v="Yes"/>
    <n v="0"/>
    <n v="0"/>
    <n v="0"/>
  </r>
  <r>
    <x v="1"/>
    <x v="11"/>
    <d v="2024-12-24T00:00:00"/>
    <n v="0"/>
    <s v="WAV"/>
    <n v="4044015"/>
    <s v="Yes"/>
    <n v="0"/>
    <n v="0"/>
    <n v="0"/>
  </r>
  <r>
    <x v="2"/>
    <x v="1"/>
    <d v="2024-12-24T00:00:00"/>
    <n v="5.5"/>
    <s v="WAV"/>
    <n v="4044024"/>
    <s v="Yes"/>
    <n v="5.5"/>
    <n v="0"/>
    <n v="0"/>
  </r>
  <r>
    <x v="1"/>
    <x v="18"/>
    <d v="2024-12-24T00:00:00"/>
    <n v="0"/>
    <s v="WAV"/>
    <n v="4044026"/>
    <s v="Yes"/>
    <n v="0"/>
    <n v="0"/>
    <n v="0"/>
  </r>
  <r>
    <x v="1"/>
    <x v="8"/>
    <d v="2024-12-24T00:00:00"/>
    <n v="0"/>
    <s v="WAV"/>
    <n v="4044027"/>
    <s v="Yes"/>
    <n v="0"/>
    <n v="0"/>
    <n v="0"/>
  </r>
  <r>
    <x v="2"/>
    <x v="1"/>
    <d v="2024-12-24T00:00:00"/>
    <n v="5"/>
    <s v="WAV"/>
    <n v="4044042"/>
    <s v="Yes"/>
    <n v="5"/>
    <n v="0"/>
    <n v="0"/>
  </r>
  <r>
    <x v="2"/>
    <x v="1"/>
    <d v="2024-12-24T00:00:00"/>
    <n v="5.5"/>
    <s v="BIGVAN"/>
    <n v="4044043"/>
    <s v="Yes"/>
    <n v="5.5"/>
    <n v="0"/>
    <n v="0"/>
  </r>
  <r>
    <x v="0"/>
    <x v="1"/>
    <d v="2024-12-24T00:00:00"/>
    <n v="0"/>
    <s v="BIGVAN"/>
    <n v="4044044"/>
    <s v="Yes"/>
    <n v="3.75"/>
    <n v="1"/>
    <n v="3.75"/>
  </r>
  <r>
    <x v="0"/>
    <x v="1"/>
    <d v="2024-12-24T00:00:00"/>
    <n v="3.75"/>
    <s v="BIGVAN"/>
    <n v="4044045"/>
    <s v="Yes"/>
    <n v="3.75"/>
    <n v="0"/>
    <n v="0"/>
  </r>
  <r>
    <x v="1"/>
    <x v="1"/>
    <d v="2024-12-20T00:00:00"/>
    <n v="0"/>
    <s v="WAV"/>
    <n v="4044055"/>
    <s v="Yes"/>
    <n v="0"/>
    <n v="0"/>
    <n v="0"/>
  </r>
  <r>
    <x v="1"/>
    <x v="12"/>
    <d v="2024-12-24T00:00:00"/>
    <n v="5"/>
    <s v="WAV"/>
    <n v="4044060"/>
    <s v="Yes"/>
    <n v="5"/>
    <n v="0"/>
    <n v="0"/>
  </r>
  <r>
    <x v="1"/>
    <x v="1"/>
    <d v="2024-12-24T00:00:00"/>
    <n v="5"/>
    <s v="WAV"/>
    <n v="4044061"/>
    <s v="Yes"/>
    <n v="5"/>
    <n v="0"/>
    <n v="0"/>
  </r>
  <r>
    <x v="1"/>
    <x v="11"/>
    <d v="2024-12-18T00:00:00"/>
    <n v="5"/>
    <s v="SEDAN"/>
    <n v="4044064"/>
    <s v="Yes"/>
    <n v="5"/>
    <n v="0"/>
    <n v="0"/>
  </r>
  <r>
    <x v="2"/>
    <x v="18"/>
    <d v="2024-12-24T00:00:00"/>
    <n v="5"/>
    <s v="WAV"/>
    <n v="4044066"/>
    <s v="Yes"/>
    <n v="5"/>
    <n v="0"/>
    <n v="0"/>
  </r>
  <r>
    <x v="2"/>
    <x v="1"/>
    <d v="2024-12-18T00:00:00"/>
    <n v="0"/>
    <s v="WAV"/>
    <n v="4044067"/>
    <s v="Yes"/>
    <n v="5.5"/>
    <n v="1"/>
    <n v="5.5"/>
  </r>
  <r>
    <x v="2"/>
    <x v="11"/>
    <d v="2024-12-18T00:00:00"/>
    <n v="0"/>
    <s v="SEDAN"/>
    <n v="4044076"/>
    <s v="Yes"/>
    <n v="5"/>
    <n v="1"/>
    <n v="5"/>
  </r>
  <r>
    <x v="0"/>
    <x v="13"/>
    <d v="2024-12-18T00:00:00"/>
    <n v="0"/>
    <s v="WAV"/>
    <n v="4044078"/>
    <s v="Yes"/>
    <n v="3.75"/>
    <n v="1"/>
    <n v="3.75"/>
  </r>
  <r>
    <x v="0"/>
    <x v="12"/>
    <d v="2024-12-20T00:00:00"/>
    <n v="0"/>
    <s v="WAV"/>
    <n v="4044079"/>
    <s v="Yes"/>
    <n v="3.75"/>
    <n v="1"/>
    <n v="3.75"/>
  </r>
  <r>
    <x v="0"/>
    <x v="3"/>
    <d v="2024-12-20T00:00:00"/>
    <n v="0"/>
    <s v="WAV"/>
    <n v="4044080"/>
    <s v="Yes"/>
    <n v="3.75"/>
    <n v="1"/>
    <n v="3.75"/>
  </r>
  <r>
    <x v="1"/>
    <x v="17"/>
    <d v="2024-12-18T00:00:00"/>
    <n v="5"/>
    <s v="WAV"/>
    <n v="4044083"/>
    <s v="Yes"/>
    <n v="5"/>
    <n v="0"/>
    <n v="0"/>
  </r>
  <r>
    <x v="1"/>
    <x v="1"/>
    <d v="2024-12-20T00:00:00"/>
    <n v="0"/>
    <s v="WAV"/>
    <n v="4044086"/>
    <s v="Yes"/>
    <n v="0"/>
    <n v="0"/>
    <n v="0"/>
  </r>
  <r>
    <x v="1"/>
    <x v="18"/>
    <d v="2024-12-19T00:00:00"/>
    <n v="0"/>
    <s v="WAV"/>
    <n v="4044087"/>
    <s v="Yes"/>
    <n v="0"/>
    <n v="0"/>
    <n v="0"/>
  </r>
  <r>
    <x v="1"/>
    <x v="1"/>
    <d v="2024-12-20T00:00:00"/>
    <n v="0"/>
    <s v="WAV"/>
    <n v="4044088"/>
    <s v="Yes"/>
    <n v="0"/>
    <n v="0"/>
    <n v="0"/>
  </r>
  <r>
    <x v="0"/>
    <x v="1"/>
    <d v="2024-12-18T00:00:00"/>
    <n v="0"/>
    <s v="BIGVAN"/>
    <n v="4044090"/>
    <s v="Yes"/>
    <n v="3.75"/>
    <n v="1"/>
    <n v="3.75"/>
  </r>
  <r>
    <x v="1"/>
    <x v="7"/>
    <d v="2024-12-24T00:00:00"/>
    <n v="5"/>
    <s v="WAV"/>
    <n v="4044091"/>
    <s v="Yes"/>
    <n v="5"/>
    <n v="0"/>
    <n v="0"/>
  </r>
  <r>
    <x v="0"/>
    <x v="6"/>
    <d v="2024-12-18T00:00:00"/>
    <n v="0"/>
    <s v="WAV"/>
    <n v="4044092"/>
    <s v="Yes"/>
    <n v="3.75"/>
    <n v="1"/>
    <n v="3.75"/>
  </r>
  <r>
    <x v="1"/>
    <x v="10"/>
    <d v="2024-12-19T00:00:00"/>
    <n v="0"/>
    <s v="WAV"/>
    <n v="4044095"/>
    <s v="Yes"/>
    <n v="0"/>
    <n v="0"/>
    <n v="0"/>
  </r>
  <r>
    <x v="0"/>
    <x v="0"/>
    <d v="2024-12-19T00:00:00"/>
    <n v="0"/>
    <s v="WAV"/>
    <n v="4044096"/>
    <s v="Yes"/>
    <n v="3.75"/>
    <n v="1"/>
    <n v="3.75"/>
  </r>
  <r>
    <x v="0"/>
    <x v="1"/>
    <d v="2024-12-19T00:00:00"/>
    <n v="0"/>
    <s v="BIGVAN"/>
    <n v="4044097"/>
    <s v="Yes"/>
    <n v="3.75"/>
    <n v="1"/>
    <n v="3.75"/>
  </r>
  <r>
    <x v="2"/>
    <x v="14"/>
    <d v="2024-12-18T00:00:00"/>
    <n v="5.5"/>
    <s v="SEDAN"/>
    <n v="4044104"/>
    <s v="Yes"/>
    <n v="5.5"/>
    <n v="0"/>
    <n v="0"/>
  </r>
  <r>
    <x v="2"/>
    <x v="1"/>
    <d v="2024-12-18T00:00:00"/>
    <n v="5"/>
    <s v="WAV"/>
    <n v="4044105"/>
    <s v="Yes"/>
    <n v="5"/>
    <n v="0"/>
    <n v="0"/>
  </r>
  <r>
    <x v="2"/>
    <x v="1"/>
    <d v="2024-12-24T00:00:00"/>
    <n v="5"/>
    <s v="WAV"/>
    <n v="4044109"/>
    <s v="Yes"/>
    <n v="5"/>
    <n v="0"/>
    <n v="0"/>
  </r>
  <r>
    <x v="2"/>
    <x v="18"/>
    <d v="2024-12-24T00:00:00"/>
    <n v="5.5"/>
    <s v="WAV"/>
    <n v="4044111"/>
    <s v="Yes"/>
    <n v="5.5"/>
    <n v="0"/>
    <n v="0"/>
  </r>
  <r>
    <x v="0"/>
    <x v="0"/>
    <d v="2024-12-19T00:00:00"/>
    <n v="0"/>
    <s v="WAV"/>
    <n v="4044112"/>
    <s v="Yes"/>
    <n v="3.75"/>
    <n v="1"/>
    <n v="3.75"/>
  </r>
  <r>
    <x v="0"/>
    <x v="3"/>
    <d v="2024-12-19T00:00:00"/>
    <n v="0"/>
    <s v="WAV"/>
    <n v="4044113"/>
    <s v="Yes"/>
    <n v="3.75"/>
    <n v="1"/>
    <n v="3.75"/>
  </r>
  <r>
    <x v="1"/>
    <x v="10"/>
    <d v="2024-12-24T00:00:00"/>
    <n v="5"/>
    <s v="WAV"/>
    <n v="4044116"/>
    <s v="Yes"/>
    <n v="5"/>
    <n v="0"/>
    <n v="0"/>
  </r>
  <r>
    <x v="1"/>
    <x v="1"/>
    <d v="2024-12-24T00:00:00"/>
    <n v="5"/>
    <s v="WAV"/>
    <n v="4044118"/>
    <s v="Yes"/>
    <n v="5"/>
    <n v="0"/>
    <n v="0"/>
  </r>
  <r>
    <x v="0"/>
    <x v="3"/>
    <d v="2024-12-20T00:00:00"/>
    <n v="0"/>
    <s v="WAV"/>
    <n v="4044119"/>
    <s v="Yes"/>
    <n v="3.75"/>
    <n v="1"/>
    <n v="3.75"/>
  </r>
  <r>
    <x v="0"/>
    <x v="0"/>
    <d v="2024-12-20T00:00:00"/>
    <n v="0"/>
    <s v="WAV"/>
    <n v="4044120"/>
    <s v="Yes"/>
    <n v="3.75"/>
    <n v="1"/>
    <n v="3.75"/>
  </r>
  <r>
    <x v="1"/>
    <x v="1"/>
    <d v="2024-12-18T00:00:00"/>
    <n v="0"/>
    <s v="WAV"/>
    <n v="4044124"/>
    <s v="Yes"/>
    <n v="0"/>
    <n v="0"/>
    <n v="0"/>
  </r>
  <r>
    <x v="0"/>
    <x v="2"/>
    <d v="2024-12-21T00:00:00"/>
    <n v="0"/>
    <s v="WAV"/>
    <n v="4044126"/>
    <s v="Yes"/>
    <n v="3.75"/>
    <n v="1"/>
    <n v="3.75"/>
  </r>
  <r>
    <x v="0"/>
    <x v="1"/>
    <d v="2024-12-18T00:00:00"/>
    <n v="0"/>
    <s v="BIGVAN"/>
    <n v="4044127"/>
    <s v="Yes"/>
    <n v="0"/>
    <n v="0"/>
    <n v="0"/>
  </r>
  <r>
    <x v="0"/>
    <x v="3"/>
    <d v="2024-12-20T00:00:00"/>
    <n v="0"/>
    <s v="WAV"/>
    <n v="4044128"/>
    <s v="Yes"/>
    <n v="3.75"/>
    <n v="1"/>
    <n v="3.75"/>
  </r>
  <r>
    <x v="0"/>
    <x v="4"/>
    <d v="2024-12-21T00:00:00"/>
    <n v="0"/>
    <s v="WAV"/>
    <n v="4044129"/>
    <s v="Yes"/>
    <n v="3.75"/>
    <n v="1"/>
    <n v="3.75"/>
  </r>
  <r>
    <x v="0"/>
    <x v="3"/>
    <d v="2024-12-18T00:00:00"/>
    <n v="0"/>
    <s v="WAV"/>
    <n v="4044130"/>
    <s v="Yes"/>
    <n v="3.75"/>
    <n v="1"/>
    <n v="3.75"/>
  </r>
  <r>
    <x v="1"/>
    <x v="5"/>
    <d v="2024-12-19T00:00:00"/>
    <n v="0"/>
    <s v="SEDAN"/>
    <n v="4044131"/>
    <s v="Yes"/>
    <n v="0"/>
    <n v="0"/>
    <n v="0"/>
  </r>
  <r>
    <x v="0"/>
    <x v="1"/>
    <d v="2024-12-20T00:00:00"/>
    <n v="0"/>
    <s v="BIGVAN"/>
    <n v="4044133"/>
    <s v="Yes"/>
    <n v="3.75"/>
    <n v="1"/>
    <n v="3.75"/>
  </r>
  <r>
    <x v="0"/>
    <x v="1"/>
    <d v="2024-12-20T00:00:00"/>
    <n v="0"/>
    <s v="BIGVAN"/>
    <n v="4044135"/>
    <s v="Yes"/>
    <n v="3.75"/>
    <n v="1"/>
    <n v="3.75"/>
  </r>
  <r>
    <x v="0"/>
    <x v="3"/>
    <d v="2024-12-20T00:00:00"/>
    <n v="0"/>
    <s v="WAV"/>
    <n v="4044136"/>
    <s v="Yes"/>
    <n v="3.75"/>
    <n v="1"/>
    <n v="3.75"/>
  </r>
  <r>
    <x v="0"/>
    <x v="13"/>
    <d v="2024-12-20T00:00:00"/>
    <n v="0"/>
    <s v="WAV"/>
    <n v="4044137"/>
    <s v="Yes"/>
    <n v="3.75"/>
    <n v="1"/>
    <n v="3.75"/>
  </r>
  <r>
    <x v="0"/>
    <x v="15"/>
    <d v="2024-12-23T00:00:00"/>
    <n v="0"/>
    <s v="WAV"/>
    <n v="4044138"/>
    <s v="Yes"/>
    <n v="3.75"/>
    <n v="1"/>
    <n v="3.75"/>
  </r>
  <r>
    <x v="0"/>
    <x v="0"/>
    <d v="2024-12-23T00:00:00"/>
    <n v="0"/>
    <s v="WAV"/>
    <n v="4044139"/>
    <s v="Yes"/>
    <n v="3.75"/>
    <n v="1"/>
    <n v="3.75"/>
  </r>
  <r>
    <x v="1"/>
    <x v="1"/>
    <d v="2024-12-22T00:00:00"/>
    <n v="0"/>
    <s v="WAV"/>
    <n v="4044140"/>
    <s v="Yes"/>
    <n v="0"/>
    <n v="0"/>
    <n v="0"/>
  </r>
  <r>
    <x v="1"/>
    <x v="1"/>
    <d v="2024-12-20T00:00:00"/>
    <n v="5.5"/>
    <s v="WAV"/>
    <n v="4044142"/>
    <s v="Yes"/>
    <n v="5.5"/>
    <n v="0"/>
    <n v="0"/>
  </r>
  <r>
    <x v="2"/>
    <x v="14"/>
    <d v="2024-12-20T00:00:00"/>
    <n v="0"/>
    <s v="SEDAN"/>
    <n v="4044143"/>
    <s v="Yes"/>
    <n v="0"/>
    <n v="0"/>
    <n v="0"/>
  </r>
  <r>
    <x v="2"/>
    <x v="1"/>
    <d v="2024-12-19T00:00:00"/>
    <n v="5.5"/>
    <s v="WAV"/>
    <n v="4044146"/>
    <s v="Yes"/>
    <n v="5.5"/>
    <n v="0"/>
    <n v="0"/>
  </r>
  <r>
    <x v="2"/>
    <x v="12"/>
    <d v="2024-12-19T00:00:00"/>
    <n v="5"/>
    <s v="WAV"/>
    <n v="4044147"/>
    <s v="Yes"/>
    <n v="5"/>
    <n v="0"/>
    <n v="0"/>
  </r>
  <r>
    <x v="2"/>
    <x v="14"/>
    <d v="2024-12-19T00:00:00"/>
    <n v="5.5"/>
    <s v="SEDAN"/>
    <n v="4044150"/>
    <s v="Yes"/>
    <n v="5.5"/>
    <n v="0"/>
    <n v="0"/>
  </r>
  <r>
    <x v="2"/>
    <x v="9"/>
    <d v="2024-12-19T00:00:00"/>
    <n v="5"/>
    <s v="SEDAN"/>
    <n v="4044151"/>
    <s v="Yes"/>
    <n v="5"/>
    <n v="0"/>
    <n v="0"/>
  </r>
  <r>
    <x v="1"/>
    <x v="10"/>
    <d v="2024-12-19T00:00:00"/>
    <n v="0"/>
    <s v="WAV"/>
    <n v="4044153"/>
    <s v="Yes"/>
    <n v="5"/>
    <n v="1"/>
    <n v="5"/>
  </r>
  <r>
    <x v="2"/>
    <x v="1"/>
    <d v="2024-12-22T00:00:00"/>
    <n v="5"/>
    <s v="WAV"/>
    <n v="4044154"/>
    <s v="Yes"/>
    <n v="5"/>
    <n v="0"/>
    <n v="0"/>
  </r>
  <r>
    <x v="2"/>
    <x v="11"/>
    <d v="2024-12-22T00:00:00"/>
    <n v="5.5"/>
    <s v="WAV"/>
    <n v="4044155"/>
    <s v="Yes"/>
    <n v="5.5"/>
    <n v="0"/>
    <n v="0"/>
  </r>
  <r>
    <x v="2"/>
    <x v="1"/>
    <d v="2024-12-20T00:00:00"/>
    <n v="5"/>
    <s v="WAV"/>
    <n v="4044158"/>
    <s v="Yes"/>
    <n v="5"/>
    <n v="0"/>
    <n v="0"/>
  </r>
  <r>
    <x v="1"/>
    <x v="18"/>
    <d v="2024-12-19T00:00:00"/>
    <n v="0"/>
    <s v="WAV"/>
    <n v="4044161"/>
    <s v="Yes"/>
    <n v="0"/>
    <n v="0"/>
    <n v="0"/>
  </r>
  <r>
    <x v="2"/>
    <x v="10"/>
    <d v="2024-12-24T00:00:00"/>
    <n v="0"/>
    <s v="WAV"/>
    <n v="4044163"/>
    <s v="Yes"/>
    <n v="5"/>
    <n v="1"/>
    <n v="5"/>
  </r>
  <r>
    <x v="2"/>
    <x v="5"/>
    <d v="2024-12-24T00:00:00"/>
    <n v="5.5"/>
    <s v="SEDAN"/>
    <n v="4044164"/>
    <s v="Yes"/>
    <n v="5.5"/>
    <n v="0"/>
    <n v="0"/>
  </r>
  <r>
    <x v="0"/>
    <x v="15"/>
    <d v="2024-12-18T00:00:00"/>
    <n v="0"/>
    <s v="WAV"/>
    <n v="4044167"/>
    <s v="Yes"/>
    <n v="3.75"/>
    <n v="1"/>
    <n v="3.75"/>
  </r>
  <r>
    <x v="1"/>
    <x v="11"/>
    <d v="2024-12-24T00:00:00"/>
    <n v="5"/>
    <s v="SEDAN"/>
    <n v="4044168"/>
    <s v="Yes"/>
    <n v="5"/>
    <n v="0"/>
    <n v="0"/>
  </r>
  <r>
    <x v="0"/>
    <x v="13"/>
    <d v="2024-12-19T00:00:00"/>
    <n v="0"/>
    <s v="WAV"/>
    <n v="4044169"/>
    <s v="Yes"/>
    <n v="0"/>
    <n v="0"/>
    <n v="0"/>
  </r>
  <r>
    <x v="0"/>
    <x v="1"/>
    <d v="2024-12-19T00:00:00"/>
    <n v="0"/>
    <s v="BIGVAN"/>
    <n v="4044170"/>
    <s v="Yes"/>
    <n v="3.75"/>
    <n v="1"/>
    <n v="3.75"/>
  </r>
  <r>
    <x v="0"/>
    <x v="3"/>
    <d v="2024-12-19T00:00:00"/>
    <n v="0"/>
    <s v="WAV"/>
    <n v="4044171"/>
    <s v="Yes"/>
    <n v="3.75"/>
    <n v="1"/>
    <n v="3.75"/>
  </r>
  <r>
    <x v="0"/>
    <x v="13"/>
    <d v="2024-12-19T00:00:00"/>
    <n v="3.75"/>
    <s v="WAV"/>
    <n v="4044175"/>
    <s v="Yes"/>
    <n v="3.75"/>
    <n v="0"/>
    <n v="0"/>
  </r>
  <r>
    <x v="1"/>
    <x v="14"/>
    <d v="2024-12-19T00:00:00"/>
    <n v="0"/>
    <s v="SEDAN"/>
    <n v="4044183"/>
    <s v="Yes"/>
    <n v="0"/>
    <n v="0"/>
    <n v="0"/>
  </r>
  <r>
    <x v="1"/>
    <x v="1"/>
    <d v="2024-12-18T00:00:00"/>
    <n v="5"/>
    <s v="WAV"/>
    <n v="4044187"/>
    <s v="Yes"/>
    <n v="5"/>
    <n v="0"/>
    <n v="0"/>
  </r>
  <r>
    <x v="1"/>
    <x v="8"/>
    <d v="2024-12-19T00:00:00"/>
    <n v="0"/>
    <s v="WAV"/>
    <n v="4044194"/>
    <s v="Yes"/>
    <n v="0"/>
    <n v="0"/>
    <n v="0"/>
  </r>
  <r>
    <x v="1"/>
    <x v="11"/>
    <d v="2024-12-19T00:00:00"/>
    <n v="5"/>
    <s v="WAV"/>
    <n v="4044195"/>
    <s v="Yes"/>
    <n v="5"/>
    <n v="0"/>
    <n v="0"/>
  </r>
  <r>
    <x v="1"/>
    <x v="11"/>
    <d v="2024-12-19T00:00:00"/>
    <n v="0"/>
    <s v="WAV"/>
    <n v="4044197"/>
    <s v="Yes"/>
    <n v="0"/>
    <n v="0"/>
    <n v="0"/>
  </r>
  <r>
    <x v="1"/>
    <x v="10"/>
    <d v="2024-12-19T00:00:00"/>
    <n v="0"/>
    <s v="WAV"/>
    <n v="4044198"/>
    <s v="Yes"/>
    <n v="0"/>
    <n v="0"/>
    <n v="0"/>
  </r>
  <r>
    <x v="1"/>
    <x v="8"/>
    <d v="2024-12-19T00:00:00"/>
    <n v="0"/>
    <s v="WAV"/>
    <n v="4044199"/>
    <s v="Yes"/>
    <n v="0"/>
    <n v="0"/>
    <n v="0"/>
  </r>
  <r>
    <x v="1"/>
    <x v="5"/>
    <d v="2024-12-19T00:00:00"/>
    <n v="0"/>
    <s v="SEDAN"/>
    <n v="4044201"/>
    <s v="Yes"/>
    <n v="0"/>
    <n v="0"/>
    <n v="0"/>
  </r>
  <r>
    <x v="1"/>
    <x v="1"/>
    <d v="2024-12-19T00:00:00"/>
    <n v="5"/>
    <s v="BIGVAN"/>
    <n v="4044202"/>
    <s v="Yes"/>
    <n v="5"/>
    <n v="0"/>
    <n v="0"/>
  </r>
  <r>
    <x v="1"/>
    <x v="8"/>
    <d v="2024-12-19T00:00:00"/>
    <n v="0"/>
    <s v="WAV"/>
    <n v="4044205"/>
    <s v="Yes"/>
    <n v="0"/>
    <n v="0"/>
    <n v="0"/>
  </r>
  <r>
    <x v="1"/>
    <x v="11"/>
    <d v="2024-12-19T00:00:00"/>
    <n v="5"/>
    <s v="WAV"/>
    <n v="4044206"/>
    <s v="Yes"/>
    <n v="5"/>
    <n v="0"/>
    <n v="0"/>
  </r>
  <r>
    <x v="0"/>
    <x v="3"/>
    <d v="2024-12-19T00:00:00"/>
    <n v="3.75"/>
    <s v="WAV"/>
    <n v="4044208"/>
    <s v="Yes"/>
    <n v="3.75"/>
    <n v="0"/>
    <n v="0"/>
  </r>
  <r>
    <x v="2"/>
    <x v="11"/>
    <d v="2024-12-18T00:00:00"/>
    <n v="0"/>
    <s v="SEDAN"/>
    <n v="4044211"/>
    <s v="Yes"/>
    <n v="0"/>
    <n v="0"/>
    <n v="0"/>
  </r>
  <r>
    <x v="2"/>
    <x v="11"/>
    <d v="2024-12-19T00:00:00"/>
    <n v="0"/>
    <s v="SEDAN"/>
    <n v="4044212"/>
    <s v="Yes"/>
    <n v="0"/>
    <n v="0"/>
    <n v="0"/>
  </r>
  <r>
    <x v="2"/>
    <x v="1"/>
    <d v="2024-12-24T00:00:00"/>
    <n v="0"/>
    <s v="BIGVAN"/>
    <n v="4044216"/>
    <s v="Yes"/>
    <n v="0"/>
    <n v="0"/>
    <n v="0"/>
  </r>
  <r>
    <x v="1"/>
    <x v="9"/>
    <d v="2024-12-23T00:00:00"/>
    <n v="5"/>
    <s v="SEDAN"/>
    <n v="4044223"/>
    <s v="Yes"/>
    <n v="5"/>
    <n v="0"/>
    <n v="0"/>
  </r>
  <r>
    <x v="1"/>
    <x v="1"/>
    <d v="2024-12-18T00:00:00"/>
    <n v="5"/>
    <s v="WAV"/>
    <n v="4044225"/>
    <s v="Yes"/>
    <n v="5"/>
    <n v="0"/>
    <n v="0"/>
  </r>
  <r>
    <x v="0"/>
    <x v="0"/>
    <d v="2024-12-23T00:00:00"/>
    <n v="0"/>
    <s v="WAV"/>
    <n v="4044229"/>
    <s v="Yes"/>
    <n v="3.75"/>
    <n v="1"/>
    <n v="3.75"/>
  </r>
  <r>
    <x v="0"/>
    <x v="13"/>
    <d v="2024-12-23T00:00:00"/>
    <n v="0"/>
    <s v="WAV"/>
    <n v="4044230"/>
    <s v="Yes"/>
    <n v="0"/>
    <n v="0"/>
    <n v="0"/>
  </r>
  <r>
    <x v="2"/>
    <x v="8"/>
    <d v="2024-12-18T00:00:00"/>
    <n v="3.75"/>
    <s v="WAV"/>
    <n v="4044231"/>
    <s v="Yes"/>
    <n v="3.75"/>
    <n v="0"/>
    <n v="0"/>
  </r>
  <r>
    <x v="0"/>
    <x v="3"/>
    <d v="2024-12-23T00:00:00"/>
    <n v="0"/>
    <s v="WAV"/>
    <n v="4044232"/>
    <s v="Yes"/>
    <n v="3.75"/>
    <n v="1"/>
    <n v="3.75"/>
  </r>
  <r>
    <x v="2"/>
    <x v="7"/>
    <d v="2024-12-18T00:00:00"/>
    <n v="5"/>
    <s v="WAV"/>
    <n v="4044233"/>
    <s v="Yes"/>
    <n v="5"/>
    <n v="0"/>
    <n v="0"/>
  </r>
  <r>
    <x v="0"/>
    <x v="13"/>
    <d v="2024-12-23T00:00:00"/>
    <n v="0"/>
    <s v="WAV"/>
    <n v="4044234"/>
    <s v="Yes"/>
    <n v="3.75"/>
    <n v="1"/>
    <n v="3.75"/>
  </r>
  <r>
    <x v="0"/>
    <x v="0"/>
    <d v="2024-12-23T00:00:00"/>
    <n v="0"/>
    <s v="WAV"/>
    <n v="4044235"/>
    <s v="Yes"/>
    <n v="0"/>
    <n v="0"/>
    <n v="0"/>
  </r>
  <r>
    <x v="0"/>
    <x v="3"/>
    <d v="2024-12-23T00:00:00"/>
    <n v="0"/>
    <s v="WAV"/>
    <n v="4044236"/>
    <s v="Yes"/>
    <n v="3.75"/>
    <n v="1"/>
    <n v="3.75"/>
  </r>
  <r>
    <x v="2"/>
    <x v="7"/>
    <d v="2024-12-18T00:00:00"/>
    <n v="5.5"/>
    <s v="WAV"/>
    <n v="4044238"/>
    <s v="Yes"/>
    <n v="5.5"/>
    <n v="0"/>
    <n v="0"/>
  </r>
  <r>
    <x v="2"/>
    <x v="11"/>
    <d v="2024-12-17T00:00:00"/>
    <n v="5.5"/>
    <s v="SEDAN"/>
    <n v="4044243"/>
    <s v="Yes"/>
    <n v="5.5"/>
    <n v="0"/>
    <n v="0"/>
  </r>
  <r>
    <x v="1"/>
    <x v="4"/>
    <d v="2024-12-20T00:00:00"/>
    <n v="0"/>
    <s v="WAV"/>
    <n v="4044245"/>
    <s v="Yes"/>
    <n v="0"/>
    <n v="0"/>
    <n v="0"/>
  </r>
  <r>
    <x v="0"/>
    <x v="1"/>
    <d v="2024-12-20T00:00:00"/>
    <n v="0"/>
    <s v="BIGVAN"/>
    <n v="4044247"/>
    <s v="Yes"/>
    <n v="3.75"/>
    <n v="1"/>
    <n v="3.75"/>
  </r>
  <r>
    <x v="0"/>
    <x v="1"/>
    <d v="2024-12-20T00:00:00"/>
    <n v="0"/>
    <s v="BIGVAN"/>
    <n v="4044250"/>
    <s v="Yes"/>
    <n v="3.75"/>
    <n v="1"/>
    <n v="3.75"/>
  </r>
  <r>
    <x v="0"/>
    <x v="15"/>
    <d v="2024-12-18T00:00:00"/>
    <n v="0"/>
    <s v="WAV"/>
    <n v="4044251"/>
    <s v="Yes"/>
    <n v="3.75"/>
    <n v="1"/>
    <n v="3.75"/>
  </r>
  <r>
    <x v="0"/>
    <x v="13"/>
    <d v="2024-12-18T00:00:00"/>
    <n v="0"/>
    <s v="WAV"/>
    <n v="4044252"/>
    <s v="Yes"/>
    <n v="3.75"/>
    <n v="1"/>
    <n v="3.75"/>
  </r>
  <r>
    <x v="0"/>
    <x v="15"/>
    <d v="2024-12-18T00:00:00"/>
    <n v="0"/>
    <s v="WAV"/>
    <n v="4044253"/>
    <s v="Yes"/>
    <n v="3.75"/>
    <n v="1"/>
    <n v="3.75"/>
  </r>
  <r>
    <x v="0"/>
    <x v="0"/>
    <d v="2024-12-20T00:00:00"/>
    <n v="0"/>
    <s v="WAV"/>
    <n v="4044254"/>
    <s v="Yes"/>
    <n v="3.75"/>
    <n v="1"/>
    <n v="3.75"/>
  </r>
  <r>
    <x v="2"/>
    <x v="10"/>
    <d v="2024-12-18T00:00:00"/>
    <n v="5.5"/>
    <s v="WAV"/>
    <n v="4044258"/>
    <s v="Yes"/>
    <n v="5.5"/>
    <n v="0"/>
    <n v="0"/>
  </r>
  <r>
    <x v="0"/>
    <x v="13"/>
    <d v="2024-12-19T00:00:00"/>
    <n v="3.75"/>
    <s v="WAV"/>
    <n v="4044260"/>
    <s v="Yes"/>
    <n v="3.75"/>
    <n v="0"/>
    <n v="0"/>
  </r>
  <r>
    <x v="0"/>
    <x v="1"/>
    <d v="2024-12-19T00:00:00"/>
    <n v="3.75"/>
    <s v="BIGVAN"/>
    <n v="4044261"/>
    <s v="Yes"/>
    <n v="3.75"/>
    <n v="0"/>
    <n v="0"/>
  </r>
  <r>
    <x v="0"/>
    <x v="2"/>
    <d v="2024-12-19T00:00:00"/>
    <n v="0"/>
    <s v="WAV"/>
    <n v="4044263"/>
    <s v="Yes"/>
    <n v="3.75"/>
    <n v="1"/>
    <n v="3.75"/>
  </r>
  <r>
    <x v="0"/>
    <x v="3"/>
    <d v="2024-12-18T00:00:00"/>
    <n v="0"/>
    <s v="WAV"/>
    <n v="4044265"/>
    <s v="Yes"/>
    <n v="3.75"/>
    <n v="1"/>
    <n v="3.75"/>
  </r>
  <r>
    <x v="0"/>
    <x v="13"/>
    <d v="2024-12-18T00:00:00"/>
    <n v="0"/>
    <s v="WAV"/>
    <n v="4044266"/>
    <s v="Yes"/>
    <n v="3.75"/>
    <n v="1"/>
    <n v="3.75"/>
  </r>
  <r>
    <x v="2"/>
    <x v="10"/>
    <d v="2024-12-18T00:00:00"/>
    <n v="3"/>
    <s v="WAV"/>
    <n v="4044268"/>
    <s v="Yes"/>
    <n v="3"/>
    <n v="0"/>
    <n v="0"/>
  </r>
  <r>
    <x v="2"/>
    <x v="16"/>
    <d v="2024-12-18T00:00:00"/>
    <n v="3"/>
    <s v="WAV"/>
    <n v="4044269"/>
    <s v="Yes"/>
    <n v="3"/>
    <n v="0"/>
    <n v="0"/>
  </r>
  <r>
    <x v="1"/>
    <x v="8"/>
    <d v="2024-12-19T00:00:00"/>
    <n v="0"/>
    <s v="WAV"/>
    <n v="4044270"/>
    <s v="Yes"/>
    <n v="0"/>
    <n v="0"/>
    <n v="0"/>
  </r>
  <r>
    <x v="1"/>
    <x v="1"/>
    <d v="2024-12-19T00:00:00"/>
    <n v="0"/>
    <s v="BIGVAN"/>
    <n v="4044271"/>
    <s v="Yes"/>
    <n v="0"/>
    <n v="0"/>
    <n v="0"/>
  </r>
  <r>
    <x v="0"/>
    <x v="1"/>
    <d v="2024-12-21T00:00:00"/>
    <n v="5"/>
    <s v="BIGVAN"/>
    <n v="4044277"/>
    <s v="Yes"/>
    <n v="5"/>
    <n v="0"/>
    <n v="0"/>
  </r>
  <r>
    <x v="1"/>
    <x v="16"/>
    <d v="2024-12-17T00:00:00"/>
    <n v="5"/>
    <s v="WAV"/>
    <n v="4044278"/>
    <s v="Yes"/>
    <n v="5"/>
    <n v="0"/>
    <n v="0"/>
  </r>
  <r>
    <x v="1"/>
    <x v="16"/>
    <d v="2024-12-17T00:00:00"/>
    <n v="5"/>
    <s v="WAV"/>
    <n v="4044279"/>
    <s v="Yes"/>
    <n v="5"/>
    <n v="0"/>
    <n v="0"/>
  </r>
  <r>
    <x v="1"/>
    <x v="5"/>
    <d v="2024-12-19T00:00:00"/>
    <n v="5"/>
    <s v="SEDAN"/>
    <n v="4044751"/>
    <s v="Yes"/>
    <n v="5"/>
    <n v="0"/>
    <n v="0"/>
  </r>
  <r>
    <x v="1"/>
    <x v="11"/>
    <d v="2024-12-19T00:00:00"/>
    <n v="5"/>
    <s v="SEDAN"/>
    <n v="4044752"/>
    <s v="Yes"/>
    <n v="5"/>
    <n v="0"/>
    <n v="0"/>
  </r>
  <r>
    <x v="2"/>
    <x v="5"/>
    <d v="2024-12-23T00:00:00"/>
    <n v="3"/>
    <s v="SEDAN"/>
    <n v="4044753"/>
    <s v="Yes"/>
    <n v="3"/>
    <n v="0"/>
    <n v="0"/>
  </r>
  <r>
    <x v="2"/>
    <x v="11"/>
    <d v="2024-12-23T00:00:00"/>
    <n v="5"/>
    <s v="SEDAN"/>
    <n v="4044754"/>
    <s v="Yes"/>
    <n v="5"/>
    <n v="0"/>
    <n v="0"/>
  </r>
  <r>
    <x v="1"/>
    <x v="9"/>
    <d v="2024-12-19T00:00:00"/>
    <n v="5"/>
    <s v="SEDAN"/>
    <n v="4044755"/>
    <s v="Yes"/>
    <n v="5"/>
    <n v="0"/>
    <n v="0"/>
  </r>
  <r>
    <x v="1"/>
    <x v="1"/>
    <d v="2024-12-18T00:00:00"/>
    <n v="0"/>
    <s v="WAV"/>
    <n v="4044757"/>
    <s v="Yes"/>
    <n v="5"/>
    <n v="1"/>
    <n v="5"/>
  </r>
  <r>
    <x v="0"/>
    <x v="2"/>
    <d v="2024-12-19T00:00:00"/>
    <n v="0"/>
    <s v="WAV"/>
    <n v="4044758"/>
    <s v="Yes"/>
    <n v="3.75"/>
    <n v="1"/>
    <n v="3.75"/>
  </r>
  <r>
    <x v="0"/>
    <x v="1"/>
    <d v="2024-12-19T00:00:00"/>
    <n v="3.75"/>
    <s v="BIGVAN"/>
    <n v="4044759"/>
    <s v="Yes"/>
    <n v="3.75"/>
    <n v="0"/>
    <n v="0"/>
  </r>
  <r>
    <x v="2"/>
    <x v="11"/>
    <d v="2024-12-19T00:00:00"/>
    <n v="5"/>
    <s v="SEDAN"/>
    <n v="4044760"/>
    <s v="Yes"/>
    <n v="5"/>
    <n v="0"/>
    <n v="0"/>
  </r>
  <r>
    <x v="2"/>
    <x v="11"/>
    <d v="2024-12-19T00:00:00"/>
    <n v="3.75"/>
    <s v="SEDAN"/>
    <n v="4044761"/>
    <s v="Yes"/>
    <n v="3.75"/>
    <n v="0"/>
    <n v="0"/>
  </r>
  <r>
    <x v="1"/>
    <x v="10"/>
    <d v="2024-12-19T00:00:00"/>
    <n v="5"/>
    <s v="WAV"/>
    <n v="4044762"/>
    <s v="Yes"/>
    <n v="5"/>
    <n v="0"/>
    <n v="0"/>
  </r>
  <r>
    <x v="0"/>
    <x v="1"/>
    <d v="2024-12-25T00:00:00"/>
    <n v="0"/>
    <s v="BIGVAN"/>
    <n v="4044764"/>
    <s v="Yes"/>
    <n v="3.75"/>
    <n v="1"/>
    <n v="3.75"/>
  </r>
  <r>
    <x v="0"/>
    <x v="11"/>
    <d v="2024-12-25T00:00:00"/>
    <n v="3.75"/>
    <s v="WAV"/>
    <n v="4044765"/>
    <s v="Yes"/>
    <n v="3.75"/>
    <n v="0"/>
    <n v="0"/>
  </r>
  <r>
    <x v="0"/>
    <x v="1"/>
    <d v="2024-12-21T00:00:00"/>
    <n v="0"/>
    <s v="BIGVAN"/>
    <n v="4044766"/>
    <s v="Yes"/>
    <n v="3.75"/>
    <n v="1"/>
    <n v="3.75"/>
  </r>
  <r>
    <x v="0"/>
    <x v="1"/>
    <d v="2024-12-21T00:00:00"/>
    <n v="0"/>
    <s v="BIGVAN"/>
    <n v="4044767"/>
    <s v="Yes"/>
    <n v="0"/>
    <n v="0"/>
    <n v="0"/>
  </r>
  <r>
    <x v="2"/>
    <x v="1"/>
    <d v="2024-12-23T00:00:00"/>
    <n v="0"/>
    <s v="WAV"/>
    <n v="4044775"/>
    <s v="Yes"/>
    <n v="0"/>
    <n v="0"/>
    <n v="0"/>
  </r>
  <r>
    <x v="2"/>
    <x v="1"/>
    <d v="2024-12-20T00:00:00"/>
    <n v="3.75"/>
    <s v="WAV"/>
    <n v="4044777"/>
    <s v="Yes"/>
    <n v="3.75"/>
    <n v="0"/>
    <n v="0"/>
  </r>
  <r>
    <x v="2"/>
    <x v="1"/>
    <d v="2024-12-20T00:00:00"/>
    <n v="5"/>
    <s v="WAV"/>
    <n v="4044779"/>
    <s v="Yes"/>
    <n v="5"/>
    <n v="0"/>
    <n v="0"/>
  </r>
  <r>
    <x v="0"/>
    <x v="1"/>
    <d v="2024-12-19T00:00:00"/>
    <n v="3.75"/>
    <s v="BIGVAN"/>
    <n v="4044780"/>
    <s v="Yes"/>
    <n v="3.75"/>
    <n v="0"/>
    <n v="0"/>
  </r>
  <r>
    <x v="0"/>
    <x v="13"/>
    <d v="2024-12-19T00:00:00"/>
    <n v="0"/>
    <s v="WAV"/>
    <n v="4044781"/>
    <s v="Yes"/>
    <n v="3.75"/>
    <n v="1"/>
    <n v="3.75"/>
  </r>
  <r>
    <x v="2"/>
    <x v="1"/>
    <d v="2024-12-19T00:00:00"/>
    <n v="5.5"/>
    <s v="WAV"/>
    <n v="4044783"/>
    <s v="Yes"/>
    <n v="5.5"/>
    <n v="0"/>
    <n v="0"/>
  </r>
  <r>
    <x v="2"/>
    <x v="9"/>
    <d v="2024-12-20T00:00:00"/>
    <n v="5.5"/>
    <s v="SEDAN"/>
    <n v="4044784"/>
    <s v="Yes"/>
    <n v="5.5"/>
    <n v="0"/>
    <n v="0"/>
  </r>
  <r>
    <x v="2"/>
    <x v="11"/>
    <d v="2024-12-19T00:00:00"/>
    <n v="0"/>
    <s v="SEDAN"/>
    <n v="4044785"/>
    <s v="Yes"/>
    <n v="0"/>
    <n v="0"/>
    <n v="0"/>
  </r>
  <r>
    <x v="1"/>
    <x v="1"/>
    <d v="2024-12-20T00:00:00"/>
    <n v="0"/>
    <s v="WAV"/>
    <n v="4044786"/>
    <s v="Yes"/>
    <n v="0"/>
    <n v="0"/>
    <n v="0"/>
  </r>
  <r>
    <x v="2"/>
    <x v="17"/>
    <d v="2024-12-19T00:00:00"/>
    <n v="5"/>
    <s v="WAV"/>
    <n v="4044787"/>
    <s v="Yes"/>
    <n v="5"/>
    <n v="0"/>
    <n v="0"/>
  </r>
  <r>
    <x v="2"/>
    <x v="9"/>
    <d v="2024-12-20T00:00:00"/>
    <n v="5"/>
    <s v="SEDAN"/>
    <n v="4044788"/>
    <s v="Yes"/>
    <n v="5"/>
    <n v="0"/>
    <n v="0"/>
  </r>
  <r>
    <x v="1"/>
    <x v="1"/>
    <d v="2024-12-20T00:00:00"/>
    <n v="0"/>
    <s v="WAV"/>
    <n v="4044789"/>
    <s v="Yes"/>
    <n v="0"/>
    <n v="0"/>
    <n v="0"/>
  </r>
  <r>
    <x v="2"/>
    <x v="17"/>
    <d v="2024-12-19T00:00:00"/>
    <n v="5"/>
    <s v="WAV"/>
    <n v="4044790"/>
    <s v="Yes"/>
    <n v="5"/>
    <n v="0"/>
    <n v="0"/>
  </r>
  <r>
    <x v="2"/>
    <x v="1"/>
    <d v="2024-12-19T00:00:00"/>
    <n v="3"/>
    <s v="WAV"/>
    <n v="4044792"/>
    <s v="Yes"/>
    <n v="3"/>
    <n v="0"/>
    <n v="0"/>
  </r>
  <r>
    <x v="2"/>
    <x v="12"/>
    <d v="2024-12-19T00:00:00"/>
    <n v="5"/>
    <s v="WAV"/>
    <n v="4044793"/>
    <s v="Yes"/>
    <n v="5"/>
    <n v="0"/>
    <n v="0"/>
  </r>
  <r>
    <x v="1"/>
    <x v="18"/>
    <d v="2024-12-19T00:00:00"/>
    <n v="0"/>
    <s v="WAV"/>
    <n v="4044795"/>
    <s v="Yes"/>
    <n v="0"/>
    <n v="0"/>
    <n v="0"/>
  </r>
  <r>
    <x v="2"/>
    <x v="1"/>
    <d v="2024-12-20T00:00:00"/>
    <n v="5.5"/>
    <s v="WAV"/>
    <n v="4044796"/>
    <s v="Yes"/>
    <n v="5.5"/>
    <n v="0"/>
    <n v="0"/>
  </r>
  <r>
    <x v="2"/>
    <x v="1"/>
    <d v="2024-12-20T00:00:00"/>
    <n v="5"/>
    <s v="WAV"/>
    <n v="4044798"/>
    <s v="Yes"/>
    <n v="5"/>
    <n v="0"/>
    <n v="0"/>
  </r>
  <r>
    <x v="1"/>
    <x v="17"/>
    <d v="2024-12-20T00:00:00"/>
    <n v="0"/>
    <s v="WAV"/>
    <n v="4044799"/>
    <s v="Yes"/>
    <n v="0"/>
    <n v="0"/>
    <n v="0"/>
  </r>
  <r>
    <x v="0"/>
    <x v="1"/>
    <d v="2024-12-19T00:00:00"/>
    <n v="3.75"/>
    <s v="BIGVAN"/>
    <n v="4044801"/>
    <s v="Yes"/>
    <n v="3.75"/>
    <n v="0"/>
    <n v="0"/>
  </r>
  <r>
    <x v="2"/>
    <x v="4"/>
    <d v="2024-12-19T00:00:00"/>
    <n v="5.5"/>
    <s v="WAV"/>
    <n v="4044803"/>
    <s v="Yes"/>
    <n v="5.5"/>
    <n v="0"/>
    <n v="0"/>
  </r>
  <r>
    <x v="0"/>
    <x v="2"/>
    <d v="2024-12-22T00:00:00"/>
    <n v="0"/>
    <s v="WAV"/>
    <n v="4044804"/>
    <s v="Yes"/>
    <n v="3.75"/>
    <n v="1"/>
    <n v="3.75"/>
  </r>
  <r>
    <x v="0"/>
    <x v="2"/>
    <d v="2024-12-22T00:00:00"/>
    <n v="0"/>
    <s v="WAV"/>
    <n v="4044805"/>
    <s v="Yes"/>
    <n v="3.75"/>
    <n v="1"/>
    <n v="3.75"/>
  </r>
  <r>
    <x v="2"/>
    <x v="7"/>
    <d v="2024-12-19T00:00:00"/>
    <n v="5"/>
    <s v="WAV"/>
    <n v="4044806"/>
    <s v="Yes"/>
    <n v="5"/>
    <n v="0"/>
    <n v="0"/>
  </r>
  <r>
    <x v="0"/>
    <x v="15"/>
    <d v="2024-12-24T00:00:00"/>
    <n v="0"/>
    <s v="WAV"/>
    <n v="4044807"/>
    <s v="Yes"/>
    <n v="3.75"/>
    <n v="1"/>
    <n v="3.75"/>
  </r>
  <r>
    <x v="0"/>
    <x v="2"/>
    <d v="2024-12-24T00:00:00"/>
    <n v="3.75"/>
    <s v="WAV"/>
    <n v="4044808"/>
    <s v="Yes"/>
    <n v="3.75"/>
    <n v="0"/>
    <n v="0"/>
  </r>
  <r>
    <x v="2"/>
    <x v="1"/>
    <d v="2024-12-24T00:00:00"/>
    <n v="5.5"/>
    <s v="WAV"/>
    <n v="4044809"/>
    <s v="Yes"/>
    <n v="5.5"/>
    <n v="0"/>
    <n v="0"/>
  </r>
  <r>
    <x v="2"/>
    <x v="11"/>
    <d v="2024-12-19T00:00:00"/>
    <n v="0"/>
    <s v="WAV"/>
    <n v="4044813"/>
    <s v="Yes"/>
    <n v="0"/>
    <n v="0"/>
    <n v="0"/>
  </r>
  <r>
    <x v="1"/>
    <x v="12"/>
    <d v="2024-12-24T00:00:00"/>
    <n v="5"/>
    <s v="WAV"/>
    <n v="4044814"/>
    <s v="Yes"/>
    <n v="5"/>
    <n v="0"/>
    <n v="0"/>
  </r>
  <r>
    <x v="1"/>
    <x v="1"/>
    <d v="2024-12-20T00:00:00"/>
    <n v="0"/>
    <s v="WAV"/>
    <n v="4044815"/>
    <s v="Yes"/>
    <n v="0"/>
    <n v="0"/>
    <n v="0"/>
  </r>
  <r>
    <x v="2"/>
    <x v="18"/>
    <d v="2024-12-19T00:00:00"/>
    <n v="5.5"/>
    <s v="WAV"/>
    <n v="4044817"/>
    <s v="Yes"/>
    <n v="5.5"/>
    <n v="0"/>
    <n v="0"/>
  </r>
  <r>
    <x v="2"/>
    <x v="4"/>
    <d v="2024-12-19T00:00:00"/>
    <n v="5"/>
    <s v="WAV"/>
    <n v="4044818"/>
    <s v="Yes"/>
    <n v="5"/>
    <n v="0"/>
    <n v="0"/>
  </r>
  <r>
    <x v="0"/>
    <x v="0"/>
    <d v="2024-12-19T00:00:00"/>
    <n v="3.75"/>
    <s v="WAV"/>
    <n v="4044819"/>
    <s v="Yes"/>
    <n v="3.75"/>
    <n v="0"/>
    <n v="0"/>
  </r>
  <r>
    <x v="0"/>
    <x v="1"/>
    <d v="2024-12-19T00:00:00"/>
    <n v="3.75"/>
    <s v="BIGVAN"/>
    <n v="4044820"/>
    <s v="Yes"/>
    <n v="3.75"/>
    <n v="0"/>
    <n v="0"/>
  </r>
  <r>
    <x v="1"/>
    <x v="16"/>
    <d v="2024-12-20T00:00:00"/>
    <n v="5"/>
    <s v="WAV"/>
    <n v="4044821"/>
    <s v="Yes"/>
    <n v="5"/>
    <n v="0"/>
    <n v="0"/>
  </r>
  <r>
    <x v="1"/>
    <x v="1"/>
    <d v="2024-12-22T00:00:00"/>
    <n v="5"/>
    <s v="BIGVAN"/>
    <n v="4044827"/>
    <s v="Yes"/>
    <n v="5"/>
    <n v="0"/>
    <n v="0"/>
  </r>
  <r>
    <x v="1"/>
    <x v="14"/>
    <d v="2024-12-20T00:00:00"/>
    <n v="0"/>
    <s v="SEDAN"/>
    <n v="4044828"/>
    <s v="Yes"/>
    <n v="0"/>
    <n v="0"/>
    <n v="0"/>
  </r>
  <r>
    <x v="1"/>
    <x v="1"/>
    <d v="2024-12-20T00:00:00"/>
    <n v="0"/>
    <s v="WAV"/>
    <n v="4044829"/>
    <s v="Yes"/>
    <n v="0"/>
    <n v="0"/>
    <n v="0"/>
  </r>
  <r>
    <x v="2"/>
    <x v="1"/>
    <d v="2024-12-19T00:00:00"/>
    <n v="5"/>
    <s v="WAV"/>
    <n v="4044835"/>
    <s v="Yes"/>
    <n v="5"/>
    <n v="0"/>
    <n v="0"/>
  </r>
  <r>
    <x v="0"/>
    <x v="1"/>
    <d v="2024-12-22T00:00:00"/>
    <n v="0"/>
    <s v="BIGVAN"/>
    <n v="4044836"/>
    <s v="Yes"/>
    <n v="3.75"/>
    <n v="1"/>
    <n v="3.75"/>
  </r>
  <r>
    <x v="2"/>
    <x v="4"/>
    <d v="2024-12-20T00:00:00"/>
    <n v="5.5"/>
    <s v="WAV"/>
    <n v="4044838"/>
    <s v="Yes"/>
    <n v="5.5"/>
    <n v="0"/>
    <n v="0"/>
  </r>
  <r>
    <x v="2"/>
    <x v="8"/>
    <d v="2024-12-20T00:00:00"/>
    <n v="5"/>
    <s v="WAV"/>
    <n v="4044839"/>
    <s v="Yes"/>
    <n v="5"/>
    <n v="0"/>
    <n v="0"/>
  </r>
  <r>
    <x v="2"/>
    <x v="1"/>
    <d v="2024-12-23T00:00:00"/>
    <n v="5.5"/>
    <s v="BIGVAN"/>
    <n v="4044845"/>
    <s v="Yes"/>
    <n v="5.5"/>
    <n v="0"/>
    <n v="0"/>
  </r>
  <r>
    <x v="1"/>
    <x v="12"/>
    <d v="2024-12-24T00:00:00"/>
    <n v="0"/>
    <s v="WAV"/>
    <n v="4044848"/>
    <s v="Yes"/>
    <n v="5"/>
    <n v="1"/>
    <n v="5"/>
  </r>
  <r>
    <x v="2"/>
    <x v="1"/>
    <d v="2024-12-20T00:00:00"/>
    <n v="3"/>
    <s v="WAV"/>
    <n v="4044852"/>
    <s v="Yes"/>
    <n v="3"/>
    <n v="0"/>
    <n v="0"/>
  </r>
  <r>
    <x v="2"/>
    <x v="4"/>
    <d v="2024-12-19T00:00:00"/>
    <n v="0"/>
    <s v="WAV"/>
    <n v="4044853"/>
    <s v="Yes"/>
    <n v="5.5"/>
    <n v="1"/>
    <n v="5.5"/>
  </r>
  <r>
    <x v="2"/>
    <x v="1"/>
    <d v="2024-12-20T00:00:00"/>
    <n v="5"/>
    <s v="WAV"/>
    <n v="4044854"/>
    <s v="Yes"/>
    <n v="5"/>
    <n v="0"/>
    <n v="0"/>
  </r>
  <r>
    <x v="2"/>
    <x v="12"/>
    <d v="2024-12-19T00:00:00"/>
    <n v="0"/>
    <s v="WAV"/>
    <n v="4044855"/>
    <s v="Yes"/>
    <n v="5"/>
    <n v="1"/>
    <n v="5"/>
  </r>
  <r>
    <x v="1"/>
    <x v="18"/>
    <d v="2024-12-19T00:00:00"/>
    <n v="0"/>
    <s v="WAV"/>
    <n v="4044857"/>
    <s v="Yes"/>
    <n v="0"/>
    <n v="0"/>
    <n v="0"/>
  </r>
  <r>
    <x v="2"/>
    <x v="10"/>
    <d v="2024-12-20T00:00:00"/>
    <n v="0"/>
    <s v="WAV"/>
    <n v="4044860"/>
    <s v="Yes"/>
    <n v="0"/>
    <n v="0"/>
    <n v="0"/>
  </r>
  <r>
    <x v="1"/>
    <x v="1"/>
    <d v="2024-12-23T00:00:00"/>
    <n v="0"/>
    <s v="WAV"/>
    <n v="4044862"/>
    <s v="Yes"/>
    <n v="0"/>
    <n v="0"/>
    <n v="0"/>
  </r>
  <r>
    <x v="1"/>
    <x v="1"/>
    <d v="2024-12-20T00:00:00"/>
    <n v="0"/>
    <s v="WAV"/>
    <n v="4044863"/>
    <s v="Yes"/>
    <n v="0"/>
    <n v="0"/>
    <n v="0"/>
  </r>
  <r>
    <x v="1"/>
    <x v="1"/>
    <d v="2024-12-20T00:00:00"/>
    <n v="0"/>
    <s v="WAV"/>
    <n v="4044864"/>
    <s v="Yes"/>
    <n v="0"/>
    <n v="0"/>
    <n v="0"/>
  </r>
  <r>
    <x v="0"/>
    <x v="0"/>
    <d v="2024-12-19T00:00:00"/>
    <n v="3.75"/>
    <s v="WAV"/>
    <n v="4044866"/>
    <s v="Yes"/>
    <n v="3.75"/>
    <n v="0"/>
    <n v="0"/>
  </r>
  <r>
    <x v="1"/>
    <x v="7"/>
    <d v="2024-12-19T00:00:00"/>
    <n v="5"/>
    <s v="WAV"/>
    <n v="4044871"/>
    <s v="Yes"/>
    <n v="5"/>
    <n v="0"/>
    <n v="0"/>
  </r>
  <r>
    <x v="2"/>
    <x v="11"/>
    <d v="2024-12-20T00:00:00"/>
    <n v="0"/>
    <s v="SEDAN"/>
    <n v="4044873"/>
    <s v="Yes"/>
    <n v="0"/>
    <n v="0"/>
    <n v="0"/>
  </r>
  <r>
    <x v="1"/>
    <x v="1"/>
    <d v="2024-12-20T00:00:00"/>
    <n v="0"/>
    <s v="WAV"/>
    <n v="4044874"/>
    <s v="Yes"/>
    <n v="0"/>
    <n v="0"/>
    <n v="0"/>
  </r>
  <r>
    <x v="2"/>
    <x v="4"/>
    <d v="2024-12-21T00:00:00"/>
    <n v="3"/>
    <s v="WAV"/>
    <n v="4044875"/>
    <s v="Yes"/>
    <n v="3"/>
    <n v="0"/>
    <n v="0"/>
  </r>
  <r>
    <x v="1"/>
    <x v="10"/>
    <d v="2024-12-20T00:00:00"/>
    <n v="5"/>
    <s v="WAV"/>
    <n v="4044876"/>
    <s v="Yes"/>
    <n v="5"/>
    <n v="0"/>
    <n v="0"/>
  </r>
  <r>
    <x v="1"/>
    <x v="1"/>
    <d v="2024-12-20T00:00:00"/>
    <n v="0"/>
    <s v="WAV"/>
    <n v="4044879"/>
    <s v="Yes"/>
    <n v="0"/>
    <n v="0"/>
    <n v="0"/>
  </r>
  <r>
    <x v="1"/>
    <x v="10"/>
    <d v="2024-12-20T00:00:00"/>
    <n v="5"/>
    <s v="WAV"/>
    <n v="4044880"/>
    <s v="Yes"/>
    <n v="5"/>
    <n v="0"/>
    <n v="0"/>
  </r>
  <r>
    <x v="0"/>
    <x v="0"/>
    <d v="2024-12-20T00:00:00"/>
    <n v="0"/>
    <s v="WAV"/>
    <n v="4044881"/>
    <s v="Yes"/>
    <n v="3.75"/>
    <n v="1"/>
    <n v="3.75"/>
  </r>
  <r>
    <x v="1"/>
    <x v="1"/>
    <d v="2024-12-19T00:00:00"/>
    <n v="5"/>
    <s v="WAV"/>
    <n v="4044884"/>
    <s v="Yes"/>
    <n v="5"/>
    <n v="0"/>
    <n v="0"/>
  </r>
  <r>
    <x v="0"/>
    <x v="1"/>
    <d v="2024-12-20T00:00:00"/>
    <n v="3.75"/>
    <s v="BIGVAN"/>
    <n v="4044886"/>
    <s v="Yes"/>
    <n v="3.75"/>
    <n v="0"/>
    <n v="0"/>
  </r>
  <r>
    <x v="0"/>
    <x v="3"/>
    <d v="2024-12-20T00:00:00"/>
    <n v="0"/>
    <s v="WAV"/>
    <n v="4044887"/>
    <s v="Yes"/>
    <n v="3.75"/>
    <n v="1"/>
    <n v="3.75"/>
  </r>
  <r>
    <x v="2"/>
    <x v="18"/>
    <d v="2024-12-21T00:00:00"/>
    <n v="5.5"/>
    <s v="WAV"/>
    <n v="4044888"/>
    <s v="Yes"/>
    <n v="5.5"/>
    <n v="0"/>
    <n v="0"/>
  </r>
  <r>
    <x v="2"/>
    <x v="16"/>
    <d v="2024-12-21T00:00:00"/>
    <n v="5"/>
    <s v="WAV"/>
    <n v="4044889"/>
    <s v="Yes"/>
    <n v="5"/>
    <n v="0"/>
    <n v="0"/>
  </r>
  <r>
    <x v="0"/>
    <x v="2"/>
    <d v="2024-12-19T00:00:00"/>
    <n v="0"/>
    <s v="WAV"/>
    <n v="4044891"/>
    <s v="Yes"/>
    <n v="3.75"/>
    <n v="1"/>
    <n v="3.75"/>
  </r>
  <r>
    <x v="0"/>
    <x v="3"/>
    <d v="2024-12-19T00:00:00"/>
    <n v="3.75"/>
    <s v="WAV"/>
    <n v="4044892"/>
    <s v="Yes"/>
    <n v="3.75"/>
    <n v="0"/>
    <n v="0"/>
  </r>
  <r>
    <x v="1"/>
    <x v="10"/>
    <d v="2024-12-19T00:00:00"/>
    <n v="0"/>
    <s v="WAV"/>
    <n v="4044893"/>
    <s v="Yes"/>
    <n v="5"/>
    <n v="1"/>
    <n v="5"/>
  </r>
  <r>
    <x v="1"/>
    <x v="4"/>
    <d v="2024-12-21T00:00:00"/>
    <n v="5"/>
    <s v="WAV"/>
    <n v="4044900"/>
    <s v="Yes"/>
    <n v="5"/>
    <n v="0"/>
    <n v="0"/>
  </r>
  <r>
    <x v="2"/>
    <x v="1"/>
    <d v="2024-12-21T00:00:00"/>
    <n v="5"/>
    <s v="WAV"/>
    <n v="4044901"/>
    <s v="Yes"/>
    <n v="5"/>
    <n v="0"/>
    <n v="0"/>
  </r>
  <r>
    <x v="2"/>
    <x v="1"/>
    <d v="2024-12-21T00:00:00"/>
    <n v="5.5"/>
    <s v="WAV"/>
    <n v="4044902"/>
    <s v="Yes"/>
    <n v="5.5"/>
    <n v="0"/>
    <n v="0"/>
  </r>
  <r>
    <x v="1"/>
    <x v="1"/>
    <d v="2024-12-19T00:00:00"/>
    <n v="5"/>
    <s v="BIGVAN"/>
    <n v="4044904"/>
    <s v="Yes"/>
    <n v="5"/>
    <n v="0"/>
    <n v="0"/>
  </r>
  <r>
    <x v="0"/>
    <x v="3"/>
    <d v="2024-12-23T00:00:00"/>
    <n v="0"/>
    <s v="WAV"/>
    <n v="4044905"/>
    <s v="Yes"/>
    <n v="3.75"/>
    <n v="1"/>
    <n v="3.75"/>
  </r>
  <r>
    <x v="0"/>
    <x v="1"/>
    <d v="2024-12-23T00:00:00"/>
    <n v="0"/>
    <s v="BIGVAN"/>
    <n v="4044907"/>
    <s v="Yes"/>
    <n v="3.75"/>
    <n v="1"/>
    <n v="3.75"/>
  </r>
  <r>
    <x v="0"/>
    <x v="1"/>
    <d v="2024-12-19T00:00:00"/>
    <n v="3.75"/>
    <s v="BIGVAN"/>
    <n v="4044908"/>
    <s v="Yes"/>
    <n v="3.75"/>
    <n v="0"/>
    <n v="0"/>
  </r>
  <r>
    <x v="0"/>
    <x v="15"/>
    <d v="2024-12-19T00:00:00"/>
    <n v="0"/>
    <s v="WAV"/>
    <n v="4044909"/>
    <s v="Yes"/>
    <n v="3.75"/>
    <n v="1"/>
    <n v="3.75"/>
  </r>
  <r>
    <x v="0"/>
    <x v="1"/>
    <d v="2024-12-19T00:00:00"/>
    <n v="3.75"/>
    <s v="BIGVAN"/>
    <n v="4044913"/>
    <s v="Yes"/>
    <n v="3.75"/>
    <n v="0"/>
    <n v="0"/>
  </r>
  <r>
    <x v="0"/>
    <x v="2"/>
    <d v="2024-12-19T00:00:00"/>
    <n v="0"/>
    <s v="WAV"/>
    <n v="4044914"/>
    <s v="Yes"/>
    <n v="3.75"/>
    <n v="1"/>
    <n v="3.75"/>
  </r>
  <r>
    <x v="0"/>
    <x v="13"/>
    <d v="2024-12-19T00:00:00"/>
    <n v="0"/>
    <s v="WAV"/>
    <n v="4044916"/>
    <s v="Yes"/>
    <n v="3.75"/>
    <n v="1"/>
    <n v="3.75"/>
  </r>
  <r>
    <x v="2"/>
    <x v="10"/>
    <d v="2024-12-19T00:00:00"/>
    <n v="0"/>
    <s v="WAV"/>
    <n v="4044917"/>
    <s v="Yes"/>
    <n v="0"/>
    <n v="0"/>
    <n v="0"/>
  </r>
  <r>
    <x v="0"/>
    <x v="15"/>
    <d v="2024-12-20T00:00:00"/>
    <n v="3.75"/>
    <s v="WAV"/>
    <n v="4044918"/>
    <s v="Yes"/>
    <n v="3.75"/>
    <n v="0"/>
    <n v="0"/>
  </r>
  <r>
    <x v="0"/>
    <x v="0"/>
    <d v="2024-12-20T00:00:00"/>
    <n v="0"/>
    <s v="WAV"/>
    <n v="4044919"/>
    <s v="Yes"/>
    <n v="3.75"/>
    <n v="1"/>
    <n v="3.75"/>
  </r>
  <r>
    <x v="2"/>
    <x v="18"/>
    <d v="2024-12-19T00:00:00"/>
    <n v="5"/>
    <s v="WAV"/>
    <n v="4044920"/>
    <s v="Yes"/>
    <n v="5"/>
    <n v="0"/>
    <n v="0"/>
  </r>
  <r>
    <x v="0"/>
    <x v="1"/>
    <d v="2024-12-20T00:00:00"/>
    <n v="0"/>
    <s v="BIGVAN"/>
    <n v="4044921"/>
    <s v="Yes"/>
    <n v="3.75"/>
    <n v="1"/>
    <n v="3.75"/>
  </r>
  <r>
    <x v="2"/>
    <x v="1"/>
    <d v="2024-12-19T00:00:00"/>
    <n v="0"/>
    <s v="WAV"/>
    <n v="4044922"/>
    <s v="Yes"/>
    <n v="0"/>
    <n v="0"/>
    <n v="0"/>
  </r>
  <r>
    <x v="1"/>
    <x v="14"/>
    <d v="2024-12-19T00:00:00"/>
    <n v="5"/>
    <s v="SEDAN"/>
    <n v="4044926"/>
    <s v="Yes"/>
    <n v="5"/>
    <n v="0"/>
    <n v="0"/>
  </r>
  <r>
    <x v="2"/>
    <x v="1"/>
    <d v="2024-12-23T00:00:00"/>
    <n v="0"/>
    <s v="WAV"/>
    <n v="4044928"/>
    <s v="Yes"/>
    <n v="0"/>
    <n v="0"/>
    <n v="0"/>
  </r>
  <r>
    <x v="2"/>
    <x v="1"/>
    <d v="2024-12-23T00:00:00"/>
    <n v="5"/>
    <s v="WAV"/>
    <n v="4044930"/>
    <s v="Yes"/>
    <n v="5"/>
    <n v="0"/>
    <n v="0"/>
  </r>
  <r>
    <x v="1"/>
    <x v="1"/>
    <d v="2024-12-19T00:00:00"/>
    <n v="5"/>
    <s v="WAV"/>
    <n v="4044932"/>
    <s v="Yes"/>
    <n v="5"/>
    <n v="0"/>
    <n v="0"/>
  </r>
  <r>
    <x v="0"/>
    <x v="2"/>
    <d v="2024-12-19T00:00:00"/>
    <n v="0"/>
    <s v="WAV"/>
    <n v="4044936"/>
    <s v="Yes"/>
    <n v="3.75"/>
    <n v="1"/>
    <n v="3.75"/>
  </r>
  <r>
    <x v="0"/>
    <x v="3"/>
    <d v="2024-12-19T00:00:00"/>
    <n v="3.75"/>
    <s v="WAV"/>
    <n v="4044937"/>
    <s v="Yes"/>
    <n v="3.75"/>
    <n v="0"/>
    <n v="0"/>
  </r>
  <r>
    <x v="1"/>
    <x v="17"/>
    <d v="2024-12-20T00:00:00"/>
    <n v="0"/>
    <s v="WAV"/>
    <n v="4044941"/>
    <s v="Yes"/>
    <n v="0"/>
    <n v="0"/>
    <n v="0"/>
  </r>
  <r>
    <x v="0"/>
    <x v="13"/>
    <d v="2024-12-24T00:00:00"/>
    <n v="0"/>
    <s v="WAV"/>
    <n v="4044943"/>
    <s v="Yes"/>
    <n v="3.75"/>
    <n v="1"/>
    <n v="3.75"/>
  </r>
  <r>
    <x v="0"/>
    <x v="3"/>
    <d v="2024-12-24T00:00:00"/>
    <n v="0"/>
    <s v="WAV"/>
    <n v="4044944"/>
    <s v="Yes"/>
    <n v="3.75"/>
    <n v="1"/>
    <n v="3.75"/>
  </r>
  <r>
    <x v="2"/>
    <x v="1"/>
    <d v="2024-12-19T00:00:00"/>
    <n v="5.5"/>
    <s v="WAV"/>
    <n v="4044945"/>
    <s v="Yes"/>
    <n v="5.5"/>
    <n v="0"/>
    <n v="0"/>
  </r>
  <r>
    <x v="0"/>
    <x v="13"/>
    <d v="2024-12-20T00:00:00"/>
    <n v="0"/>
    <s v="WAV"/>
    <n v="4044946"/>
    <s v="Yes"/>
    <n v="3.75"/>
    <n v="1"/>
    <n v="3.75"/>
  </r>
  <r>
    <x v="0"/>
    <x v="3"/>
    <d v="2024-12-20T00:00:00"/>
    <n v="0"/>
    <s v="WAV"/>
    <n v="4044965"/>
    <s v="Yes"/>
    <n v="3.75"/>
    <n v="1"/>
    <n v="3.75"/>
  </r>
  <r>
    <x v="2"/>
    <x v="1"/>
    <d v="2024-12-24T00:00:00"/>
    <n v="5"/>
    <s v="BIGVAN"/>
    <n v="4044970"/>
    <s v="Yes"/>
    <n v="5"/>
    <n v="0"/>
    <n v="0"/>
  </r>
  <r>
    <x v="1"/>
    <x v="1"/>
    <d v="2024-12-19T00:00:00"/>
    <n v="0"/>
    <s v="BIGVAN"/>
    <n v="4044977"/>
    <s v="Yes"/>
    <n v="0"/>
    <n v="0"/>
    <n v="0"/>
  </r>
  <r>
    <x v="1"/>
    <x v="10"/>
    <d v="2024-12-26T00:00:00"/>
    <n v="5"/>
    <s v="WAV"/>
    <n v="4044984"/>
    <s v="Yes"/>
    <n v="5"/>
    <n v="0"/>
    <n v="0"/>
  </r>
  <r>
    <x v="0"/>
    <x v="15"/>
    <d v="2024-12-26T00:00:00"/>
    <n v="0"/>
    <s v="WAV"/>
    <n v="4044987"/>
    <s v="Yes"/>
    <n v="3.75"/>
    <n v="1"/>
    <n v="3.75"/>
  </r>
  <r>
    <x v="0"/>
    <x v="3"/>
    <d v="2024-12-26T00:00:00"/>
    <n v="0"/>
    <s v="WAV"/>
    <n v="4044988"/>
    <s v="Yes"/>
    <n v="3.75"/>
    <n v="1"/>
    <n v="3.75"/>
  </r>
  <r>
    <x v="0"/>
    <x v="1"/>
    <d v="2024-12-26T00:00:00"/>
    <n v="0"/>
    <s v="BIGVAN"/>
    <n v="4044989"/>
    <s v="Yes"/>
    <n v="3.75"/>
    <n v="1"/>
    <n v="3.75"/>
  </r>
  <r>
    <x v="0"/>
    <x v="0"/>
    <d v="2024-12-26T00:00:00"/>
    <n v="0"/>
    <s v="WAV"/>
    <n v="4044991"/>
    <s v="Yes"/>
    <n v="3.75"/>
    <n v="1"/>
    <n v="3.75"/>
  </r>
  <r>
    <x v="0"/>
    <x v="1"/>
    <d v="2024-12-26T00:00:00"/>
    <n v="0"/>
    <s v="BIGVAN"/>
    <n v="4044992"/>
    <s v="Yes"/>
    <n v="3.75"/>
    <n v="1"/>
    <n v="3.75"/>
  </r>
  <r>
    <x v="0"/>
    <x v="0"/>
    <d v="2024-12-26T00:00:00"/>
    <n v="0"/>
    <s v="WAV"/>
    <n v="4044993"/>
    <s v="Yes"/>
    <n v="3.75"/>
    <n v="1"/>
    <n v="3.75"/>
  </r>
  <r>
    <x v="1"/>
    <x v="12"/>
    <d v="2024-12-26T00:00:00"/>
    <n v="0"/>
    <s v="WAV"/>
    <n v="4045038"/>
    <s v="Yes"/>
    <n v="0"/>
    <n v="0"/>
    <n v="0"/>
  </r>
  <r>
    <x v="2"/>
    <x v="18"/>
    <d v="2024-12-26T00:00:00"/>
    <n v="0"/>
    <s v="WAV"/>
    <n v="4045054"/>
    <s v="Yes"/>
    <n v="0"/>
    <n v="0"/>
    <n v="0"/>
  </r>
  <r>
    <x v="2"/>
    <x v="14"/>
    <d v="2024-12-26T00:00:00"/>
    <n v="0"/>
    <s v="SEDAN"/>
    <n v="4045055"/>
    <s v="Yes"/>
    <n v="0"/>
    <n v="0"/>
    <n v="0"/>
  </r>
  <r>
    <x v="2"/>
    <x v="9"/>
    <d v="2024-12-26T00:00:00"/>
    <n v="0"/>
    <s v="SEDAN"/>
    <n v="4045058"/>
    <s v="Yes"/>
    <n v="0"/>
    <n v="0"/>
    <n v="0"/>
  </r>
  <r>
    <x v="2"/>
    <x v="5"/>
    <d v="2024-12-26T00:00:00"/>
    <n v="0"/>
    <s v="SEDAN"/>
    <n v="4045059"/>
    <s v="Yes"/>
    <n v="0"/>
    <n v="0"/>
    <n v="0"/>
  </r>
  <r>
    <x v="1"/>
    <x v="16"/>
    <d v="2024-12-26T00:00:00"/>
    <n v="0"/>
    <s v="WAV"/>
    <n v="4045076"/>
    <s v="Yes"/>
    <n v="0"/>
    <n v="0"/>
    <n v="0"/>
  </r>
  <r>
    <x v="2"/>
    <x v="10"/>
    <d v="2024-12-26T00:00:00"/>
    <n v="0"/>
    <s v="WAV"/>
    <n v="4045077"/>
    <s v="Yes"/>
    <n v="5"/>
    <n v="1"/>
    <n v="5"/>
  </r>
  <r>
    <x v="0"/>
    <x v="15"/>
    <d v="2024-12-26T00:00:00"/>
    <n v="0"/>
    <s v="WAV"/>
    <n v="4045085"/>
    <s v="Yes"/>
    <n v="3.75"/>
    <n v="1"/>
    <n v="3.75"/>
  </r>
  <r>
    <x v="0"/>
    <x v="15"/>
    <d v="2024-12-26T00:00:00"/>
    <n v="0"/>
    <s v="WAV"/>
    <n v="4045086"/>
    <s v="Yes"/>
    <n v="3.75"/>
    <n v="1"/>
    <n v="3.75"/>
  </r>
  <r>
    <x v="0"/>
    <x v="15"/>
    <d v="2024-12-26T00:00:00"/>
    <n v="0"/>
    <s v="WAV"/>
    <n v="4045087"/>
    <s v="Yes"/>
    <n v="3.75"/>
    <n v="1"/>
    <n v="3.75"/>
  </r>
  <r>
    <x v="0"/>
    <x v="15"/>
    <d v="2024-12-26T00:00:00"/>
    <n v="0"/>
    <s v="WAV"/>
    <n v="4045088"/>
    <s v="Yes"/>
    <n v="3.75"/>
    <n v="1"/>
    <n v="3.75"/>
  </r>
  <r>
    <x v="2"/>
    <x v="18"/>
    <d v="2024-12-26T00:00:00"/>
    <n v="5.5"/>
    <s v="WAV"/>
    <n v="4045129"/>
    <s v="Yes"/>
    <n v="5.5"/>
    <n v="0"/>
    <n v="0"/>
  </r>
  <r>
    <x v="2"/>
    <x v="1"/>
    <d v="2024-12-26T00:00:00"/>
    <n v="0"/>
    <s v="WAV"/>
    <n v="4045130"/>
    <s v="Yes"/>
    <n v="0"/>
    <n v="0"/>
    <n v="0"/>
  </r>
  <r>
    <x v="0"/>
    <x v="15"/>
    <d v="2024-12-26T00:00:00"/>
    <n v="0"/>
    <s v="WAV"/>
    <n v="4045135"/>
    <s v="Yes"/>
    <n v="3.75"/>
    <n v="1"/>
    <n v="3.75"/>
  </r>
  <r>
    <x v="0"/>
    <x v="15"/>
    <d v="2024-12-26T00:00:00"/>
    <n v="0"/>
    <s v="WAV"/>
    <n v="4045136"/>
    <s v="Yes"/>
    <n v="3.75"/>
    <n v="1"/>
    <n v="3.75"/>
  </r>
  <r>
    <x v="0"/>
    <x v="15"/>
    <d v="2024-12-26T00:00:00"/>
    <n v="0"/>
    <s v="WAV"/>
    <n v="4045137"/>
    <s v="Yes"/>
    <n v="3.75"/>
    <n v="1"/>
    <n v="3.75"/>
  </r>
  <r>
    <x v="0"/>
    <x v="15"/>
    <d v="2024-12-26T00:00:00"/>
    <n v="0"/>
    <s v="WAV"/>
    <n v="4045138"/>
    <s v="Yes"/>
    <n v="3.75"/>
    <n v="1"/>
    <n v="3.75"/>
  </r>
  <r>
    <x v="0"/>
    <x v="3"/>
    <d v="2024-12-26T00:00:00"/>
    <n v="0"/>
    <s v="WAV"/>
    <n v="4045141"/>
    <s v="Yes"/>
    <n v="3.75"/>
    <n v="1"/>
    <n v="3.75"/>
  </r>
  <r>
    <x v="0"/>
    <x v="3"/>
    <d v="2024-12-26T00:00:00"/>
    <n v="0"/>
    <s v="WAV"/>
    <n v="4045142"/>
    <s v="Yes"/>
    <n v="3.75"/>
    <n v="1"/>
    <n v="3.75"/>
  </r>
  <r>
    <x v="0"/>
    <x v="1"/>
    <d v="2024-12-26T00:00:00"/>
    <n v="0"/>
    <s v="BIGVAN"/>
    <n v="4045148"/>
    <s v="Yes"/>
    <n v="3.75"/>
    <n v="1"/>
    <n v="3.75"/>
  </r>
  <r>
    <x v="1"/>
    <x v="7"/>
    <d v="2024-12-26T00:00:00"/>
    <n v="0"/>
    <s v="WAV"/>
    <n v="4045161"/>
    <s v="Yes"/>
    <n v="0"/>
    <n v="0"/>
    <n v="0"/>
  </r>
  <r>
    <x v="0"/>
    <x v="1"/>
    <d v="2024-12-26T00:00:00"/>
    <n v="0"/>
    <s v="BIGVAN"/>
    <n v="4045162"/>
    <s v="Yes"/>
    <n v="3.75"/>
    <n v="1"/>
    <n v="3.75"/>
  </r>
  <r>
    <x v="0"/>
    <x v="1"/>
    <d v="2024-12-26T00:00:00"/>
    <n v="0"/>
    <s v="BIGVAN"/>
    <n v="4045163"/>
    <s v="Yes"/>
    <n v="3.75"/>
    <n v="1"/>
    <n v="3.75"/>
  </r>
  <r>
    <x v="2"/>
    <x v="9"/>
    <d v="2024-12-26T00:00:00"/>
    <n v="0"/>
    <s v="SEDAN"/>
    <n v="4045168"/>
    <s v="Yes"/>
    <n v="0"/>
    <n v="0"/>
    <n v="0"/>
  </r>
  <r>
    <x v="2"/>
    <x v="5"/>
    <d v="2024-12-26T00:00:00"/>
    <n v="0"/>
    <s v="SEDAN"/>
    <n v="4045169"/>
    <s v="Yes"/>
    <n v="0"/>
    <n v="0"/>
    <n v="0"/>
  </r>
  <r>
    <x v="1"/>
    <x v="1"/>
    <d v="2024-12-26T00:00:00"/>
    <n v="0"/>
    <s v="WAV"/>
    <n v="4045174"/>
    <s v="Yes"/>
    <n v="0"/>
    <n v="0"/>
    <n v="0"/>
  </r>
  <r>
    <x v="1"/>
    <x v="8"/>
    <d v="2024-12-26T00:00:00"/>
    <n v="0"/>
    <s v="WAV"/>
    <n v="4045175"/>
    <s v="Yes"/>
    <n v="0"/>
    <n v="0"/>
    <n v="0"/>
  </r>
  <r>
    <x v="1"/>
    <x v="11"/>
    <d v="2024-12-26T00:00:00"/>
    <n v="0"/>
    <s v="WAV"/>
    <n v="4045179"/>
    <s v="Yes"/>
    <n v="0"/>
    <n v="0"/>
    <n v="0"/>
  </r>
  <r>
    <x v="1"/>
    <x v="11"/>
    <d v="2024-12-26T00:00:00"/>
    <n v="0"/>
    <s v="WAV"/>
    <n v="4045180"/>
    <s v="Yes"/>
    <n v="0"/>
    <n v="0"/>
    <n v="0"/>
  </r>
  <r>
    <x v="0"/>
    <x v="1"/>
    <d v="2024-12-26T00:00:00"/>
    <n v="0"/>
    <s v="BIGVAN"/>
    <n v="4045181"/>
    <s v="Yes"/>
    <n v="3.75"/>
    <n v="1"/>
    <n v="3.75"/>
  </r>
  <r>
    <x v="1"/>
    <x v="1"/>
    <d v="2024-12-26T00:00:00"/>
    <n v="0"/>
    <s v="WAV"/>
    <n v="4045189"/>
    <s v="Yes"/>
    <n v="0"/>
    <n v="0"/>
    <n v="0"/>
  </r>
  <r>
    <x v="1"/>
    <x v="11"/>
    <d v="2024-12-26T00:00:00"/>
    <n v="0"/>
    <s v="WAV"/>
    <n v="4045204"/>
    <s v="Yes"/>
    <n v="0"/>
    <n v="0"/>
    <n v="0"/>
  </r>
  <r>
    <x v="1"/>
    <x v="11"/>
    <d v="2024-12-26T00:00:00"/>
    <n v="0"/>
    <s v="WAV"/>
    <n v="4045225"/>
    <s v="Yes"/>
    <n v="0"/>
    <n v="0"/>
    <n v="0"/>
  </r>
  <r>
    <x v="1"/>
    <x v="4"/>
    <d v="2024-12-26T00:00:00"/>
    <n v="5"/>
    <s v="WAV"/>
    <n v="4045236"/>
    <s v="Yes"/>
    <n v="5"/>
    <n v="0"/>
    <n v="0"/>
  </r>
  <r>
    <x v="0"/>
    <x v="1"/>
    <d v="2024-12-26T00:00:00"/>
    <n v="0"/>
    <s v="BIGVAN"/>
    <n v="4045240"/>
    <s v="Yes"/>
    <n v="3.75"/>
    <n v="1"/>
    <n v="3.75"/>
  </r>
  <r>
    <x v="0"/>
    <x v="1"/>
    <d v="2024-12-26T00:00:00"/>
    <n v="0"/>
    <s v="BIGVAN"/>
    <n v="4045241"/>
    <s v="Yes"/>
    <n v="3.75"/>
    <n v="1"/>
    <n v="3.75"/>
  </r>
  <r>
    <x v="1"/>
    <x v="17"/>
    <d v="2024-12-26T00:00:00"/>
    <n v="0"/>
    <s v="WAV"/>
    <n v="4045246"/>
    <s v="Yes"/>
    <n v="0"/>
    <n v="0"/>
    <n v="0"/>
  </r>
  <r>
    <x v="1"/>
    <x v="12"/>
    <d v="2024-12-26T00:00:00"/>
    <n v="0"/>
    <s v="WAV"/>
    <n v="4045247"/>
    <s v="Yes"/>
    <n v="0"/>
    <n v="0"/>
    <n v="0"/>
  </r>
  <r>
    <x v="2"/>
    <x v="11"/>
    <d v="2024-12-26T00:00:00"/>
    <n v="0"/>
    <s v="SEDAN"/>
    <n v="4045252"/>
    <s v="Yes"/>
    <n v="0"/>
    <n v="0"/>
    <n v="0"/>
  </r>
  <r>
    <x v="1"/>
    <x v="12"/>
    <d v="2024-12-26T00:00:00"/>
    <n v="0"/>
    <s v="WAV"/>
    <n v="4045255"/>
    <s v="Yes"/>
    <n v="0"/>
    <n v="0"/>
    <n v="0"/>
  </r>
  <r>
    <x v="1"/>
    <x v="18"/>
    <d v="2024-12-26T00:00:00"/>
    <n v="0"/>
    <s v="WAV"/>
    <n v="4045256"/>
    <s v="Yes"/>
    <n v="0"/>
    <n v="0"/>
    <n v="0"/>
  </r>
  <r>
    <x v="1"/>
    <x v="4"/>
    <d v="2024-12-26T00:00:00"/>
    <n v="5"/>
    <s v="WAV"/>
    <n v="4045260"/>
    <s v="Yes"/>
    <n v="5"/>
    <n v="0"/>
    <n v="0"/>
  </r>
  <r>
    <x v="0"/>
    <x v="15"/>
    <d v="2024-12-26T00:00:00"/>
    <n v="0"/>
    <s v="WAV"/>
    <n v="4045270"/>
    <s v="Yes"/>
    <n v="3.75"/>
    <n v="1"/>
    <n v="3.75"/>
  </r>
  <r>
    <x v="0"/>
    <x v="13"/>
    <d v="2024-12-26T00:00:00"/>
    <n v="0"/>
    <s v="WAV"/>
    <n v="4045271"/>
    <s v="Yes"/>
    <n v="3.75"/>
    <n v="1"/>
    <n v="3.75"/>
  </r>
  <r>
    <x v="1"/>
    <x v="16"/>
    <d v="2024-12-26T00:00:00"/>
    <n v="0"/>
    <s v="WAV"/>
    <n v="4045273"/>
    <s v="Yes"/>
    <n v="0"/>
    <n v="0"/>
    <n v="0"/>
  </r>
  <r>
    <x v="2"/>
    <x v="17"/>
    <d v="2024-12-26T00:00:00"/>
    <n v="0"/>
    <s v="WAV"/>
    <n v="4045278"/>
    <s v="Yes"/>
    <n v="0"/>
    <n v="0"/>
    <n v="0"/>
  </r>
  <r>
    <x v="2"/>
    <x v="18"/>
    <d v="2024-12-26T00:00:00"/>
    <n v="0"/>
    <s v="WAV"/>
    <n v="4045279"/>
    <s v="Yes"/>
    <n v="0"/>
    <n v="0"/>
    <n v="0"/>
  </r>
  <r>
    <x v="0"/>
    <x v="13"/>
    <d v="2024-12-26T00:00:00"/>
    <n v="0"/>
    <s v="WAV"/>
    <n v="4045280"/>
    <s v="Yes"/>
    <n v="3.75"/>
    <n v="1"/>
    <n v="3.75"/>
  </r>
  <r>
    <x v="0"/>
    <x v="15"/>
    <d v="2024-12-26T00:00:00"/>
    <n v="0"/>
    <s v="WAV"/>
    <n v="4045281"/>
    <s v="Yes"/>
    <n v="3.75"/>
    <n v="1"/>
    <n v="3.75"/>
  </r>
  <r>
    <x v="2"/>
    <x v="14"/>
    <d v="2024-12-26T00:00:00"/>
    <n v="5.5"/>
    <s v="SEDAN"/>
    <n v="4045286"/>
    <s v="Yes"/>
    <n v="5.5"/>
    <n v="0"/>
    <n v="0"/>
  </r>
  <r>
    <x v="2"/>
    <x v="4"/>
    <d v="2024-12-26T00:00:00"/>
    <n v="5"/>
    <s v="WAV"/>
    <n v="4045287"/>
    <s v="Yes"/>
    <n v="5"/>
    <n v="0"/>
    <n v="0"/>
  </r>
  <r>
    <x v="2"/>
    <x v="18"/>
    <d v="2024-12-26T00:00:00"/>
    <n v="5.5"/>
    <s v="WAV"/>
    <n v="4045293"/>
    <s v="Yes"/>
    <n v="5.5"/>
    <n v="0"/>
    <n v="0"/>
  </r>
  <r>
    <x v="2"/>
    <x v="14"/>
    <d v="2024-12-26T00:00:00"/>
    <n v="0"/>
    <s v="SEDAN"/>
    <n v="4045294"/>
    <s v="Yes"/>
    <n v="0"/>
    <n v="0"/>
    <n v="0"/>
  </r>
  <r>
    <x v="2"/>
    <x v="1"/>
    <d v="2024-12-26T00:00:00"/>
    <n v="0"/>
    <s v="BIGVAN"/>
    <n v="4045295"/>
    <s v="Yes"/>
    <n v="0"/>
    <n v="0"/>
    <n v="0"/>
  </r>
  <r>
    <x v="1"/>
    <x v="1"/>
    <d v="2024-12-26T00:00:00"/>
    <n v="0"/>
    <s v="WAV"/>
    <n v="4045298"/>
    <s v="Yes"/>
    <n v="0"/>
    <n v="0"/>
    <n v="0"/>
  </r>
  <r>
    <x v="1"/>
    <x v="16"/>
    <d v="2024-12-26T00:00:00"/>
    <n v="0"/>
    <s v="WAV"/>
    <n v="4045299"/>
    <s v="Yes"/>
    <n v="0"/>
    <n v="0"/>
    <n v="0"/>
  </r>
  <r>
    <x v="1"/>
    <x v="1"/>
    <d v="2024-12-26T00:00:00"/>
    <n v="0"/>
    <s v="WAV"/>
    <n v="4045300"/>
    <s v="Yes"/>
    <n v="0"/>
    <n v="0"/>
    <n v="0"/>
  </r>
  <r>
    <x v="1"/>
    <x v="1"/>
    <d v="2024-12-26T00:00:00"/>
    <n v="0"/>
    <s v="WAV"/>
    <n v="4045301"/>
    <s v="Yes"/>
    <n v="0"/>
    <n v="0"/>
    <n v="0"/>
  </r>
  <r>
    <x v="0"/>
    <x v="13"/>
    <d v="2024-12-26T00:00:00"/>
    <n v="0"/>
    <s v="WAV"/>
    <n v="4045336"/>
    <s v="Yes"/>
    <n v="3.75"/>
    <n v="1"/>
    <n v="3.75"/>
  </r>
  <r>
    <x v="0"/>
    <x v="13"/>
    <d v="2024-12-26T00:00:00"/>
    <n v="0"/>
    <s v="WAV"/>
    <n v="4045342"/>
    <s v="Yes"/>
    <n v="3.75"/>
    <n v="1"/>
    <n v="3.75"/>
  </r>
  <r>
    <x v="1"/>
    <x v="1"/>
    <d v="2024-12-26T00:00:00"/>
    <n v="5"/>
    <s v="WAV"/>
    <n v="4045351"/>
    <s v="Yes"/>
    <n v="5"/>
    <n v="0"/>
    <n v="0"/>
  </r>
  <r>
    <x v="1"/>
    <x v="1"/>
    <d v="2024-12-26T00:00:00"/>
    <n v="5"/>
    <s v="WAV"/>
    <n v="4045352"/>
    <s v="Yes"/>
    <n v="5"/>
    <n v="0"/>
    <n v="0"/>
  </r>
  <r>
    <x v="0"/>
    <x v="0"/>
    <d v="2024-12-26T00:00:00"/>
    <n v="0"/>
    <s v="WAV"/>
    <n v="4045368"/>
    <s v="Yes"/>
    <n v="3.75"/>
    <n v="1"/>
    <n v="3.75"/>
  </r>
  <r>
    <x v="0"/>
    <x v="1"/>
    <d v="2024-12-26T00:00:00"/>
    <n v="3.75"/>
    <s v="BIGVAN"/>
    <n v="4045369"/>
    <s v="Yes"/>
    <n v="3.75"/>
    <n v="0"/>
    <n v="0"/>
  </r>
  <r>
    <x v="0"/>
    <x v="0"/>
    <d v="2024-12-26T00:00:00"/>
    <n v="0"/>
    <s v="WAV"/>
    <n v="4045372"/>
    <s v="Yes"/>
    <n v="3.75"/>
    <n v="1"/>
    <n v="3.75"/>
  </r>
  <r>
    <x v="0"/>
    <x v="3"/>
    <d v="2024-12-26T00:00:00"/>
    <n v="0"/>
    <s v="WAV"/>
    <n v="4045373"/>
    <s v="Yes"/>
    <n v="3.75"/>
    <n v="1"/>
    <n v="3.75"/>
  </r>
  <r>
    <x v="1"/>
    <x v="10"/>
    <d v="2024-12-26T00:00:00"/>
    <n v="0"/>
    <s v="WAV"/>
    <n v="4045378"/>
    <s v="Yes"/>
    <n v="0"/>
    <n v="0"/>
    <n v="0"/>
  </r>
  <r>
    <x v="1"/>
    <x v="11"/>
    <d v="2024-12-26T00:00:00"/>
    <n v="0"/>
    <s v="SEDAN"/>
    <n v="4045380"/>
    <s v="Yes"/>
    <n v="0"/>
    <n v="0"/>
    <n v="0"/>
  </r>
  <r>
    <x v="1"/>
    <x v="11"/>
    <d v="2024-12-26T00:00:00"/>
    <n v="0"/>
    <s v="WAV"/>
    <n v="4045381"/>
    <s v="Yes"/>
    <n v="0"/>
    <n v="0"/>
    <n v="0"/>
  </r>
  <r>
    <x v="0"/>
    <x v="13"/>
    <d v="2024-12-26T00:00:00"/>
    <n v="0"/>
    <s v="WAV"/>
    <n v="4045400"/>
    <s v="Yes"/>
    <n v="3.75"/>
    <n v="1"/>
    <n v="3.75"/>
  </r>
  <r>
    <x v="0"/>
    <x v="13"/>
    <d v="2024-12-26T00:00:00"/>
    <n v="0"/>
    <s v="WAV"/>
    <n v="4045401"/>
    <s v="Yes"/>
    <n v="3.75"/>
    <n v="1"/>
    <n v="3.75"/>
  </r>
  <r>
    <x v="1"/>
    <x v="18"/>
    <d v="2024-12-26T00:00:00"/>
    <n v="5"/>
    <s v="WAV"/>
    <n v="4045402"/>
    <s v="Yes"/>
    <n v="5"/>
    <n v="0"/>
    <n v="0"/>
  </r>
  <r>
    <x v="1"/>
    <x v="12"/>
    <d v="2024-12-26T00:00:00"/>
    <n v="5"/>
    <s v="WAV"/>
    <n v="4045403"/>
    <s v="Yes"/>
    <n v="5"/>
    <n v="0"/>
    <n v="0"/>
  </r>
  <r>
    <x v="1"/>
    <x v="1"/>
    <d v="2024-12-26T00:00:00"/>
    <n v="5"/>
    <s v="WAV"/>
    <n v="4045414"/>
    <s v="Yes"/>
    <n v="5"/>
    <n v="0"/>
    <n v="0"/>
  </r>
  <r>
    <x v="1"/>
    <x v="16"/>
    <d v="2024-12-26T00:00:00"/>
    <n v="5"/>
    <s v="WAV"/>
    <n v="4045415"/>
    <s v="Yes"/>
    <n v="5"/>
    <n v="0"/>
    <n v="0"/>
  </r>
  <r>
    <x v="1"/>
    <x v="11"/>
    <d v="2024-12-26T00:00:00"/>
    <n v="5"/>
    <s v="SEDAN"/>
    <n v="4045424"/>
    <s v="Yes"/>
    <n v="5"/>
    <n v="0"/>
    <n v="0"/>
  </r>
  <r>
    <x v="1"/>
    <x v="11"/>
    <d v="2024-12-26T00:00:00"/>
    <n v="0"/>
    <s v="WAV"/>
    <n v="4045427"/>
    <s v="Yes"/>
    <n v="0"/>
    <n v="0"/>
    <n v="0"/>
  </r>
  <r>
    <x v="0"/>
    <x v="2"/>
    <d v="2024-12-26T00:00:00"/>
    <n v="0"/>
    <s v="WAV"/>
    <n v="4045434"/>
    <s v="Yes"/>
    <n v="3.75"/>
    <n v="1"/>
    <n v="3.75"/>
  </r>
  <r>
    <x v="0"/>
    <x v="1"/>
    <d v="2024-12-26T00:00:00"/>
    <n v="0"/>
    <s v="BIGVAN"/>
    <n v="4045435"/>
    <s v="Yes"/>
    <n v="3.75"/>
    <n v="1"/>
    <n v="3.75"/>
  </r>
  <r>
    <x v="2"/>
    <x v="10"/>
    <d v="2024-12-26T00:00:00"/>
    <n v="5.5"/>
    <s v="WAV"/>
    <n v="4045436"/>
    <s v="Yes"/>
    <n v="5.5"/>
    <n v="0"/>
    <n v="0"/>
  </r>
  <r>
    <x v="1"/>
    <x v="11"/>
    <d v="2024-12-26T00:00:00"/>
    <n v="0"/>
    <s v="WAV"/>
    <n v="4045438"/>
    <s v="Yes"/>
    <n v="0"/>
    <n v="0"/>
    <n v="0"/>
  </r>
  <r>
    <x v="0"/>
    <x v="1"/>
    <d v="2024-12-26T00:00:00"/>
    <n v="0"/>
    <s v="BIGVAN"/>
    <n v="4045446"/>
    <s v="Yes"/>
    <n v="3.75"/>
    <n v="1"/>
    <n v="3.75"/>
  </r>
  <r>
    <x v="0"/>
    <x v="1"/>
    <d v="2024-12-26T00:00:00"/>
    <n v="3.75"/>
    <s v="BIGVAN"/>
    <n v="4045447"/>
    <s v="Yes"/>
    <n v="3.75"/>
    <n v="0"/>
    <n v="0"/>
  </r>
  <r>
    <x v="2"/>
    <x v="10"/>
    <d v="2024-12-26T00:00:00"/>
    <n v="0"/>
    <s v="WAV"/>
    <n v="4045452"/>
    <s v="Yes"/>
    <n v="0"/>
    <n v="0"/>
    <n v="0"/>
  </r>
  <r>
    <x v="2"/>
    <x v="9"/>
    <d v="2024-12-26T00:00:00"/>
    <n v="0"/>
    <s v="SEDAN"/>
    <n v="4045453"/>
    <s v="Yes"/>
    <n v="0"/>
    <n v="0"/>
    <n v="0"/>
  </r>
  <r>
    <x v="2"/>
    <x v="1"/>
    <d v="2024-12-26T00:00:00"/>
    <n v="5"/>
    <s v="WAV"/>
    <n v="4045454"/>
    <s v="Yes"/>
    <n v="5"/>
    <n v="0"/>
    <n v="0"/>
  </r>
  <r>
    <x v="2"/>
    <x v="1"/>
    <d v="2024-12-26T00:00:00"/>
    <n v="5.5"/>
    <s v="BIGVAN"/>
    <n v="4045455"/>
    <s v="Yes"/>
    <n v="5.5"/>
    <n v="0"/>
    <n v="0"/>
  </r>
  <r>
    <x v="0"/>
    <x v="2"/>
    <d v="2024-12-26T00:00:00"/>
    <n v="0"/>
    <s v="WAV"/>
    <n v="4045456"/>
    <s v="Yes"/>
    <n v="3.75"/>
    <n v="1"/>
    <n v="3.75"/>
  </r>
  <r>
    <x v="0"/>
    <x v="2"/>
    <d v="2024-12-26T00:00:00"/>
    <n v="0"/>
    <s v="WAV"/>
    <n v="4045457"/>
    <s v="Yes"/>
    <n v="3.75"/>
    <n v="1"/>
    <n v="3.75"/>
  </r>
  <r>
    <x v="0"/>
    <x v="1"/>
    <d v="2024-12-26T00:00:00"/>
    <n v="3.75"/>
    <s v="BIGVAN"/>
    <n v="4045458"/>
    <s v="Yes"/>
    <n v="3.75"/>
    <n v="0"/>
    <n v="0"/>
  </r>
  <r>
    <x v="1"/>
    <x v="5"/>
    <d v="2024-12-26T00:00:00"/>
    <n v="0"/>
    <s v="SEDAN"/>
    <n v="4045462"/>
    <s v="Yes"/>
    <n v="0"/>
    <n v="0"/>
    <n v="0"/>
  </r>
  <r>
    <x v="1"/>
    <x v="10"/>
    <d v="2024-12-26T00:00:00"/>
    <n v="0"/>
    <s v="WAV"/>
    <n v="4045463"/>
    <s v="Yes"/>
    <n v="0"/>
    <n v="0"/>
    <n v="0"/>
  </r>
  <r>
    <x v="0"/>
    <x v="0"/>
    <d v="2024-12-24T00:00:00"/>
    <n v="3.75"/>
    <s v="WAV"/>
    <n v="4045470"/>
    <s v="Yes"/>
    <n v="3.75"/>
    <n v="0"/>
    <n v="0"/>
  </r>
  <r>
    <x v="1"/>
    <x v="17"/>
    <d v="2024-12-22T00:00:00"/>
    <n v="0"/>
    <s v="WAV"/>
    <n v="4045472"/>
    <s v="Yes"/>
    <n v="0"/>
    <n v="0"/>
    <n v="0"/>
  </r>
  <r>
    <x v="1"/>
    <x v="1"/>
    <d v="2024-12-22T00:00:00"/>
    <n v="0"/>
    <s v="WAV"/>
    <n v="4045474"/>
    <s v="Yes"/>
    <n v="0"/>
    <n v="0"/>
    <n v="0"/>
  </r>
  <r>
    <x v="2"/>
    <x v="8"/>
    <d v="2024-12-20T00:00:00"/>
    <n v="5.5"/>
    <s v="WAV"/>
    <n v="4045478"/>
    <s v="Yes"/>
    <n v="5.5"/>
    <n v="0"/>
    <n v="0"/>
  </r>
  <r>
    <x v="0"/>
    <x v="0"/>
    <d v="2024-12-20T00:00:00"/>
    <n v="0"/>
    <s v="WAV"/>
    <n v="4045479"/>
    <s v="Yes"/>
    <n v="3.75"/>
    <n v="1"/>
    <n v="3.75"/>
  </r>
  <r>
    <x v="0"/>
    <x v="1"/>
    <d v="2024-12-20T00:00:00"/>
    <n v="0"/>
    <s v="BIGVAN"/>
    <n v="4045480"/>
    <s v="Yes"/>
    <n v="3.75"/>
    <n v="1"/>
    <n v="3.75"/>
  </r>
  <r>
    <x v="2"/>
    <x v="5"/>
    <d v="2024-12-23T00:00:00"/>
    <n v="5.5"/>
    <s v="SEDAN"/>
    <n v="4045482"/>
    <s v="Yes"/>
    <n v="5.5"/>
    <n v="0"/>
    <n v="0"/>
  </r>
  <r>
    <x v="2"/>
    <x v="11"/>
    <d v="2024-12-20T00:00:00"/>
    <n v="0"/>
    <s v="SEDAN"/>
    <n v="4045483"/>
    <s v="Yes"/>
    <n v="0"/>
    <n v="0"/>
    <n v="0"/>
  </r>
  <r>
    <x v="0"/>
    <x v="1"/>
    <d v="2024-12-26T00:00:00"/>
    <n v="3.75"/>
    <s v="BIGVAN"/>
    <n v="4045485"/>
    <s v="Yes"/>
    <n v="3.75"/>
    <n v="0"/>
    <n v="0"/>
  </r>
  <r>
    <x v="0"/>
    <x v="3"/>
    <d v="2024-12-26T00:00:00"/>
    <n v="0"/>
    <s v="WAV"/>
    <n v="4045486"/>
    <s v="Yes"/>
    <n v="3.75"/>
    <n v="1"/>
    <n v="3.75"/>
  </r>
  <r>
    <x v="1"/>
    <x v="1"/>
    <d v="2024-12-22T00:00:00"/>
    <n v="5"/>
    <s v="BIGVAN"/>
    <n v="4045487"/>
    <s v="Yes"/>
    <n v="5"/>
    <n v="0"/>
    <n v="0"/>
  </r>
  <r>
    <x v="1"/>
    <x v="7"/>
    <d v="2024-12-26T00:00:00"/>
    <n v="0"/>
    <s v="WAV"/>
    <n v="4045489"/>
    <s v="Yes"/>
    <n v="0"/>
    <n v="0"/>
    <n v="0"/>
  </r>
  <r>
    <x v="1"/>
    <x v="1"/>
    <d v="2024-12-26T00:00:00"/>
    <n v="0"/>
    <s v="WAV"/>
    <n v="4045495"/>
    <s v="Yes"/>
    <n v="0"/>
    <n v="0"/>
    <n v="0"/>
  </r>
  <r>
    <x v="1"/>
    <x v="17"/>
    <d v="2024-12-20T00:00:00"/>
    <n v="0"/>
    <s v="WAV"/>
    <n v="4045497"/>
    <s v="Yes"/>
    <n v="0"/>
    <n v="0"/>
    <n v="0"/>
  </r>
  <r>
    <x v="0"/>
    <x v="12"/>
    <d v="2024-12-20T00:00:00"/>
    <n v="0"/>
    <s v="WAV"/>
    <n v="4045498"/>
    <s v="Yes"/>
    <n v="3.75"/>
    <n v="1"/>
    <n v="3.75"/>
  </r>
  <r>
    <x v="0"/>
    <x v="13"/>
    <d v="2024-12-20T00:00:00"/>
    <n v="0"/>
    <s v="WAV"/>
    <n v="4045499"/>
    <s v="Yes"/>
    <n v="3.75"/>
    <n v="1"/>
    <n v="3.75"/>
  </r>
  <r>
    <x v="0"/>
    <x v="1"/>
    <d v="2024-12-20T00:00:00"/>
    <n v="0"/>
    <s v="BIGVAN"/>
    <n v="4045502"/>
    <s v="Yes"/>
    <n v="0"/>
    <n v="0"/>
    <n v="0"/>
  </r>
  <r>
    <x v="1"/>
    <x v="14"/>
    <d v="2024-12-23T00:00:00"/>
    <n v="0"/>
    <s v="SEDAN"/>
    <n v="4045509"/>
    <s v="Yes"/>
    <n v="0"/>
    <n v="0"/>
    <n v="0"/>
  </r>
  <r>
    <x v="0"/>
    <x v="3"/>
    <d v="2024-12-23T00:00:00"/>
    <n v="0"/>
    <s v="WAV"/>
    <n v="4045510"/>
    <s v="Yes"/>
    <n v="3.75"/>
    <n v="1"/>
    <n v="3.75"/>
  </r>
  <r>
    <x v="1"/>
    <x v="10"/>
    <d v="2024-12-20T00:00:00"/>
    <n v="0"/>
    <s v="WAV"/>
    <n v="4045512"/>
    <s v="Yes"/>
    <n v="0"/>
    <n v="0"/>
    <n v="0"/>
  </r>
  <r>
    <x v="1"/>
    <x v="11"/>
    <d v="2024-12-21T00:00:00"/>
    <n v="0"/>
    <s v="WAV"/>
    <n v="4045513"/>
    <s v="Yes"/>
    <n v="0"/>
    <n v="0"/>
    <n v="0"/>
  </r>
  <r>
    <x v="1"/>
    <x v="11"/>
    <d v="2024-12-23T00:00:00"/>
    <n v="0"/>
    <s v="WAV"/>
    <n v="4045515"/>
    <s v="Yes"/>
    <n v="0"/>
    <n v="0"/>
    <n v="0"/>
  </r>
  <r>
    <x v="2"/>
    <x v="16"/>
    <d v="2024-12-21T00:00:00"/>
    <n v="11"/>
    <s v="WAV"/>
    <n v="4045516"/>
    <s v="Yes"/>
    <n v="11"/>
    <n v="0"/>
    <n v="0"/>
  </r>
  <r>
    <x v="2"/>
    <x v="18"/>
    <d v="2024-12-20T00:00:00"/>
    <n v="0"/>
    <s v="WAV"/>
    <n v="4045519"/>
    <s v="Yes"/>
    <n v="0"/>
    <n v="0"/>
    <n v="0"/>
  </r>
  <r>
    <x v="2"/>
    <x v="1"/>
    <d v="2024-12-20T00:00:00"/>
    <n v="0"/>
    <s v="WAV"/>
    <n v="4045520"/>
    <s v="Yes"/>
    <n v="0"/>
    <n v="0"/>
    <n v="0"/>
  </r>
  <r>
    <x v="2"/>
    <x v="1"/>
    <d v="2024-12-26T00:00:00"/>
    <n v="5.5"/>
    <s v="WAV"/>
    <n v="4045521"/>
    <s v="Yes"/>
    <n v="5.5"/>
    <n v="0"/>
    <n v="0"/>
  </r>
  <r>
    <x v="2"/>
    <x v="1"/>
    <d v="2024-12-23T00:00:00"/>
    <n v="5"/>
    <s v="BIGVAN"/>
    <n v="4045523"/>
    <s v="Yes"/>
    <n v="5"/>
    <n v="0"/>
    <n v="0"/>
  </r>
  <r>
    <x v="1"/>
    <x v="1"/>
    <d v="2024-12-20T00:00:00"/>
    <n v="5"/>
    <s v="WAV"/>
    <n v="4045524"/>
    <s v="Yes"/>
    <n v="5"/>
    <n v="0"/>
    <n v="0"/>
  </r>
  <r>
    <x v="1"/>
    <x v="11"/>
    <d v="2024-12-20T00:00:00"/>
    <n v="0"/>
    <s v="SEDAN"/>
    <n v="4045525"/>
    <s v="Yes"/>
    <n v="0"/>
    <n v="0"/>
    <n v="0"/>
  </r>
  <r>
    <x v="1"/>
    <x v="11"/>
    <d v="2024-12-20T00:00:00"/>
    <n v="0"/>
    <s v="SEDAN"/>
    <n v="4045527"/>
    <s v="Yes"/>
    <n v="0"/>
    <n v="0"/>
    <n v="0"/>
  </r>
  <r>
    <x v="1"/>
    <x v="18"/>
    <d v="2024-12-20T00:00:00"/>
    <n v="0"/>
    <s v="WAV"/>
    <n v="4045528"/>
    <s v="Yes"/>
    <n v="0"/>
    <n v="0"/>
    <n v="0"/>
  </r>
  <r>
    <x v="0"/>
    <x v="1"/>
    <d v="2024-12-20T00:00:00"/>
    <n v="0"/>
    <s v="BIGVAN"/>
    <n v="4045529"/>
    <s v="Yes"/>
    <n v="3.75"/>
    <n v="1"/>
    <n v="3.75"/>
  </r>
  <r>
    <x v="0"/>
    <x v="12"/>
    <d v="2024-12-20T00:00:00"/>
    <n v="0"/>
    <s v="WAV"/>
    <n v="4045530"/>
    <s v="Yes"/>
    <n v="3.75"/>
    <n v="1"/>
    <n v="3.75"/>
  </r>
  <r>
    <x v="1"/>
    <x v="14"/>
    <d v="2024-12-26T00:00:00"/>
    <n v="0"/>
    <s v="SEDAN"/>
    <n v="4045537"/>
    <s v="Yes"/>
    <n v="0"/>
    <n v="0"/>
    <n v="0"/>
  </r>
  <r>
    <x v="0"/>
    <x v="13"/>
    <d v="2024-12-24T00:00:00"/>
    <n v="0"/>
    <s v="WAV"/>
    <n v="4045538"/>
    <s v="Yes"/>
    <n v="3.75"/>
    <n v="1"/>
    <n v="3.75"/>
  </r>
  <r>
    <x v="0"/>
    <x v="3"/>
    <d v="2024-12-20T00:00:00"/>
    <n v="0"/>
    <s v="WAV"/>
    <n v="4045541"/>
    <s v="Yes"/>
    <n v="3.75"/>
    <n v="1"/>
    <n v="3.75"/>
  </r>
  <r>
    <x v="1"/>
    <x v="9"/>
    <d v="2024-12-20T00:00:00"/>
    <n v="5"/>
    <s v="SEDAN"/>
    <n v="4045542"/>
    <s v="Yes"/>
    <n v="5"/>
    <n v="0"/>
    <n v="0"/>
  </r>
  <r>
    <x v="1"/>
    <x v="10"/>
    <d v="2024-12-20T00:00:00"/>
    <n v="5"/>
    <s v="WAV"/>
    <n v="4045543"/>
    <s v="Yes"/>
    <n v="5"/>
    <n v="0"/>
    <n v="0"/>
  </r>
  <r>
    <x v="0"/>
    <x v="11"/>
    <d v="2024-12-22T00:00:00"/>
    <n v="3.75"/>
    <s v="WAV"/>
    <n v="4045544"/>
    <s v="Yes"/>
    <n v="3.75"/>
    <n v="0"/>
    <n v="0"/>
  </r>
  <r>
    <x v="0"/>
    <x v="2"/>
    <d v="2024-12-22T00:00:00"/>
    <n v="0"/>
    <s v="WAV"/>
    <n v="4045545"/>
    <s v="Yes"/>
    <n v="3.75"/>
    <n v="1"/>
    <n v="3.75"/>
  </r>
  <r>
    <x v="0"/>
    <x v="3"/>
    <d v="2024-12-20T00:00:00"/>
    <n v="0"/>
    <s v="WAV"/>
    <n v="4045546"/>
    <s v="Yes"/>
    <n v="3.75"/>
    <n v="1"/>
    <n v="3.75"/>
  </r>
  <r>
    <x v="0"/>
    <x v="3"/>
    <d v="2024-12-20T00:00:00"/>
    <n v="0"/>
    <s v="WAV"/>
    <n v="4045548"/>
    <s v="Yes"/>
    <n v="3.75"/>
    <n v="1"/>
    <n v="3.75"/>
  </r>
  <r>
    <x v="1"/>
    <x v="11"/>
    <d v="2024-12-23T00:00:00"/>
    <n v="10"/>
    <s v="WAV"/>
    <n v="4045552"/>
    <s v="Yes"/>
    <n v="10"/>
    <n v="0"/>
    <n v="0"/>
  </r>
  <r>
    <x v="0"/>
    <x v="1"/>
    <d v="2024-12-20T00:00:00"/>
    <n v="0"/>
    <s v="BIGVAN"/>
    <n v="4045555"/>
    <s v="Yes"/>
    <n v="3.75"/>
    <n v="1"/>
    <n v="3.75"/>
  </r>
  <r>
    <x v="0"/>
    <x v="3"/>
    <d v="2024-12-20T00:00:00"/>
    <n v="0"/>
    <s v="WAV"/>
    <n v="4045556"/>
    <s v="Yes"/>
    <n v="3.75"/>
    <n v="1"/>
    <n v="3.75"/>
  </r>
  <r>
    <x v="0"/>
    <x v="13"/>
    <d v="2024-12-20T00:00:00"/>
    <n v="3.75"/>
    <s v="WAV"/>
    <n v="4045557"/>
    <s v="Yes"/>
    <n v="3.75"/>
    <n v="0"/>
    <n v="0"/>
  </r>
  <r>
    <x v="2"/>
    <x v="1"/>
    <d v="2024-12-26T00:00:00"/>
    <n v="5"/>
    <s v="WAV"/>
    <n v="4045561"/>
    <s v="Yes"/>
    <n v="5"/>
    <n v="0"/>
    <n v="0"/>
  </r>
  <r>
    <x v="1"/>
    <x v="11"/>
    <d v="2024-12-20T00:00:00"/>
    <n v="5"/>
    <s v="SEDAN"/>
    <n v="4045562"/>
    <s v="Yes"/>
    <n v="5"/>
    <n v="0"/>
    <n v="0"/>
  </r>
  <r>
    <x v="2"/>
    <x v="1"/>
    <d v="2024-12-26T00:00:00"/>
    <n v="3.75"/>
    <s v="WAV"/>
    <n v="4045563"/>
    <s v="Yes"/>
    <n v="3.75"/>
    <n v="0"/>
    <n v="0"/>
  </r>
  <r>
    <x v="1"/>
    <x v="9"/>
    <d v="2024-12-24T00:00:00"/>
    <n v="5"/>
    <s v="SEDAN"/>
    <n v="4045566"/>
    <s v="Yes"/>
    <n v="5"/>
    <n v="0"/>
    <n v="0"/>
  </r>
  <r>
    <x v="2"/>
    <x v="12"/>
    <d v="2024-12-26T00:00:00"/>
    <n v="0"/>
    <s v="WAV"/>
    <n v="4045572"/>
    <s v="Yes"/>
    <n v="3.75"/>
    <n v="1"/>
    <n v="3.75"/>
  </r>
  <r>
    <x v="0"/>
    <x v="1"/>
    <d v="2024-12-24T00:00:00"/>
    <n v="0"/>
    <s v="BIGVAN"/>
    <n v="4045576"/>
    <s v="Yes"/>
    <n v="3.75"/>
    <n v="1"/>
    <n v="3.75"/>
  </r>
  <r>
    <x v="0"/>
    <x v="2"/>
    <d v="2024-12-24T00:00:00"/>
    <n v="0"/>
    <s v="WAV"/>
    <n v="4045578"/>
    <s v="Yes"/>
    <n v="3.75"/>
    <n v="1"/>
    <n v="3.75"/>
  </r>
  <r>
    <x v="0"/>
    <x v="2"/>
    <d v="2024-12-19T00:00:00"/>
    <n v="0"/>
    <s v="WAV"/>
    <n v="4045579"/>
    <s v="Yes"/>
    <n v="3.75"/>
    <n v="1"/>
    <n v="3.75"/>
  </r>
  <r>
    <x v="2"/>
    <x v="1"/>
    <d v="2024-12-22T00:00:00"/>
    <n v="5.5"/>
    <s v="WAV"/>
    <n v="4045581"/>
    <s v="Yes"/>
    <n v="5.5"/>
    <n v="0"/>
    <n v="0"/>
  </r>
  <r>
    <x v="2"/>
    <x v="1"/>
    <d v="2024-12-22T00:00:00"/>
    <n v="0"/>
    <s v="BIGVAN"/>
    <n v="4045582"/>
    <s v="Yes"/>
    <n v="0"/>
    <n v="0"/>
    <n v="0"/>
  </r>
  <r>
    <x v="1"/>
    <x v="9"/>
    <d v="2024-12-20T00:00:00"/>
    <n v="5"/>
    <s v="SEDAN"/>
    <n v="4045592"/>
    <s v="Yes"/>
    <n v="5"/>
    <n v="0"/>
    <n v="0"/>
  </r>
  <r>
    <x v="0"/>
    <x v="1"/>
    <d v="2024-12-24T00:00:00"/>
    <n v="3.75"/>
    <s v="BIGVAN"/>
    <n v="4045594"/>
    <s v="Yes"/>
    <n v="3.75"/>
    <n v="0"/>
    <n v="0"/>
  </r>
  <r>
    <x v="0"/>
    <x v="2"/>
    <d v="2024-12-24T00:00:00"/>
    <n v="0"/>
    <s v="WAV"/>
    <n v="4045596"/>
    <s v="Yes"/>
    <n v="3.75"/>
    <n v="1"/>
    <n v="3.75"/>
  </r>
  <r>
    <x v="1"/>
    <x v="16"/>
    <d v="2024-12-20T00:00:00"/>
    <n v="5"/>
    <s v="WAV"/>
    <n v="4045597"/>
    <s v="Yes"/>
    <n v="5"/>
    <n v="0"/>
    <n v="0"/>
  </r>
  <r>
    <x v="1"/>
    <x v="10"/>
    <d v="2024-12-20T00:00:00"/>
    <n v="5"/>
    <s v="WAV"/>
    <n v="4045598"/>
    <s v="Yes"/>
    <n v="5"/>
    <n v="0"/>
    <n v="0"/>
  </r>
  <r>
    <x v="2"/>
    <x v="1"/>
    <d v="2024-12-21T00:00:00"/>
    <n v="5.5"/>
    <s v="WAV"/>
    <n v="4045603"/>
    <s v="Yes"/>
    <n v="5.5"/>
    <n v="0"/>
    <n v="0"/>
  </r>
  <r>
    <x v="2"/>
    <x v="1"/>
    <d v="2024-12-20T00:00:00"/>
    <n v="5"/>
    <s v="WAV"/>
    <n v="4045605"/>
    <s v="Yes"/>
    <n v="5"/>
    <n v="0"/>
    <n v="0"/>
  </r>
  <r>
    <x v="2"/>
    <x v="1"/>
    <d v="2024-12-21T00:00:00"/>
    <n v="5.5"/>
    <s v="WAV"/>
    <n v="4045606"/>
    <s v="Yes"/>
    <n v="5.5"/>
    <n v="0"/>
    <n v="0"/>
  </r>
  <r>
    <x v="2"/>
    <x v="1"/>
    <d v="2024-12-22T00:00:00"/>
    <n v="5.5"/>
    <s v="WAV"/>
    <n v="4045607"/>
    <s v="Yes"/>
    <n v="5.5"/>
    <n v="0"/>
    <n v="0"/>
  </r>
  <r>
    <x v="2"/>
    <x v="1"/>
    <d v="2024-12-22T00:00:00"/>
    <n v="5.5"/>
    <s v="WAV"/>
    <n v="4045608"/>
    <s v="Yes"/>
    <n v="5.5"/>
    <n v="0"/>
    <n v="0"/>
  </r>
  <r>
    <x v="0"/>
    <x v="1"/>
    <d v="2024-12-22T00:00:00"/>
    <n v="0"/>
    <s v="BIGVAN"/>
    <n v="4045609"/>
    <s v="Yes"/>
    <n v="3.75"/>
    <n v="1"/>
    <n v="3.75"/>
  </r>
  <r>
    <x v="0"/>
    <x v="1"/>
    <d v="2024-12-22T00:00:00"/>
    <n v="0"/>
    <s v="BIGVAN"/>
    <n v="4045610"/>
    <s v="Yes"/>
    <n v="3.75"/>
    <n v="1"/>
    <n v="3.75"/>
  </r>
  <r>
    <x v="0"/>
    <x v="2"/>
    <d v="2024-12-24T00:00:00"/>
    <n v="0"/>
    <s v="WAV"/>
    <n v="4045611"/>
    <s v="Yes"/>
    <n v="3.75"/>
    <n v="1"/>
    <n v="3.75"/>
  </r>
  <r>
    <x v="0"/>
    <x v="2"/>
    <d v="2024-12-24T00:00:00"/>
    <n v="0"/>
    <s v="WAV"/>
    <n v="4045612"/>
    <s v="Yes"/>
    <n v="3.75"/>
    <n v="1"/>
    <n v="3.75"/>
  </r>
  <r>
    <x v="0"/>
    <x v="1"/>
    <d v="2024-12-20T00:00:00"/>
    <n v="0"/>
    <s v="BIGVAN"/>
    <n v="4045615"/>
    <s v="Yes"/>
    <n v="3.75"/>
    <n v="1"/>
    <n v="3.75"/>
  </r>
  <r>
    <x v="0"/>
    <x v="1"/>
    <d v="2024-12-20T00:00:00"/>
    <n v="0"/>
    <s v="BIGVAN"/>
    <n v="4045616"/>
    <s v="Yes"/>
    <n v="3.75"/>
    <n v="1"/>
    <n v="3.75"/>
  </r>
  <r>
    <x v="2"/>
    <x v="10"/>
    <d v="2024-12-24T00:00:00"/>
    <n v="0"/>
    <s v="WAV"/>
    <n v="4045618"/>
    <s v="Yes"/>
    <n v="0"/>
    <n v="0"/>
    <n v="0"/>
  </r>
  <r>
    <x v="2"/>
    <x v="10"/>
    <d v="2024-12-26T00:00:00"/>
    <n v="0"/>
    <s v="WAV"/>
    <n v="4045619"/>
    <s v="Yes"/>
    <n v="0"/>
    <n v="0"/>
    <n v="0"/>
  </r>
  <r>
    <x v="2"/>
    <x v="5"/>
    <d v="2024-12-24T00:00:00"/>
    <n v="0"/>
    <s v="SEDAN"/>
    <n v="4045623"/>
    <s v="Yes"/>
    <n v="0"/>
    <n v="0"/>
    <n v="0"/>
  </r>
  <r>
    <x v="2"/>
    <x v="4"/>
    <d v="2024-12-26T00:00:00"/>
    <n v="0"/>
    <s v="WAV"/>
    <n v="4045624"/>
    <s v="Yes"/>
    <n v="0"/>
    <n v="0"/>
    <n v="0"/>
  </r>
  <r>
    <x v="0"/>
    <x v="2"/>
    <d v="2024-12-21T00:00:00"/>
    <n v="0"/>
    <s v="WAV"/>
    <n v="4045633"/>
    <s v="Yes"/>
    <n v="3.75"/>
    <n v="1"/>
    <n v="3.75"/>
  </r>
  <r>
    <x v="0"/>
    <x v="2"/>
    <d v="2024-12-21T00:00:00"/>
    <n v="0"/>
    <s v="WAV"/>
    <n v="4045634"/>
    <s v="Yes"/>
    <n v="3.75"/>
    <n v="1"/>
    <n v="3.75"/>
  </r>
  <r>
    <x v="0"/>
    <x v="3"/>
    <d v="2024-12-23T00:00:00"/>
    <n v="0"/>
    <s v="WAV"/>
    <n v="4045635"/>
    <s v="Yes"/>
    <n v="3.75"/>
    <n v="1"/>
    <n v="3.75"/>
  </r>
  <r>
    <x v="0"/>
    <x v="3"/>
    <d v="2024-12-23T00:00:00"/>
    <n v="0"/>
    <s v="WAV"/>
    <n v="4045636"/>
    <s v="Yes"/>
    <n v="3.75"/>
    <n v="1"/>
    <n v="3.75"/>
  </r>
  <r>
    <x v="1"/>
    <x v="1"/>
    <d v="2024-12-26T00:00:00"/>
    <n v="5"/>
    <s v="WAV"/>
    <n v="4045638"/>
    <s v="Yes"/>
    <n v="5"/>
    <n v="0"/>
    <n v="0"/>
  </r>
  <r>
    <x v="0"/>
    <x v="11"/>
    <d v="2024-12-22T00:00:00"/>
    <n v="3.75"/>
    <s v="WAV"/>
    <n v="4045640"/>
    <s v="Yes"/>
    <n v="3.75"/>
    <n v="0"/>
    <n v="0"/>
  </r>
  <r>
    <x v="0"/>
    <x v="11"/>
    <d v="2024-12-22T00:00:00"/>
    <n v="3.75"/>
    <s v="WAV"/>
    <n v="4045641"/>
    <s v="Yes"/>
    <n v="3.75"/>
    <n v="0"/>
    <n v="0"/>
  </r>
  <r>
    <x v="2"/>
    <x v="17"/>
    <d v="2024-12-22T00:00:00"/>
    <n v="5.5"/>
    <s v="WAV"/>
    <n v="4045643"/>
    <s v="Yes"/>
    <n v="5.5"/>
    <n v="0"/>
    <n v="0"/>
  </r>
  <r>
    <x v="2"/>
    <x v="8"/>
    <d v="2024-12-19T00:00:00"/>
    <n v="0"/>
    <s v="WAV"/>
    <n v="4045645"/>
    <s v="Yes"/>
    <n v="0"/>
    <n v="0"/>
    <n v="0"/>
  </r>
  <r>
    <x v="2"/>
    <x v="5"/>
    <d v="2024-12-26T00:00:00"/>
    <n v="5.5"/>
    <s v="SEDAN"/>
    <n v="4045647"/>
    <s v="Yes"/>
    <n v="5.5"/>
    <n v="0"/>
    <n v="0"/>
  </r>
  <r>
    <x v="2"/>
    <x v="16"/>
    <d v="2024-12-24T00:00:00"/>
    <n v="3"/>
    <s v="WAV"/>
    <n v="4045650"/>
    <s v="Yes"/>
    <n v="3"/>
    <n v="0"/>
    <n v="0"/>
  </r>
  <r>
    <x v="2"/>
    <x v="16"/>
    <d v="2024-12-26T00:00:00"/>
    <n v="0"/>
    <s v="WAV"/>
    <n v="4045651"/>
    <s v="Yes"/>
    <n v="0"/>
    <n v="0"/>
    <n v="0"/>
  </r>
  <r>
    <x v="1"/>
    <x v="11"/>
    <d v="2024-12-23T00:00:00"/>
    <n v="5"/>
    <s v="SEDAN"/>
    <n v="4045660"/>
    <s v="Yes"/>
    <n v="5"/>
    <n v="0"/>
    <n v="0"/>
  </r>
  <r>
    <x v="0"/>
    <x v="2"/>
    <d v="2024-12-24T00:00:00"/>
    <n v="3.75"/>
    <s v="WAV"/>
    <n v="4045662"/>
    <s v="Yes"/>
    <n v="3.75"/>
    <n v="0"/>
    <n v="0"/>
  </r>
  <r>
    <x v="0"/>
    <x v="2"/>
    <d v="2024-12-24T00:00:00"/>
    <n v="0"/>
    <s v="WAV"/>
    <n v="4045665"/>
    <s v="Yes"/>
    <n v="3.75"/>
    <n v="1"/>
    <n v="3.75"/>
  </r>
  <r>
    <x v="0"/>
    <x v="0"/>
    <d v="2024-12-25T00:00:00"/>
    <n v="3.75"/>
    <s v="WAV"/>
    <n v="4045666"/>
    <s v="Yes"/>
    <n v="3.75"/>
    <n v="0"/>
    <n v="0"/>
  </r>
  <r>
    <x v="0"/>
    <x v="1"/>
    <d v="2024-12-24T00:00:00"/>
    <n v="0"/>
    <s v="BIGVAN"/>
    <n v="4045667"/>
    <s v="Yes"/>
    <n v="3.75"/>
    <n v="1"/>
    <n v="3.75"/>
  </r>
  <r>
    <x v="0"/>
    <x v="1"/>
    <d v="2024-12-25T00:00:00"/>
    <n v="0"/>
    <s v="BIGVAN"/>
    <n v="4045668"/>
    <s v="Yes"/>
    <n v="3.75"/>
    <n v="1"/>
    <n v="3.75"/>
  </r>
  <r>
    <x v="0"/>
    <x v="1"/>
    <d v="2024-12-19T00:00:00"/>
    <n v="3.75"/>
    <s v="BIGVAN"/>
    <n v="4045669"/>
    <s v="Yes"/>
    <n v="3.75"/>
    <n v="0"/>
    <n v="0"/>
  </r>
  <r>
    <x v="2"/>
    <x v="1"/>
    <d v="2024-12-21T00:00:00"/>
    <n v="5.5"/>
    <s v="WAV"/>
    <n v="4045670"/>
    <s v="Yes"/>
    <n v="5.5"/>
    <n v="0"/>
    <n v="0"/>
  </r>
  <r>
    <x v="2"/>
    <x v="18"/>
    <d v="2024-12-21T00:00:00"/>
    <n v="5"/>
    <s v="WAV"/>
    <n v="4045671"/>
    <s v="Yes"/>
    <n v="5"/>
    <n v="0"/>
    <n v="0"/>
  </r>
  <r>
    <x v="0"/>
    <x v="13"/>
    <d v="2024-12-20T00:00:00"/>
    <n v="3.75"/>
    <s v="WAV"/>
    <n v="4045676"/>
    <s v="Yes"/>
    <n v="3.75"/>
    <n v="0"/>
    <n v="0"/>
  </r>
  <r>
    <x v="0"/>
    <x v="13"/>
    <d v="2024-12-20T00:00:00"/>
    <n v="0"/>
    <s v="WAV"/>
    <n v="4045677"/>
    <s v="Yes"/>
    <n v="3.75"/>
    <n v="1"/>
    <n v="3.75"/>
  </r>
  <r>
    <x v="0"/>
    <x v="15"/>
    <d v="2024-12-20T00:00:00"/>
    <n v="3.75"/>
    <s v="WAV"/>
    <n v="4045678"/>
    <s v="Yes"/>
    <n v="3.75"/>
    <n v="0"/>
    <n v="0"/>
  </r>
  <r>
    <x v="0"/>
    <x v="1"/>
    <d v="2024-12-20T00:00:00"/>
    <n v="0"/>
    <s v="BIGVAN"/>
    <n v="4045679"/>
    <s v="Yes"/>
    <n v="3.75"/>
    <n v="1"/>
    <n v="3.75"/>
  </r>
  <r>
    <x v="1"/>
    <x v="16"/>
    <d v="2024-12-19T00:00:00"/>
    <n v="5"/>
    <s v="WAV"/>
    <n v="4045686"/>
    <s v="Yes"/>
    <n v="5"/>
    <n v="0"/>
    <n v="0"/>
  </r>
  <r>
    <x v="1"/>
    <x v="11"/>
    <d v="2024-12-19T00:00:00"/>
    <n v="5"/>
    <s v="WAV"/>
    <n v="4045687"/>
    <s v="Yes"/>
    <n v="5"/>
    <n v="0"/>
    <n v="0"/>
  </r>
  <r>
    <x v="1"/>
    <x v="11"/>
    <d v="2024-12-27T00:00:00"/>
    <n v="5"/>
    <s v="SEDAN"/>
    <n v="4045694"/>
    <s v="Yes"/>
    <n v="5"/>
    <n v="0"/>
    <n v="0"/>
  </r>
  <r>
    <x v="0"/>
    <x v="0"/>
    <d v="2024-12-27T00:00:00"/>
    <n v="0"/>
    <s v="WAV"/>
    <n v="4045695"/>
    <s v="Yes"/>
    <n v="3.75"/>
    <n v="1"/>
    <n v="3.75"/>
  </r>
  <r>
    <x v="0"/>
    <x v="1"/>
    <d v="2024-12-27T00:00:00"/>
    <n v="0"/>
    <s v="BIGVAN"/>
    <n v="4045696"/>
    <s v="Yes"/>
    <n v="3.75"/>
    <n v="1"/>
    <n v="3.75"/>
  </r>
  <r>
    <x v="0"/>
    <x v="1"/>
    <d v="2024-12-27T00:00:00"/>
    <n v="0"/>
    <s v="BIGVAN"/>
    <n v="4045697"/>
    <s v="Yes"/>
    <n v="3.75"/>
    <n v="1"/>
    <n v="3.75"/>
  </r>
  <r>
    <x v="0"/>
    <x v="13"/>
    <d v="2024-12-27T00:00:00"/>
    <n v="0"/>
    <s v="WAV"/>
    <n v="4045698"/>
    <s v="Yes"/>
    <n v="3.75"/>
    <n v="1"/>
    <n v="3.75"/>
  </r>
  <r>
    <x v="1"/>
    <x v="8"/>
    <d v="2024-12-27T00:00:00"/>
    <n v="5"/>
    <s v="WAV"/>
    <n v="4045699"/>
    <s v="Yes"/>
    <n v="5"/>
    <n v="0"/>
    <n v="0"/>
  </r>
  <r>
    <x v="0"/>
    <x v="0"/>
    <d v="2024-12-27T00:00:00"/>
    <n v="0"/>
    <s v="WAV"/>
    <n v="4045701"/>
    <s v="Yes"/>
    <n v="3.75"/>
    <n v="1"/>
    <n v="3.75"/>
  </r>
  <r>
    <x v="0"/>
    <x v="0"/>
    <d v="2024-12-27T00:00:00"/>
    <n v="0"/>
    <s v="WAV"/>
    <n v="4045702"/>
    <s v="Yes"/>
    <n v="3.75"/>
    <n v="1"/>
    <n v="3.75"/>
  </r>
  <r>
    <x v="2"/>
    <x v="4"/>
    <d v="2024-12-27T00:00:00"/>
    <n v="0"/>
    <s v="WAV"/>
    <n v="4045722"/>
    <s v="Yes"/>
    <n v="0"/>
    <n v="0"/>
    <n v="0"/>
  </r>
  <r>
    <x v="2"/>
    <x v="1"/>
    <d v="2024-12-27T00:00:00"/>
    <n v="0"/>
    <s v="WAV"/>
    <n v="4045723"/>
    <s v="Yes"/>
    <n v="0"/>
    <n v="0"/>
    <n v="0"/>
  </r>
  <r>
    <x v="1"/>
    <x v="7"/>
    <d v="2024-12-27T00:00:00"/>
    <n v="0"/>
    <s v="WAV"/>
    <n v="4045735"/>
    <s v="Yes"/>
    <n v="0"/>
    <n v="0"/>
    <n v="0"/>
  </r>
  <r>
    <x v="1"/>
    <x v="7"/>
    <d v="2024-12-27T00:00:00"/>
    <n v="0"/>
    <s v="WAV"/>
    <n v="4045737"/>
    <s v="Yes"/>
    <n v="0"/>
    <n v="0"/>
    <n v="0"/>
  </r>
  <r>
    <x v="2"/>
    <x v="18"/>
    <d v="2024-12-27T00:00:00"/>
    <n v="0"/>
    <s v="WAV"/>
    <n v="4045749"/>
    <s v="Yes"/>
    <n v="0"/>
    <n v="0"/>
    <n v="0"/>
  </r>
  <r>
    <x v="2"/>
    <x v="17"/>
    <d v="2024-12-27T00:00:00"/>
    <n v="0"/>
    <s v="WAV"/>
    <n v="4045750"/>
    <s v="Yes"/>
    <n v="0"/>
    <n v="0"/>
    <n v="0"/>
  </r>
  <r>
    <x v="2"/>
    <x v="9"/>
    <d v="2024-12-27T00:00:00"/>
    <n v="0"/>
    <s v="SEDAN"/>
    <n v="4045753"/>
    <s v="Yes"/>
    <n v="0"/>
    <n v="0"/>
    <n v="0"/>
  </r>
  <r>
    <x v="2"/>
    <x v="1"/>
    <d v="2024-12-27T00:00:00"/>
    <n v="0"/>
    <s v="WAV"/>
    <n v="4045754"/>
    <s v="Yes"/>
    <n v="0"/>
    <n v="0"/>
    <n v="0"/>
  </r>
  <r>
    <x v="1"/>
    <x v="4"/>
    <d v="2024-12-27T00:00:00"/>
    <n v="0"/>
    <s v="WAV"/>
    <n v="4045756"/>
    <s v="Yes"/>
    <n v="0"/>
    <n v="0"/>
    <n v="0"/>
  </r>
  <r>
    <x v="1"/>
    <x v="7"/>
    <d v="2024-12-27T00:00:00"/>
    <n v="0"/>
    <s v="WAV"/>
    <n v="4045757"/>
    <s v="Yes"/>
    <n v="0"/>
    <n v="0"/>
    <n v="0"/>
  </r>
  <r>
    <x v="0"/>
    <x v="3"/>
    <d v="2024-12-27T00:00:00"/>
    <n v="0"/>
    <s v="WAV"/>
    <n v="4045766"/>
    <s v="Yes"/>
    <n v="3.75"/>
    <n v="1"/>
    <n v="3.75"/>
  </r>
  <r>
    <x v="0"/>
    <x v="15"/>
    <d v="2024-12-27T00:00:00"/>
    <n v="0"/>
    <s v="WAV"/>
    <n v="4045767"/>
    <s v="Yes"/>
    <n v="3.75"/>
    <n v="1"/>
    <n v="3.75"/>
  </r>
  <r>
    <x v="1"/>
    <x v="1"/>
    <d v="2024-12-27T00:00:00"/>
    <n v="0"/>
    <s v="WAV"/>
    <n v="4045770"/>
    <s v="Yes"/>
    <n v="0"/>
    <n v="0"/>
    <n v="0"/>
  </r>
  <r>
    <x v="1"/>
    <x v="11"/>
    <d v="2024-12-27T00:00:00"/>
    <n v="0"/>
    <s v="SEDAN"/>
    <n v="4045771"/>
    <s v="Yes"/>
    <n v="0"/>
    <n v="0"/>
    <n v="0"/>
  </r>
  <r>
    <x v="0"/>
    <x v="15"/>
    <d v="2024-12-27T00:00:00"/>
    <n v="0"/>
    <s v="WAV"/>
    <n v="4045772"/>
    <s v="Yes"/>
    <n v="3.75"/>
    <n v="1"/>
    <n v="3.75"/>
  </r>
  <r>
    <x v="0"/>
    <x v="15"/>
    <d v="2024-12-27T00:00:00"/>
    <n v="0"/>
    <s v="WAV"/>
    <n v="4045773"/>
    <s v="Yes"/>
    <n v="3.75"/>
    <n v="1"/>
    <n v="3.75"/>
  </r>
  <r>
    <x v="0"/>
    <x v="15"/>
    <d v="2024-12-27T00:00:00"/>
    <n v="0"/>
    <s v="WAV"/>
    <n v="4045774"/>
    <s v="Yes"/>
    <n v="3.75"/>
    <n v="1"/>
    <n v="3.75"/>
  </r>
  <r>
    <x v="0"/>
    <x v="15"/>
    <d v="2024-12-27T00:00:00"/>
    <n v="0"/>
    <s v="WAV"/>
    <n v="4045775"/>
    <s v="Yes"/>
    <n v="3.75"/>
    <n v="1"/>
    <n v="3.75"/>
  </r>
  <r>
    <x v="1"/>
    <x v="10"/>
    <d v="2024-12-27T00:00:00"/>
    <n v="0"/>
    <s v="WAV"/>
    <n v="4045791"/>
    <s v="Yes"/>
    <n v="0"/>
    <n v="0"/>
    <n v="0"/>
  </r>
  <r>
    <x v="1"/>
    <x v="8"/>
    <d v="2024-12-27T00:00:00"/>
    <n v="0"/>
    <s v="WAV"/>
    <n v="4045792"/>
    <s v="Yes"/>
    <n v="0"/>
    <n v="0"/>
    <n v="0"/>
  </r>
  <r>
    <x v="2"/>
    <x v="18"/>
    <d v="2024-12-27T00:00:00"/>
    <n v="5.5"/>
    <s v="WAV"/>
    <n v="4045813"/>
    <s v="Yes"/>
    <n v="5.5"/>
    <n v="0"/>
    <n v="0"/>
  </r>
  <r>
    <x v="2"/>
    <x v="5"/>
    <d v="2024-12-27T00:00:00"/>
    <n v="0"/>
    <s v="SEDAN"/>
    <n v="4045814"/>
    <s v="Yes"/>
    <n v="0"/>
    <n v="0"/>
    <n v="0"/>
  </r>
  <r>
    <x v="2"/>
    <x v="1"/>
    <d v="2024-12-27T00:00:00"/>
    <n v="5.5"/>
    <s v="WAV"/>
    <n v="4045815"/>
    <s v="Yes"/>
    <n v="5.5"/>
    <n v="0"/>
    <n v="0"/>
  </r>
  <r>
    <x v="2"/>
    <x v="17"/>
    <d v="2024-12-27T00:00:00"/>
    <n v="0"/>
    <s v="WAV"/>
    <n v="4045816"/>
    <s v="Yes"/>
    <n v="0"/>
    <n v="0"/>
    <n v="0"/>
  </r>
  <r>
    <x v="0"/>
    <x v="15"/>
    <d v="2024-12-27T00:00:00"/>
    <n v="0"/>
    <s v="WAV"/>
    <n v="4045819"/>
    <s v="Yes"/>
    <n v="3.75"/>
    <n v="1"/>
    <n v="3.75"/>
  </r>
  <r>
    <x v="0"/>
    <x v="15"/>
    <d v="2024-12-27T00:00:00"/>
    <n v="0"/>
    <s v="WAV"/>
    <n v="4045820"/>
    <s v="Yes"/>
    <n v="3.75"/>
    <n v="1"/>
    <n v="3.75"/>
  </r>
  <r>
    <x v="2"/>
    <x v="12"/>
    <d v="2024-12-27T00:00:00"/>
    <n v="3.75"/>
    <s v="WAV"/>
    <n v="4045822"/>
    <s v="Yes"/>
    <n v="3.75"/>
    <n v="0"/>
    <n v="0"/>
  </r>
  <r>
    <x v="0"/>
    <x v="1"/>
    <d v="2024-12-27T00:00:00"/>
    <n v="0"/>
    <s v="BIGVAN"/>
    <n v="4045827"/>
    <s v="Yes"/>
    <n v="3.75"/>
    <n v="1"/>
    <n v="3.75"/>
  </r>
  <r>
    <x v="1"/>
    <x v="1"/>
    <d v="2024-12-27T00:00:00"/>
    <n v="0"/>
    <s v="WAV"/>
    <n v="4045836"/>
    <s v="Yes"/>
    <n v="0"/>
    <n v="0"/>
    <n v="0"/>
  </r>
  <r>
    <x v="2"/>
    <x v="9"/>
    <d v="2024-12-27T00:00:00"/>
    <n v="0"/>
    <s v="SEDAN"/>
    <n v="4045837"/>
    <s v="Yes"/>
    <n v="0"/>
    <n v="0"/>
    <n v="0"/>
  </r>
  <r>
    <x v="2"/>
    <x v="1"/>
    <d v="2024-12-27T00:00:00"/>
    <n v="0"/>
    <s v="WAV"/>
    <n v="4045838"/>
    <s v="Yes"/>
    <n v="0"/>
    <n v="0"/>
    <n v="0"/>
  </r>
  <r>
    <x v="0"/>
    <x v="1"/>
    <d v="2024-12-27T00:00:00"/>
    <n v="0"/>
    <s v="BIGVAN"/>
    <n v="4045845"/>
    <s v="Yes"/>
    <n v="3.75"/>
    <n v="1"/>
    <n v="3.75"/>
  </r>
  <r>
    <x v="0"/>
    <x v="1"/>
    <d v="2024-12-27T00:00:00"/>
    <n v="0"/>
    <s v="BIGVAN"/>
    <n v="4045846"/>
    <s v="Yes"/>
    <n v="3.75"/>
    <n v="1"/>
    <n v="3.75"/>
  </r>
  <r>
    <x v="1"/>
    <x v="1"/>
    <d v="2024-12-27T00:00:00"/>
    <n v="0"/>
    <s v="WAV"/>
    <n v="4045847"/>
    <s v="Yes"/>
    <n v="0"/>
    <n v="0"/>
    <n v="0"/>
  </r>
  <r>
    <x v="1"/>
    <x v="8"/>
    <d v="2024-12-27T00:00:00"/>
    <n v="0"/>
    <s v="WAV"/>
    <n v="4045848"/>
    <s v="Yes"/>
    <n v="0"/>
    <n v="0"/>
    <n v="0"/>
  </r>
  <r>
    <x v="2"/>
    <x v="14"/>
    <d v="2024-12-27T00:00:00"/>
    <n v="5"/>
    <s v="SEDAN"/>
    <n v="4045849"/>
    <s v="Yes"/>
    <n v="5"/>
    <n v="0"/>
    <n v="0"/>
  </r>
  <r>
    <x v="2"/>
    <x v="14"/>
    <d v="2024-12-27T00:00:00"/>
    <n v="5.5"/>
    <s v="SEDAN"/>
    <n v="4045850"/>
    <s v="Yes"/>
    <n v="5.5"/>
    <n v="0"/>
    <n v="0"/>
  </r>
  <r>
    <x v="0"/>
    <x v="1"/>
    <d v="2024-12-27T00:00:00"/>
    <n v="0"/>
    <s v="BIGVAN"/>
    <n v="4045857"/>
    <s v="Yes"/>
    <n v="3.75"/>
    <n v="1"/>
    <n v="3.75"/>
  </r>
  <r>
    <x v="1"/>
    <x v="11"/>
    <d v="2024-12-27T00:00:00"/>
    <n v="0"/>
    <s v="SEDAN"/>
    <n v="4045865"/>
    <s v="Yes"/>
    <n v="0"/>
    <n v="0"/>
    <n v="0"/>
  </r>
  <r>
    <x v="1"/>
    <x v="10"/>
    <d v="2024-12-27T00:00:00"/>
    <n v="0"/>
    <s v="WAV"/>
    <n v="4045866"/>
    <s v="Yes"/>
    <n v="0"/>
    <n v="0"/>
    <n v="0"/>
  </r>
  <r>
    <x v="1"/>
    <x v="12"/>
    <d v="2024-12-27T00:00:00"/>
    <n v="0"/>
    <s v="WAV"/>
    <n v="4045869"/>
    <s v="Yes"/>
    <n v="0"/>
    <n v="0"/>
    <n v="0"/>
  </r>
  <r>
    <x v="1"/>
    <x v="4"/>
    <d v="2024-12-27T00:00:00"/>
    <n v="0"/>
    <s v="WAV"/>
    <n v="4045879"/>
    <s v="Yes"/>
    <n v="0"/>
    <n v="0"/>
    <n v="0"/>
  </r>
  <r>
    <x v="1"/>
    <x v="7"/>
    <d v="2024-12-27T00:00:00"/>
    <n v="0"/>
    <s v="WAV"/>
    <n v="4045882"/>
    <s v="Yes"/>
    <n v="0"/>
    <n v="0"/>
    <n v="0"/>
  </r>
  <r>
    <x v="1"/>
    <x v="9"/>
    <d v="2024-12-27T00:00:00"/>
    <n v="5"/>
    <s v="SEDAN"/>
    <n v="4045888"/>
    <s v="Yes"/>
    <n v="5"/>
    <n v="0"/>
    <n v="0"/>
  </r>
  <r>
    <x v="1"/>
    <x v="11"/>
    <d v="2024-12-27T00:00:00"/>
    <n v="0"/>
    <s v="WAV"/>
    <n v="4045890"/>
    <s v="Yes"/>
    <n v="0"/>
    <n v="0"/>
    <n v="0"/>
  </r>
  <r>
    <x v="1"/>
    <x v="1"/>
    <d v="2024-12-27T00:00:00"/>
    <n v="0"/>
    <s v="WAV"/>
    <n v="4045891"/>
    <s v="Yes"/>
    <n v="0"/>
    <n v="0"/>
    <n v="0"/>
  </r>
  <r>
    <x v="1"/>
    <x v="17"/>
    <d v="2024-12-27T00:00:00"/>
    <n v="5"/>
    <s v="WAV"/>
    <n v="4045899"/>
    <s v="Yes"/>
    <n v="5"/>
    <n v="0"/>
    <n v="0"/>
  </r>
  <r>
    <x v="0"/>
    <x v="3"/>
    <d v="2024-12-27T00:00:00"/>
    <n v="0"/>
    <s v="WAV"/>
    <n v="4045900"/>
    <s v="Yes"/>
    <n v="3.75"/>
    <n v="1"/>
    <n v="3.75"/>
  </r>
  <r>
    <x v="0"/>
    <x v="15"/>
    <d v="2024-12-27T00:00:00"/>
    <n v="0"/>
    <s v="WAV"/>
    <n v="4045901"/>
    <s v="Yes"/>
    <n v="3.75"/>
    <n v="1"/>
    <n v="3.75"/>
  </r>
  <r>
    <x v="0"/>
    <x v="13"/>
    <d v="2024-12-27T00:00:00"/>
    <n v="0"/>
    <s v="WAV"/>
    <n v="4045905"/>
    <s v="Yes"/>
    <n v="3.75"/>
    <n v="1"/>
    <n v="3.75"/>
  </r>
  <r>
    <x v="0"/>
    <x v="13"/>
    <d v="2024-12-27T00:00:00"/>
    <n v="0"/>
    <s v="WAV"/>
    <n v="4045906"/>
    <s v="Yes"/>
    <n v="3.75"/>
    <n v="1"/>
    <n v="3.75"/>
  </r>
  <r>
    <x v="1"/>
    <x v="1"/>
    <d v="2024-12-27T00:00:00"/>
    <n v="0"/>
    <s v="WAV"/>
    <n v="4045917"/>
    <s v="Yes"/>
    <n v="0"/>
    <n v="0"/>
    <n v="0"/>
  </r>
  <r>
    <x v="1"/>
    <x v="7"/>
    <d v="2024-12-27T00:00:00"/>
    <n v="0"/>
    <s v="WAV"/>
    <n v="4045918"/>
    <s v="Yes"/>
    <n v="0"/>
    <n v="0"/>
    <n v="0"/>
  </r>
  <r>
    <x v="1"/>
    <x v="1"/>
    <d v="2024-12-27T00:00:00"/>
    <n v="0"/>
    <s v="WAV"/>
    <n v="4045928"/>
    <s v="Yes"/>
    <n v="0"/>
    <n v="0"/>
    <n v="0"/>
  </r>
  <r>
    <x v="1"/>
    <x v="16"/>
    <d v="2024-12-27T00:00:00"/>
    <n v="0"/>
    <s v="WAV"/>
    <n v="4045929"/>
    <s v="Yes"/>
    <n v="0"/>
    <n v="0"/>
    <n v="0"/>
  </r>
  <r>
    <x v="0"/>
    <x v="0"/>
    <d v="2024-12-27T00:00:00"/>
    <n v="3.75"/>
    <s v="WAV"/>
    <n v="4045933"/>
    <s v="Yes"/>
    <n v="3.75"/>
    <n v="0"/>
    <n v="0"/>
  </r>
  <r>
    <x v="1"/>
    <x v="5"/>
    <d v="2024-12-27T00:00:00"/>
    <n v="0"/>
    <s v="SEDAN"/>
    <n v="4045936"/>
    <s v="Yes"/>
    <n v="0"/>
    <n v="0"/>
    <n v="0"/>
  </r>
  <r>
    <x v="1"/>
    <x v="11"/>
    <d v="2024-12-27T00:00:00"/>
    <n v="0"/>
    <s v="SEDAN"/>
    <n v="4045937"/>
    <s v="Yes"/>
    <n v="0"/>
    <n v="0"/>
    <n v="0"/>
  </r>
  <r>
    <x v="0"/>
    <x v="13"/>
    <d v="2024-12-27T00:00:00"/>
    <n v="0"/>
    <s v="WAV"/>
    <n v="4045941"/>
    <s v="Yes"/>
    <n v="3.75"/>
    <n v="1"/>
    <n v="3.75"/>
  </r>
  <r>
    <x v="0"/>
    <x v="13"/>
    <d v="2024-12-27T00:00:00"/>
    <n v="0"/>
    <s v="WAV"/>
    <n v="4045942"/>
    <s v="Yes"/>
    <n v="3.75"/>
    <n v="1"/>
    <n v="3.75"/>
  </r>
  <r>
    <x v="1"/>
    <x v="1"/>
    <d v="2024-12-27T00:00:00"/>
    <n v="0"/>
    <s v="WAV"/>
    <n v="4045943"/>
    <s v="Yes"/>
    <n v="0"/>
    <n v="0"/>
    <n v="0"/>
  </r>
  <r>
    <x v="1"/>
    <x v="10"/>
    <d v="2024-12-27T00:00:00"/>
    <n v="0"/>
    <s v="WAV"/>
    <n v="4045944"/>
    <s v="Yes"/>
    <n v="0"/>
    <n v="0"/>
    <n v="0"/>
  </r>
  <r>
    <x v="2"/>
    <x v="1"/>
    <d v="2024-12-27T00:00:00"/>
    <n v="0"/>
    <s v="WAV"/>
    <n v="4045947"/>
    <s v="Yes"/>
    <n v="0"/>
    <n v="0"/>
    <n v="0"/>
  </r>
  <r>
    <x v="2"/>
    <x v="14"/>
    <d v="2024-12-27T00:00:00"/>
    <n v="0"/>
    <s v="SEDAN"/>
    <n v="4045948"/>
    <s v="Yes"/>
    <n v="0"/>
    <n v="0"/>
    <n v="0"/>
  </r>
  <r>
    <x v="0"/>
    <x v="13"/>
    <d v="2024-12-27T00:00:00"/>
    <n v="3.75"/>
    <s v="WAV"/>
    <n v="4045949"/>
    <s v="Yes"/>
    <n v="3.75"/>
    <n v="0"/>
    <n v="0"/>
  </r>
  <r>
    <x v="0"/>
    <x v="13"/>
    <d v="2024-12-27T00:00:00"/>
    <n v="0"/>
    <s v="WAV"/>
    <n v="4045950"/>
    <s v="Yes"/>
    <n v="3.75"/>
    <n v="1"/>
    <n v="3.75"/>
  </r>
  <r>
    <x v="0"/>
    <x v="3"/>
    <d v="2024-12-27T00:00:00"/>
    <n v="0"/>
    <s v="WAV"/>
    <n v="4045953"/>
    <s v="Yes"/>
    <n v="3.75"/>
    <n v="1"/>
    <n v="3.75"/>
  </r>
  <r>
    <x v="0"/>
    <x v="1"/>
    <d v="2024-12-27T00:00:00"/>
    <n v="0"/>
    <s v="BIGVAN"/>
    <n v="4045954"/>
    <s v="Yes"/>
    <n v="3.75"/>
    <n v="1"/>
    <n v="3.75"/>
  </r>
  <r>
    <x v="2"/>
    <x v="1"/>
    <d v="2024-12-27T00:00:00"/>
    <n v="0"/>
    <s v="WAV"/>
    <n v="4045958"/>
    <s v="Yes"/>
    <n v="0"/>
    <n v="0"/>
    <n v="0"/>
  </r>
  <r>
    <x v="2"/>
    <x v="7"/>
    <d v="2024-12-27T00:00:00"/>
    <n v="0"/>
    <s v="WAV"/>
    <n v="4045959"/>
    <s v="Yes"/>
    <n v="0"/>
    <n v="0"/>
    <n v="0"/>
  </r>
  <r>
    <x v="2"/>
    <x v="14"/>
    <d v="2024-12-27T00:00:00"/>
    <n v="5.5"/>
    <s v="SEDAN"/>
    <n v="4045960"/>
    <s v="Yes"/>
    <n v="5.5"/>
    <n v="0"/>
    <n v="0"/>
  </r>
  <r>
    <x v="2"/>
    <x v="11"/>
    <d v="2024-12-27T00:00:00"/>
    <n v="0"/>
    <s v="SEDAN"/>
    <n v="4045961"/>
    <s v="Yes"/>
    <n v="0"/>
    <n v="0"/>
    <n v="0"/>
  </r>
  <r>
    <x v="2"/>
    <x v="5"/>
    <d v="2024-12-27T00:00:00"/>
    <n v="0"/>
    <s v="SEDAN"/>
    <n v="4045962"/>
    <s v="Yes"/>
    <n v="0"/>
    <n v="0"/>
    <n v="0"/>
  </r>
  <r>
    <x v="1"/>
    <x v="17"/>
    <d v="2024-12-27T00:00:00"/>
    <n v="0"/>
    <s v="WAV"/>
    <n v="4045963"/>
    <s v="Yes"/>
    <n v="0"/>
    <n v="0"/>
    <n v="0"/>
  </r>
  <r>
    <x v="1"/>
    <x v="1"/>
    <d v="2024-12-27T00:00:00"/>
    <n v="0"/>
    <s v="WAV"/>
    <n v="4045964"/>
    <s v="Yes"/>
    <n v="0"/>
    <n v="0"/>
    <n v="0"/>
  </r>
  <r>
    <x v="0"/>
    <x v="1"/>
    <d v="2024-12-27T00:00:00"/>
    <n v="0"/>
    <s v="BIGVAN"/>
    <n v="4045965"/>
    <s v="Yes"/>
    <n v="3.75"/>
    <n v="1"/>
    <n v="3.75"/>
  </r>
  <r>
    <x v="0"/>
    <x v="1"/>
    <d v="2024-12-27T00:00:00"/>
    <n v="3.75"/>
    <s v="BIGVAN"/>
    <n v="4045966"/>
    <s v="Yes"/>
    <n v="3.75"/>
    <n v="0"/>
    <n v="0"/>
  </r>
  <r>
    <x v="1"/>
    <x v="4"/>
    <d v="2024-12-27T00:00:00"/>
    <n v="5"/>
    <s v="WAV"/>
    <n v="4045971"/>
    <s v="Yes"/>
    <n v="5"/>
    <n v="0"/>
    <n v="0"/>
  </r>
  <r>
    <x v="1"/>
    <x v="11"/>
    <d v="2024-12-27T00:00:00"/>
    <n v="0"/>
    <s v="SEDAN"/>
    <n v="4045973"/>
    <s v="Yes"/>
    <n v="5"/>
    <n v="1"/>
    <n v="5"/>
  </r>
  <r>
    <x v="2"/>
    <x v="14"/>
    <d v="2024-12-27T00:00:00"/>
    <n v="0"/>
    <s v="SEDAN"/>
    <n v="4045988"/>
    <s v="Yes"/>
    <n v="0"/>
    <n v="0"/>
    <n v="0"/>
  </r>
  <r>
    <x v="2"/>
    <x v="5"/>
    <d v="2024-12-27T00:00:00"/>
    <n v="0"/>
    <s v="SEDAN"/>
    <n v="4045989"/>
    <s v="Yes"/>
    <n v="0"/>
    <n v="0"/>
    <n v="0"/>
  </r>
  <r>
    <x v="0"/>
    <x v="1"/>
    <d v="2024-12-27T00:00:00"/>
    <n v="3.75"/>
    <s v="BIGVAN"/>
    <n v="4045992"/>
    <s v="Yes"/>
    <n v="3.75"/>
    <n v="0"/>
    <n v="0"/>
  </r>
  <r>
    <x v="0"/>
    <x v="3"/>
    <d v="2024-12-27T00:00:00"/>
    <n v="0"/>
    <s v="WAV"/>
    <n v="4045993"/>
    <s v="Yes"/>
    <n v="3.75"/>
    <n v="1"/>
    <n v="3.75"/>
  </r>
  <r>
    <x v="0"/>
    <x v="13"/>
    <d v="2024-12-27T00:00:00"/>
    <n v="0"/>
    <s v="WAV"/>
    <n v="4046002"/>
    <s v="Yes"/>
    <n v="3.75"/>
    <n v="1"/>
    <n v="3.75"/>
  </r>
  <r>
    <x v="1"/>
    <x v="10"/>
    <d v="2024-12-27T00:00:00"/>
    <n v="0"/>
    <s v="WAV"/>
    <n v="4046006"/>
    <s v="Yes"/>
    <n v="0"/>
    <n v="0"/>
    <n v="0"/>
  </r>
  <r>
    <x v="0"/>
    <x v="13"/>
    <d v="2024-12-27T00:00:00"/>
    <n v="0"/>
    <s v="WAV"/>
    <n v="4046007"/>
    <s v="Yes"/>
    <n v="3.75"/>
    <n v="1"/>
    <n v="3.75"/>
  </r>
  <r>
    <x v="0"/>
    <x v="13"/>
    <d v="2024-12-27T00:00:00"/>
    <n v="0"/>
    <s v="WAV"/>
    <n v="4046008"/>
    <s v="Yes"/>
    <n v="3.75"/>
    <n v="1"/>
    <n v="3.75"/>
  </r>
  <r>
    <x v="0"/>
    <x v="13"/>
    <d v="2024-12-27T00:00:00"/>
    <n v="0"/>
    <s v="WAV"/>
    <n v="4046009"/>
    <s v="Yes"/>
    <n v="3.75"/>
    <n v="1"/>
    <n v="3.75"/>
  </r>
  <r>
    <x v="1"/>
    <x v="12"/>
    <d v="2024-12-27T00:00:00"/>
    <n v="5"/>
    <s v="WAV"/>
    <n v="4046013"/>
    <s v="Yes"/>
    <n v="5"/>
    <n v="0"/>
    <n v="0"/>
  </r>
  <r>
    <x v="1"/>
    <x v="11"/>
    <d v="2024-12-27T00:00:00"/>
    <n v="5"/>
    <s v="WAV"/>
    <n v="4046014"/>
    <s v="Yes"/>
    <n v="5"/>
    <n v="0"/>
    <n v="0"/>
  </r>
  <r>
    <x v="1"/>
    <x v="10"/>
    <d v="2024-12-27T00:00:00"/>
    <n v="0"/>
    <s v="WAV"/>
    <n v="4046016"/>
    <s v="Yes"/>
    <n v="0"/>
    <n v="0"/>
    <n v="0"/>
  </r>
  <r>
    <x v="0"/>
    <x v="15"/>
    <d v="2024-12-27T00:00:00"/>
    <n v="3.75"/>
    <s v="WAV"/>
    <n v="4046020"/>
    <s v="Yes"/>
    <n v="3.75"/>
    <n v="0"/>
    <n v="0"/>
  </r>
  <r>
    <x v="0"/>
    <x v="3"/>
    <d v="2024-12-27T00:00:00"/>
    <n v="0"/>
    <s v="WAV"/>
    <n v="4046021"/>
    <s v="Yes"/>
    <n v="3.75"/>
    <n v="1"/>
    <n v="3.75"/>
  </r>
  <r>
    <x v="0"/>
    <x v="3"/>
    <d v="2024-12-27T00:00:00"/>
    <n v="0"/>
    <s v="WAV"/>
    <n v="4046027"/>
    <s v="Yes"/>
    <n v="3.75"/>
    <n v="1"/>
    <n v="3.75"/>
  </r>
  <r>
    <x v="0"/>
    <x v="3"/>
    <d v="2024-12-27T00:00:00"/>
    <n v="0"/>
    <s v="WAV"/>
    <n v="4046028"/>
    <s v="Yes"/>
    <n v="3.75"/>
    <n v="1"/>
    <n v="3.75"/>
  </r>
  <r>
    <x v="0"/>
    <x v="0"/>
    <d v="2024-12-27T00:00:00"/>
    <n v="3.75"/>
    <s v="WAV"/>
    <n v="4046031"/>
    <s v="Yes"/>
    <n v="3.75"/>
    <n v="0"/>
    <n v="0"/>
  </r>
  <r>
    <x v="0"/>
    <x v="13"/>
    <d v="2024-12-27T00:00:00"/>
    <n v="0"/>
    <s v="WAV"/>
    <n v="4046032"/>
    <s v="Yes"/>
    <n v="3.75"/>
    <n v="1"/>
    <n v="3.75"/>
  </r>
  <r>
    <x v="1"/>
    <x v="12"/>
    <d v="2024-12-27T00:00:00"/>
    <n v="0"/>
    <s v="WAV"/>
    <n v="4046039"/>
    <s v="Yes"/>
    <n v="0"/>
    <n v="0"/>
    <n v="0"/>
  </r>
  <r>
    <x v="1"/>
    <x v="1"/>
    <d v="2024-12-27T00:00:00"/>
    <n v="0"/>
    <s v="WAV"/>
    <n v="4046046"/>
    <s v="Yes"/>
    <n v="0"/>
    <n v="0"/>
    <n v="0"/>
  </r>
  <r>
    <x v="1"/>
    <x v="12"/>
    <d v="2024-12-27T00:00:00"/>
    <n v="0"/>
    <s v="WAV"/>
    <n v="4046050"/>
    <s v="Yes"/>
    <n v="0"/>
    <n v="0"/>
    <n v="0"/>
  </r>
  <r>
    <x v="2"/>
    <x v="10"/>
    <d v="2024-12-27T00:00:00"/>
    <n v="5.5"/>
    <s v="WAV"/>
    <n v="4046053"/>
    <s v="Yes"/>
    <n v="5.5"/>
    <n v="0"/>
    <n v="0"/>
  </r>
  <r>
    <x v="2"/>
    <x v="1"/>
    <d v="2024-12-27T00:00:00"/>
    <n v="5"/>
    <s v="WAV"/>
    <n v="4046054"/>
    <s v="Yes"/>
    <n v="5"/>
    <n v="0"/>
    <n v="0"/>
  </r>
  <r>
    <x v="0"/>
    <x v="0"/>
    <d v="2024-12-27T00:00:00"/>
    <n v="0"/>
    <s v="WAV"/>
    <n v="4046061"/>
    <s v="Yes"/>
    <n v="3.75"/>
    <n v="1"/>
    <n v="3.75"/>
  </r>
  <r>
    <x v="0"/>
    <x v="1"/>
    <d v="2024-12-27T00:00:00"/>
    <n v="0"/>
    <s v="BIGVAN"/>
    <n v="4046062"/>
    <s v="Yes"/>
    <n v="3.75"/>
    <n v="1"/>
    <n v="3.75"/>
  </r>
  <r>
    <x v="1"/>
    <x v="1"/>
    <d v="2024-12-27T00:00:00"/>
    <n v="0"/>
    <s v="WAV"/>
    <n v="4046069"/>
    <s v="Yes"/>
    <n v="0"/>
    <n v="0"/>
    <n v="0"/>
  </r>
  <r>
    <x v="1"/>
    <x v="1"/>
    <d v="2024-12-27T00:00:00"/>
    <n v="0"/>
    <s v="WAV"/>
    <n v="4046070"/>
    <s v="Yes"/>
    <n v="0"/>
    <n v="0"/>
    <n v="0"/>
  </r>
  <r>
    <x v="1"/>
    <x v="11"/>
    <d v="2024-12-27T00:00:00"/>
    <n v="0"/>
    <s v="WAV"/>
    <n v="4046075"/>
    <s v="Yes"/>
    <n v="0"/>
    <n v="0"/>
    <n v="0"/>
  </r>
  <r>
    <x v="1"/>
    <x v="1"/>
    <d v="2024-12-27T00:00:00"/>
    <n v="5"/>
    <s v="WAV"/>
    <n v="4046081"/>
    <s v="Yes"/>
    <n v="5"/>
    <n v="0"/>
    <n v="0"/>
  </r>
  <r>
    <x v="2"/>
    <x v="17"/>
    <d v="2024-12-27T00:00:00"/>
    <n v="0"/>
    <s v="WAV"/>
    <n v="4046083"/>
    <s v="Yes"/>
    <n v="0"/>
    <n v="0"/>
    <n v="0"/>
  </r>
  <r>
    <x v="2"/>
    <x v="1"/>
    <d v="2024-12-27T00:00:00"/>
    <n v="0"/>
    <s v="WAV"/>
    <n v="4046084"/>
    <s v="Yes"/>
    <n v="0"/>
    <n v="0"/>
    <n v="0"/>
  </r>
  <r>
    <x v="1"/>
    <x v="5"/>
    <d v="2024-12-27T00:00:00"/>
    <n v="0"/>
    <s v="SEDAN"/>
    <n v="4046093"/>
    <s v="Yes"/>
    <n v="0"/>
    <n v="0"/>
    <n v="0"/>
  </r>
  <r>
    <x v="1"/>
    <x v="10"/>
    <d v="2024-12-27T00:00:00"/>
    <n v="0"/>
    <s v="WAV"/>
    <n v="4046094"/>
    <s v="Yes"/>
    <n v="0"/>
    <n v="0"/>
    <n v="0"/>
  </r>
  <r>
    <x v="0"/>
    <x v="2"/>
    <d v="2024-12-24T00:00:00"/>
    <n v="3.75"/>
    <s v="WAV"/>
    <n v="4046097"/>
    <s v="Yes"/>
    <n v="3.75"/>
    <n v="0"/>
    <n v="0"/>
  </r>
  <r>
    <x v="0"/>
    <x v="1"/>
    <d v="2024-12-24T00:00:00"/>
    <n v="3.75"/>
    <s v="BIGVAN"/>
    <n v="4046098"/>
    <s v="Yes"/>
    <n v="3.75"/>
    <n v="0"/>
    <n v="0"/>
  </r>
  <r>
    <x v="2"/>
    <x v="16"/>
    <d v="2024-12-21T00:00:00"/>
    <n v="3.75"/>
    <s v="WAV"/>
    <n v="4046099"/>
    <s v="Yes"/>
    <n v="3.75"/>
    <n v="0"/>
    <n v="0"/>
  </r>
  <r>
    <x v="0"/>
    <x v="2"/>
    <d v="2024-12-22T00:00:00"/>
    <n v="3.75"/>
    <s v="WAV"/>
    <n v="4046100"/>
    <s v="Yes"/>
    <n v="3.75"/>
    <n v="0"/>
    <n v="0"/>
  </r>
  <r>
    <x v="0"/>
    <x v="2"/>
    <d v="2024-12-22T00:00:00"/>
    <n v="0"/>
    <s v="WAV"/>
    <n v="4046101"/>
    <s v="Yes"/>
    <n v="3.75"/>
    <n v="1"/>
    <n v="3.75"/>
  </r>
  <r>
    <x v="0"/>
    <x v="1"/>
    <d v="2024-12-27T00:00:00"/>
    <n v="0"/>
    <s v="BIGVAN"/>
    <n v="4046102"/>
    <s v="Yes"/>
    <n v="3.75"/>
    <n v="1"/>
    <n v="3.75"/>
  </r>
  <r>
    <x v="0"/>
    <x v="1"/>
    <d v="2024-12-27T00:00:00"/>
    <n v="0"/>
    <s v="BIGVAN"/>
    <n v="4046103"/>
    <s v="Yes"/>
    <n v="3.75"/>
    <n v="1"/>
    <n v="3.75"/>
  </r>
  <r>
    <x v="2"/>
    <x v="1"/>
    <d v="2024-12-26T00:00:00"/>
    <n v="5"/>
    <s v="BIGVAN"/>
    <n v="4046105"/>
    <s v="Yes"/>
    <n v="5"/>
    <n v="0"/>
    <n v="0"/>
  </r>
  <r>
    <x v="2"/>
    <x v="10"/>
    <d v="2024-12-24T00:00:00"/>
    <n v="5.5"/>
    <s v="WAV"/>
    <n v="4046108"/>
    <s v="Yes"/>
    <n v="5.5"/>
    <n v="0"/>
    <n v="0"/>
  </r>
  <r>
    <x v="2"/>
    <x v="17"/>
    <d v="2024-12-27T00:00:00"/>
    <n v="5.5"/>
    <s v="WAV"/>
    <n v="4046109"/>
    <s v="Yes"/>
    <n v="5.5"/>
    <n v="0"/>
    <n v="0"/>
  </r>
  <r>
    <x v="2"/>
    <x v="1"/>
    <d v="2024-12-23T00:00:00"/>
    <n v="0"/>
    <s v="WAV"/>
    <n v="4046110"/>
    <s v="Yes"/>
    <n v="0"/>
    <n v="0"/>
    <n v="0"/>
  </r>
  <r>
    <x v="2"/>
    <x v="11"/>
    <d v="2024-12-24T00:00:00"/>
    <n v="0"/>
    <s v="WAV"/>
    <n v="4046111"/>
    <s v="Yes"/>
    <n v="0"/>
    <n v="0"/>
    <n v="0"/>
  </r>
  <r>
    <x v="2"/>
    <x v="16"/>
    <d v="2024-12-27T00:00:00"/>
    <n v="0"/>
    <s v="WAV"/>
    <n v="4046112"/>
    <s v="Yes"/>
    <n v="0"/>
    <n v="0"/>
    <n v="0"/>
  </r>
  <r>
    <x v="0"/>
    <x v="1"/>
    <d v="2024-12-23T00:00:00"/>
    <n v="0"/>
    <s v="BIGVAN"/>
    <n v="4046129"/>
    <s v="Yes"/>
    <n v="3.75"/>
    <n v="1"/>
    <n v="3.75"/>
  </r>
  <r>
    <x v="0"/>
    <x v="3"/>
    <d v="2024-12-24T00:00:00"/>
    <n v="0"/>
    <s v="WAV"/>
    <n v="4046134"/>
    <s v="Yes"/>
    <n v="3.75"/>
    <n v="1"/>
    <n v="3.75"/>
  </r>
  <r>
    <x v="0"/>
    <x v="3"/>
    <d v="2024-12-26T00:00:00"/>
    <n v="0"/>
    <s v="WAV"/>
    <n v="4046136"/>
    <s v="Yes"/>
    <n v="3.75"/>
    <n v="1"/>
    <n v="3.75"/>
  </r>
  <r>
    <x v="0"/>
    <x v="15"/>
    <d v="2024-12-23T00:00:00"/>
    <n v="0"/>
    <s v="WAV"/>
    <n v="4046142"/>
    <s v="Yes"/>
    <n v="3.75"/>
    <n v="1"/>
    <n v="3.75"/>
  </r>
  <r>
    <x v="2"/>
    <x v="8"/>
    <d v="2024-12-26T00:00:00"/>
    <n v="5"/>
    <s v="WAV"/>
    <n v="4046143"/>
    <s v="Yes"/>
    <n v="5"/>
    <n v="0"/>
    <n v="0"/>
  </r>
  <r>
    <x v="2"/>
    <x v="11"/>
    <d v="2024-12-27T00:00:00"/>
    <n v="5"/>
    <s v="WAV"/>
    <n v="4046144"/>
    <s v="Yes"/>
    <n v="5"/>
    <n v="0"/>
    <n v="0"/>
  </r>
  <r>
    <x v="0"/>
    <x v="3"/>
    <d v="2024-12-24T00:00:00"/>
    <n v="0"/>
    <s v="WAV"/>
    <n v="4046147"/>
    <s v="Yes"/>
    <n v="3.75"/>
    <n v="1"/>
    <n v="3.75"/>
  </r>
  <r>
    <x v="0"/>
    <x v="15"/>
    <d v="2024-12-26T00:00:00"/>
    <n v="0"/>
    <s v="WAV"/>
    <n v="4046148"/>
    <s v="Yes"/>
    <n v="3.75"/>
    <n v="1"/>
    <n v="3.75"/>
  </r>
  <r>
    <x v="0"/>
    <x v="3"/>
    <d v="2024-12-24T00:00:00"/>
    <n v="0"/>
    <s v="WAV"/>
    <n v="4046149"/>
    <s v="Yes"/>
    <n v="3.75"/>
    <n v="1"/>
    <n v="3.75"/>
  </r>
  <r>
    <x v="2"/>
    <x v="11"/>
    <d v="2024-12-26T00:00:00"/>
    <n v="3.75"/>
    <s v="SEDAN"/>
    <n v="4046150"/>
    <s v="Yes"/>
    <n v="3.75"/>
    <n v="0"/>
    <n v="0"/>
  </r>
  <r>
    <x v="2"/>
    <x v="11"/>
    <d v="2024-12-27T00:00:00"/>
    <n v="3.75"/>
    <s v="SEDAN"/>
    <n v="4046151"/>
    <s v="Yes"/>
    <n v="3.75"/>
    <n v="0"/>
    <n v="0"/>
  </r>
  <r>
    <x v="0"/>
    <x v="3"/>
    <d v="2024-12-26T00:00:00"/>
    <n v="0"/>
    <s v="WAV"/>
    <n v="4046152"/>
    <s v="Yes"/>
    <n v="3.75"/>
    <n v="1"/>
    <n v="3.75"/>
  </r>
  <r>
    <x v="1"/>
    <x v="16"/>
    <d v="2024-12-21T00:00:00"/>
    <n v="0"/>
    <s v="WAV"/>
    <n v="4046159"/>
    <s v="Yes"/>
    <n v="0"/>
    <n v="0"/>
    <n v="0"/>
  </r>
  <r>
    <x v="1"/>
    <x v="1"/>
    <d v="2024-12-21T00:00:00"/>
    <n v="5"/>
    <s v="WAV"/>
    <n v="4046160"/>
    <s v="Yes"/>
    <n v="5"/>
    <n v="0"/>
    <n v="0"/>
  </r>
  <r>
    <x v="1"/>
    <x v="17"/>
    <d v="2024-12-22T00:00:00"/>
    <n v="5"/>
    <s v="WAV"/>
    <n v="4046161"/>
    <s v="Yes"/>
    <n v="5"/>
    <n v="0"/>
    <n v="0"/>
  </r>
  <r>
    <x v="0"/>
    <x v="1"/>
    <d v="2024-12-21T00:00:00"/>
    <n v="0"/>
    <s v="BIGVAN"/>
    <n v="4046162"/>
    <s v="Yes"/>
    <n v="0"/>
    <n v="0"/>
    <n v="0"/>
  </r>
  <r>
    <x v="1"/>
    <x v="1"/>
    <d v="2024-12-22T00:00:00"/>
    <n v="5"/>
    <s v="BIGVAN"/>
    <n v="4046164"/>
    <s v="Yes"/>
    <n v="5"/>
    <n v="0"/>
    <n v="0"/>
  </r>
  <r>
    <x v="1"/>
    <x v="10"/>
    <d v="2024-12-24T00:00:00"/>
    <n v="5"/>
    <s v="WAV"/>
    <n v="4046165"/>
    <s v="Yes"/>
    <n v="5"/>
    <n v="0"/>
    <n v="0"/>
  </r>
  <r>
    <x v="0"/>
    <x v="1"/>
    <d v="2024-12-21T00:00:00"/>
    <n v="0"/>
    <s v="BIGVAN"/>
    <n v="4046166"/>
    <s v="Yes"/>
    <n v="0"/>
    <n v="0"/>
    <n v="0"/>
  </r>
  <r>
    <x v="0"/>
    <x v="2"/>
    <d v="2024-12-21T00:00:00"/>
    <n v="0"/>
    <s v="WAV"/>
    <n v="4046169"/>
    <s v="Yes"/>
    <n v="3.75"/>
    <n v="1"/>
    <n v="3.75"/>
  </r>
  <r>
    <x v="0"/>
    <x v="1"/>
    <d v="2024-12-21T00:00:00"/>
    <n v="0"/>
    <s v="BIGVAN"/>
    <n v="4046171"/>
    <s v="Yes"/>
    <n v="0"/>
    <n v="0"/>
    <n v="0"/>
  </r>
  <r>
    <x v="0"/>
    <x v="1"/>
    <d v="2024-12-21T00:00:00"/>
    <n v="0"/>
    <s v="BIGVAN"/>
    <n v="4046172"/>
    <s v="Yes"/>
    <n v="3.75"/>
    <n v="1"/>
    <n v="3.75"/>
  </r>
  <r>
    <x v="0"/>
    <x v="15"/>
    <d v="2024-12-20T00:00:00"/>
    <n v="0"/>
    <s v="WAV"/>
    <n v="4046174"/>
    <s v="Yes"/>
    <n v="3.75"/>
    <n v="1"/>
    <n v="3.75"/>
  </r>
  <r>
    <x v="2"/>
    <x v="11"/>
    <d v="2024-12-21T00:00:00"/>
    <n v="0"/>
    <s v="SEDAN"/>
    <n v="4046175"/>
    <s v="Yes"/>
    <n v="5"/>
    <n v="1"/>
    <n v="5"/>
  </r>
  <r>
    <x v="1"/>
    <x v="11"/>
    <d v="2024-12-23T00:00:00"/>
    <n v="0"/>
    <s v="WAV"/>
    <n v="4046178"/>
    <s v="Yes"/>
    <n v="0"/>
    <n v="0"/>
    <n v="0"/>
  </r>
  <r>
    <x v="1"/>
    <x v="1"/>
    <d v="2024-12-26T00:00:00"/>
    <n v="0"/>
    <s v="WAV"/>
    <n v="4046179"/>
    <s v="Yes"/>
    <n v="0"/>
    <n v="0"/>
    <n v="0"/>
  </r>
  <r>
    <x v="1"/>
    <x v="5"/>
    <d v="2024-12-27T00:00:00"/>
    <n v="0"/>
    <s v="SEDAN"/>
    <n v="4046180"/>
    <s v="Yes"/>
    <n v="0"/>
    <n v="0"/>
    <n v="0"/>
  </r>
  <r>
    <x v="1"/>
    <x v="1"/>
    <d v="2024-12-26T00:00:00"/>
    <n v="0"/>
    <s v="WAV"/>
    <n v="4046181"/>
    <s v="Yes"/>
    <n v="0"/>
    <n v="0"/>
    <n v="0"/>
  </r>
  <r>
    <x v="1"/>
    <x v="11"/>
    <d v="2024-12-27T00:00:00"/>
    <n v="0"/>
    <s v="SEDAN"/>
    <n v="4046182"/>
    <s v="Yes"/>
    <n v="0"/>
    <n v="0"/>
    <n v="0"/>
  </r>
  <r>
    <x v="2"/>
    <x v="11"/>
    <d v="2024-12-21T00:00:00"/>
    <n v="5.5"/>
    <s v="SEDAN"/>
    <n v="4046183"/>
    <s v="Yes"/>
    <n v="5.5"/>
    <n v="0"/>
    <n v="0"/>
  </r>
  <r>
    <x v="2"/>
    <x v="17"/>
    <d v="2024-12-21T00:00:00"/>
    <n v="5.5"/>
    <s v="WAV"/>
    <n v="4046184"/>
    <s v="Yes"/>
    <n v="5.5"/>
    <n v="0"/>
    <n v="0"/>
  </r>
  <r>
    <x v="2"/>
    <x v="1"/>
    <d v="2024-12-21T00:00:00"/>
    <n v="5.5"/>
    <s v="WAV"/>
    <n v="4046189"/>
    <s v="Yes"/>
    <n v="5.5"/>
    <n v="0"/>
    <n v="0"/>
  </r>
  <r>
    <x v="2"/>
    <x v="1"/>
    <d v="2024-12-21T00:00:00"/>
    <n v="5.5"/>
    <s v="WAV"/>
    <n v="4046190"/>
    <s v="Yes"/>
    <n v="5.5"/>
    <n v="0"/>
    <n v="0"/>
  </r>
  <r>
    <x v="1"/>
    <x v="17"/>
    <d v="2024-12-22T00:00:00"/>
    <n v="5"/>
    <s v="WAV"/>
    <n v="4046191"/>
    <s v="Yes"/>
    <n v="5"/>
    <n v="0"/>
    <n v="0"/>
  </r>
  <r>
    <x v="1"/>
    <x v="1"/>
    <d v="2024-12-24T00:00:00"/>
    <n v="5"/>
    <s v="WAV"/>
    <n v="4046193"/>
    <s v="Yes"/>
    <n v="5"/>
    <n v="0"/>
    <n v="0"/>
  </r>
  <r>
    <x v="2"/>
    <x v="1"/>
    <d v="2024-12-22T00:00:00"/>
    <n v="5.5"/>
    <s v="WAV"/>
    <n v="4046203"/>
    <s v="Yes"/>
    <n v="5.5"/>
    <n v="0"/>
    <n v="0"/>
  </r>
  <r>
    <x v="1"/>
    <x v="9"/>
    <d v="2024-12-23T00:00:00"/>
    <n v="0"/>
    <s v="SEDAN"/>
    <n v="4046206"/>
    <s v="Yes"/>
    <n v="0"/>
    <n v="0"/>
    <n v="0"/>
  </r>
  <r>
    <x v="1"/>
    <x v="17"/>
    <d v="2024-12-20T00:00:00"/>
    <n v="5"/>
    <s v="WAV"/>
    <n v="4046207"/>
    <s v="Yes"/>
    <n v="5"/>
    <n v="0"/>
    <n v="0"/>
  </r>
  <r>
    <x v="2"/>
    <x v="12"/>
    <d v="2024-12-23T00:00:00"/>
    <n v="0"/>
    <s v="WAV"/>
    <n v="4046208"/>
    <s v="Yes"/>
    <n v="0"/>
    <n v="0"/>
    <n v="0"/>
  </r>
  <r>
    <x v="0"/>
    <x v="1"/>
    <d v="2024-12-21T00:00:00"/>
    <n v="0"/>
    <s v="BIGVAN"/>
    <n v="4046210"/>
    <s v="Yes"/>
    <n v="3.75"/>
    <n v="1"/>
    <n v="3.75"/>
  </r>
  <r>
    <x v="0"/>
    <x v="2"/>
    <d v="2024-12-21T00:00:00"/>
    <n v="0"/>
    <s v="WAV"/>
    <n v="4046211"/>
    <s v="Yes"/>
    <n v="3.75"/>
    <n v="1"/>
    <n v="3.75"/>
  </r>
  <r>
    <x v="0"/>
    <x v="1"/>
    <d v="2024-12-22T00:00:00"/>
    <n v="0"/>
    <s v="BIGVAN"/>
    <n v="4046212"/>
    <s v="Yes"/>
    <n v="3.75"/>
    <n v="1"/>
    <n v="3.75"/>
  </r>
  <r>
    <x v="0"/>
    <x v="1"/>
    <d v="2024-12-22T00:00:00"/>
    <n v="0"/>
    <s v="BIGVAN"/>
    <n v="4046213"/>
    <s v="Yes"/>
    <n v="3.75"/>
    <n v="1"/>
    <n v="3.75"/>
  </r>
  <r>
    <x v="1"/>
    <x v="17"/>
    <d v="2024-12-21T00:00:00"/>
    <n v="5"/>
    <s v="WAV"/>
    <n v="4046216"/>
    <s v="Yes"/>
    <n v="5"/>
    <n v="0"/>
    <n v="0"/>
  </r>
  <r>
    <x v="1"/>
    <x v="11"/>
    <d v="2024-12-24T00:00:00"/>
    <n v="5"/>
    <s v="WAV"/>
    <n v="4046219"/>
    <s v="Yes"/>
    <n v="5"/>
    <n v="0"/>
    <n v="0"/>
  </r>
  <r>
    <x v="1"/>
    <x v="16"/>
    <d v="2024-12-26T00:00:00"/>
    <n v="5"/>
    <s v="WAV"/>
    <n v="4046220"/>
    <s v="Yes"/>
    <n v="5"/>
    <n v="0"/>
    <n v="0"/>
  </r>
  <r>
    <x v="1"/>
    <x v="10"/>
    <d v="2024-12-27T00:00:00"/>
    <n v="0"/>
    <s v="WAV"/>
    <n v="4046221"/>
    <s v="Yes"/>
    <n v="5"/>
    <n v="1"/>
    <n v="5"/>
  </r>
  <r>
    <x v="1"/>
    <x v="16"/>
    <d v="2024-12-21T00:00:00"/>
    <n v="5"/>
    <s v="WAV"/>
    <n v="4046222"/>
    <s v="Yes"/>
    <n v="5"/>
    <n v="0"/>
    <n v="0"/>
  </r>
  <r>
    <x v="1"/>
    <x v="11"/>
    <d v="2024-12-22T00:00:00"/>
    <n v="5"/>
    <s v="WAV"/>
    <n v="4046223"/>
    <s v="Yes"/>
    <n v="5"/>
    <n v="0"/>
    <n v="0"/>
  </r>
  <r>
    <x v="1"/>
    <x v="1"/>
    <d v="2024-12-27T00:00:00"/>
    <n v="0"/>
    <s v="WAV"/>
    <n v="4046227"/>
    <s v="Yes"/>
    <n v="0"/>
    <n v="0"/>
    <n v="0"/>
  </r>
  <r>
    <x v="1"/>
    <x v="11"/>
    <d v="2024-12-23T00:00:00"/>
    <n v="0"/>
    <s v="WAV"/>
    <n v="4046228"/>
    <s v="Yes"/>
    <n v="0"/>
    <n v="0"/>
    <n v="0"/>
  </r>
  <r>
    <x v="1"/>
    <x v="7"/>
    <d v="2024-12-24T00:00:00"/>
    <n v="0"/>
    <s v="WAV"/>
    <n v="4046229"/>
    <s v="Yes"/>
    <n v="0"/>
    <n v="0"/>
    <n v="0"/>
  </r>
  <r>
    <x v="1"/>
    <x v="12"/>
    <d v="2024-12-23T00:00:00"/>
    <n v="0"/>
    <s v="WAV"/>
    <n v="4046235"/>
    <s v="Yes"/>
    <n v="0"/>
    <n v="0"/>
    <n v="0"/>
  </r>
  <r>
    <x v="0"/>
    <x v="1"/>
    <d v="2024-12-23T00:00:00"/>
    <n v="0"/>
    <s v="BIGVAN"/>
    <n v="4046236"/>
    <s v="Yes"/>
    <n v="0"/>
    <n v="0"/>
    <n v="0"/>
  </r>
  <r>
    <x v="2"/>
    <x v="4"/>
    <d v="2024-12-26T00:00:00"/>
    <n v="5"/>
    <s v="WAV"/>
    <n v="4046239"/>
    <s v="Yes"/>
    <n v="5"/>
    <n v="0"/>
    <n v="0"/>
  </r>
  <r>
    <x v="0"/>
    <x v="1"/>
    <d v="2024-12-21T00:00:00"/>
    <n v="0"/>
    <s v="BIGVAN"/>
    <n v="4046241"/>
    <s v="Yes"/>
    <n v="0"/>
    <n v="0"/>
    <n v="0"/>
  </r>
  <r>
    <x v="1"/>
    <x v="4"/>
    <d v="2024-12-26T00:00:00"/>
    <n v="5"/>
    <s v="WAV"/>
    <n v="4046242"/>
    <s v="Yes"/>
    <n v="5"/>
    <n v="0"/>
    <n v="0"/>
  </r>
  <r>
    <x v="0"/>
    <x v="1"/>
    <d v="2024-12-21T00:00:00"/>
    <n v="0"/>
    <s v="BIGVAN"/>
    <n v="4046244"/>
    <s v="Yes"/>
    <n v="3.75"/>
    <n v="1"/>
    <n v="3.75"/>
  </r>
  <r>
    <x v="1"/>
    <x v="1"/>
    <d v="2024-12-23T00:00:00"/>
    <n v="5"/>
    <s v="WAV"/>
    <n v="4046249"/>
    <s v="Yes"/>
    <n v="5"/>
    <n v="0"/>
    <n v="0"/>
  </r>
  <r>
    <x v="2"/>
    <x v="18"/>
    <d v="2024-12-21T00:00:00"/>
    <n v="5.5"/>
    <s v="WAV"/>
    <n v="4046251"/>
    <s v="Yes"/>
    <n v="5.5"/>
    <n v="0"/>
    <n v="0"/>
  </r>
  <r>
    <x v="2"/>
    <x v="16"/>
    <d v="2024-12-20T00:00:00"/>
    <n v="5.5"/>
    <s v="WAV"/>
    <n v="4046253"/>
    <s v="Yes"/>
    <n v="5.5"/>
    <n v="0"/>
    <n v="0"/>
  </r>
  <r>
    <x v="1"/>
    <x v="1"/>
    <d v="2024-12-22T00:00:00"/>
    <n v="5"/>
    <s v="BIGVAN"/>
    <n v="4046254"/>
    <s v="Yes"/>
    <n v="5"/>
    <n v="0"/>
    <n v="0"/>
  </r>
  <r>
    <x v="1"/>
    <x v="7"/>
    <d v="2024-12-24T00:00:00"/>
    <n v="5"/>
    <s v="WAV"/>
    <n v="4046256"/>
    <s v="Yes"/>
    <n v="5"/>
    <n v="0"/>
    <n v="0"/>
  </r>
  <r>
    <x v="1"/>
    <x v="11"/>
    <d v="2024-12-24T00:00:00"/>
    <n v="5"/>
    <s v="WAV"/>
    <n v="4046258"/>
    <s v="Yes"/>
    <n v="5"/>
    <n v="0"/>
    <n v="0"/>
  </r>
  <r>
    <x v="1"/>
    <x v="18"/>
    <d v="2024-12-27T00:00:00"/>
    <n v="5"/>
    <s v="WAV"/>
    <n v="4046259"/>
    <s v="Yes"/>
    <n v="5"/>
    <n v="0"/>
    <n v="0"/>
  </r>
  <r>
    <x v="1"/>
    <x v="11"/>
    <d v="2024-12-21T00:00:00"/>
    <n v="5"/>
    <s v="SEDAN"/>
    <n v="4046262"/>
    <s v="Yes"/>
    <n v="5"/>
    <n v="0"/>
    <n v="0"/>
  </r>
  <r>
    <x v="1"/>
    <x v="17"/>
    <d v="2024-12-21T00:00:00"/>
    <n v="5"/>
    <s v="WAV"/>
    <n v="4046268"/>
    <s v="Yes"/>
    <n v="5"/>
    <n v="0"/>
    <n v="0"/>
  </r>
  <r>
    <x v="2"/>
    <x v="18"/>
    <d v="2024-12-27T00:00:00"/>
    <n v="0"/>
    <s v="WAV"/>
    <n v="4046274"/>
    <s v="Yes"/>
    <n v="5.5"/>
    <n v="1"/>
    <n v="5.5"/>
  </r>
  <r>
    <x v="2"/>
    <x v="16"/>
    <d v="2024-12-27T00:00:00"/>
    <n v="0"/>
    <s v="WAV"/>
    <n v="4046275"/>
    <s v="Yes"/>
    <n v="0"/>
    <n v="0"/>
    <n v="0"/>
  </r>
  <r>
    <x v="1"/>
    <x v="1"/>
    <d v="2024-12-23T00:00:00"/>
    <n v="5"/>
    <s v="BIGVAN"/>
    <n v="4046278"/>
    <s v="Yes"/>
    <n v="5"/>
    <n v="0"/>
    <n v="0"/>
  </r>
  <r>
    <x v="1"/>
    <x v="9"/>
    <d v="2024-12-26T00:00:00"/>
    <n v="5"/>
    <s v="SEDAN"/>
    <n v="4046279"/>
    <s v="Yes"/>
    <n v="5"/>
    <n v="0"/>
    <n v="0"/>
  </r>
  <r>
    <x v="1"/>
    <x v="17"/>
    <d v="2024-12-22T00:00:00"/>
    <n v="0"/>
    <s v="WAV"/>
    <n v="4046280"/>
    <s v="Yes"/>
    <n v="0"/>
    <n v="0"/>
    <n v="0"/>
  </r>
  <r>
    <x v="1"/>
    <x v="14"/>
    <d v="2024-12-23T00:00:00"/>
    <n v="0"/>
    <s v="SEDAN"/>
    <n v="4046282"/>
    <s v="Yes"/>
    <n v="0"/>
    <n v="0"/>
    <n v="0"/>
  </r>
  <r>
    <x v="1"/>
    <x v="10"/>
    <d v="2024-12-23T00:00:00"/>
    <n v="0"/>
    <s v="WAV"/>
    <n v="4046283"/>
    <s v="Yes"/>
    <n v="0"/>
    <n v="0"/>
    <n v="0"/>
  </r>
  <r>
    <x v="1"/>
    <x v="10"/>
    <d v="2024-12-24T00:00:00"/>
    <n v="0"/>
    <s v="WAV"/>
    <n v="4046284"/>
    <s v="Yes"/>
    <n v="0"/>
    <n v="0"/>
    <n v="0"/>
  </r>
  <r>
    <x v="1"/>
    <x v="11"/>
    <d v="2024-12-26T00:00:00"/>
    <n v="0"/>
    <s v="WAV"/>
    <n v="4046286"/>
    <s v="Yes"/>
    <n v="0"/>
    <n v="0"/>
    <n v="0"/>
  </r>
  <r>
    <x v="1"/>
    <x v="11"/>
    <d v="2024-12-26T00:00:00"/>
    <n v="0"/>
    <s v="WAV"/>
    <n v="4046289"/>
    <s v="Yes"/>
    <n v="0"/>
    <n v="0"/>
    <n v="0"/>
  </r>
  <r>
    <x v="2"/>
    <x v="1"/>
    <d v="2024-12-23T00:00:00"/>
    <n v="5.5"/>
    <s v="WAV"/>
    <n v="4046290"/>
    <s v="Yes"/>
    <n v="5.5"/>
    <n v="0"/>
    <n v="0"/>
  </r>
  <r>
    <x v="2"/>
    <x v="8"/>
    <d v="2024-12-23T00:00:00"/>
    <n v="5"/>
    <s v="WAV"/>
    <n v="4046291"/>
    <s v="Yes"/>
    <n v="5"/>
    <n v="0"/>
    <n v="0"/>
  </r>
  <r>
    <x v="0"/>
    <x v="3"/>
    <d v="2024-12-23T00:00:00"/>
    <n v="0"/>
    <s v="WAV"/>
    <n v="4046292"/>
    <s v="Yes"/>
    <n v="3.75"/>
    <n v="1"/>
    <n v="3.75"/>
  </r>
  <r>
    <x v="0"/>
    <x v="15"/>
    <d v="2024-12-23T00:00:00"/>
    <n v="0"/>
    <s v="WAV"/>
    <n v="4046293"/>
    <s v="Yes"/>
    <n v="3.75"/>
    <n v="1"/>
    <n v="3.75"/>
  </r>
  <r>
    <x v="1"/>
    <x v="1"/>
    <d v="2024-12-21T00:00:00"/>
    <n v="5"/>
    <s v="WAV"/>
    <n v="4046297"/>
    <s v="Yes"/>
    <n v="5"/>
    <n v="0"/>
    <n v="0"/>
  </r>
  <r>
    <x v="1"/>
    <x v="1"/>
    <d v="2024-12-24T00:00:00"/>
    <n v="5"/>
    <s v="WAV"/>
    <n v="4046298"/>
    <s v="Yes"/>
    <n v="5"/>
    <n v="0"/>
    <n v="0"/>
  </r>
  <r>
    <x v="1"/>
    <x v="9"/>
    <d v="2024-12-27T00:00:00"/>
    <n v="5"/>
    <s v="SEDAN"/>
    <n v="4046301"/>
    <s v="Yes"/>
    <n v="5"/>
    <n v="0"/>
    <n v="0"/>
  </r>
  <r>
    <x v="0"/>
    <x v="3"/>
    <d v="2024-12-27T00:00:00"/>
    <n v="0"/>
    <s v="WAV"/>
    <n v="4046302"/>
    <s v="Yes"/>
    <n v="3.75"/>
    <n v="1"/>
    <n v="3.75"/>
  </r>
  <r>
    <x v="0"/>
    <x v="1"/>
    <d v="2024-12-27T00:00:00"/>
    <n v="3.75"/>
    <s v="BIGVAN"/>
    <n v="4046303"/>
    <s v="Yes"/>
    <n v="3.75"/>
    <n v="0"/>
    <n v="0"/>
  </r>
  <r>
    <x v="2"/>
    <x v="17"/>
    <d v="2024-12-21T00:00:00"/>
    <n v="3.75"/>
    <s v="WAV"/>
    <n v="4046324"/>
    <s v="Yes"/>
    <n v="3.75"/>
    <n v="0"/>
    <n v="0"/>
  </r>
  <r>
    <x v="2"/>
    <x v="1"/>
    <d v="2024-12-22T00:00:00"/>
    <n v="0"/>
    <s v="WAV"/>
    <n v="4046330"/>
    <s v="Yes"/>
    <n v="0"/>
    <n v="0"/>
    <n v="0"/>
  </r>
  <r>
    <x v="2"/>
    <x v="1"/>
    <d v="2024-12-22T00:00:00"/>
    <n v="5.5"/>
    <s v="WAV"/>
    <n v="4046331"/>
    <s v="Yes"/>
    <n v="5.5"/>
    <n v="0"/>
    <n v="0"/>
  </r>
  <r>
    <x v="0"/>
    <x v="13"/>
    <d v="2024-12-23T00:00:00"/>
    <n v="3.75"/>
    <s v="WAV"/>
    <n v="4046336"/>
    <s v="Yes"/>
    <n v="3.75"/>
    <n v="0"/>
    <n v="0"/>
  </r>
  <r>
    <x v="0"/>
    <x v="13"/>
    <d v="2024-12-23T00:00:00"/>
    <n v="0"/>
    <s v="WAV"/>
    <n v="4046337"/>
    <s v="Yes"/>
    <n v="3.75"/>
    <n v="1"/>
    <n v="3.75"/>
  </r>
  <r>
    <x v="2"/>
    <x v="7"/>
    <d v="2024-12-23T00:00:00"/>
    <n v="0"/>
    <s v="WAV"/>
    <n v="4046341"/>
    <s v="Yes"/>
    <n v="5.5"/>
    <n v="1"/>
    <n v="5.5"/>
  </r>
  <r>
    <x v="2"/>
    <x v="8"/>
    <d v="2024-12-26T00:00:00"/>
    <n v="0"/>
    <s v="WAV"/>
    <n v="4046342"/>
    <s v="Yes"/>
    <n v="5.5"/>
    <n v="1"/>
    <n v="5.5"/>
  </r>
  <r>
    <x v="2"/>
    <x v="11"/>
    <d v="2024-12-26T00:00:00"/>
    <n v="0"/>
    <s v="WAV"/>
    <n v="4046343"/>
    <s v="Yes"/>
    <n v="5.5"/>
    <n v="1"/>
    <n v="5.5"/>
  </r>
  <r>
    <x v="0"/>
    <x v="2"/>
    <d v="2024-12-22T00:00:00"/>
    <n v="0"/>
    <s v="WAV"/>
    <n v="4046348"/>
    <s v="Yes"/>
    <n v="3.75"/>
    <n v="1"/>
    <n v="3.75"/>
  </r>
  <r>
    <x v="0"/>
    <x v="15"/>
    <d v="2024-12-23T00:00:00"/>
    <n v="3.75"/>
    <s v="WAV"/>
    <n v="4046350"/>
    <s v="Yes"/>
    <n v="3.75"/>
    <n v="0"/>
    <n v="0"/>
  </r>
  <r>
    <x v="0"/>
    <x v="3"/>
    <d v="2024-12-23T00:00:00"/>
    <n v="0"/>
    <s v="WAV"/>
    <n v="4046351"/>
    <s v="Yes"/>
    <n v="3.75"/>
    <n v="1"/>
    <n v="3.75"/>
  </r>
  <r>
    <x v="0"/>
    <x v="15"/>
    <d v="2024-12-24T00:00:00"/>
    <n v="0"/>
    <s v="WAV"/>
    <n v="4046352"/>
    <s v="Yes"/>
    <n v="3.75"/>
    <n v="1"/>
    <n v="3.75"/>
  </r>
  <r>
    <x v="2"/>
    <x v="1"/>
    <d v="2024-12-22T00:00:00"/>
    <n v="5.5"/>
    <s v="WAV"/>
    <n v="4046354"/>
    <s v="Yes"/>
    <n v="5.5"/>
    <n v="0"/>
    <n v="0"/>
  </r>
  <r>
    <x v="2"/>
    <x v="1"/>
    <d v="2024-12-22T00:00:00"/>
    <n v="0"/>
    <s v="WAV"/>
    <n v="4046355"/>
    <s v="Yes"/>
    <n v="0"/>
    <n v="0"/>
    <n v="0"/>
  </r>
  <r>
    <x v="0"/>
    <x v="13"/>
    <d v="2024-12-27T00:00:00"/>
    <n v="0"/>
    <s v="WAV"/>
    <n v="4046356"/>
    <s v="Yes"/>
    <n v="3.75"/>
    <n v="1"/>
    <n v="3.75"/>
  </r>
  <r>
    <x v="0"/>
    <x v="1"/>
    <d v="2024-12-27T00:00:00"/>
    <n v="0"/>
    <s v="BIGVAN"/>
    <n v="4046357"/>
    <s v="Yes"/>
    <n v="3.75"/>
    <n v="1"/>
    <n v="3.75"/>
  </r>
  <r>
    <x v="2"/>
    <x v="1"/>
    <d v="2024-12-23T00:00:00"/>
    <n v="3"/>
    <s v="BIGVAN"/>
    <n v="4046358"/>
    <s v="Yes"/>
    <n v="3"/>
    <n v="0"/>
    <n v="0"/>
  </r>
  <r>
    <x v="2"/>
    <x v="1"/>
    <d v="2024-12-26T00:00:00"/>
    <n v="3"/>
    <s v="BIGVAN"/>
    <n v="4046359"/>
    <s v="Yes"/>
    <n v="3"/>
    <n v="0"/>
    <n v="0"/>
  </r>
  <r>
    <x v="2"/>
    <x v="1"/>
    <d v="2024-12-26T00:00:00"/>
    <n v="5"/>
    <s v="BIGVAN"/>
    <n v="4046361"/>
    <s v="Yes"/>
    <n v="5"/>
    <n v="0"/>
    <n v="0"/>
  </r>
  <r>
    <x v="1"/>
    <x v="1"/>
    <d v="2024-12-22T00:00:00"/>
    <n v="5"/>
    <s v="WAV"/>
    <n v="4046362"/>
    <s v="Yes"/>
    <n v="5"/>
    <n v="0"/>
    <n v="0"/>
  </r>
  <r>
    <x v="1"/>
    <x v="1"/>
    <d v="2024-12-22T00:00:00"/>
    <n v="5"/>
    <s v="WAV"/>
    <n v="4046363"/>
    <s v="Yes"/>
    <n v="5"/>
    <n v="0"/>
    <n v="0"/>
  </r>
  <r>
    <x v="1"/>
    <x v="1"/>
    <d v="2024-12-21T00:00:00"/>
    <n v="5"/>
    <s v="WAV"/>
    <n v="4046366"/>
    <s v="Yes"/>
    <n v="5"/>
    <n v="0"/>
    <n v="0"/>
  </r>
  <r>
    <x v="0"/>
    <x v="2"/>
    <d v="2024-12-21T00:00:00"/>
    <n v="0"/>
    <s v="WAV"/>
    <n v="4046367"/>
    <s v="Yes"/>
    <n v="3.75"/>
    <n v="1"/>
    <n v="3.75"/>
  </r>
  <r>
    <x v="0"/>
    <x v="2"/>
    <d v="2024-12-21T00:00:00"/>
    <n v="0"/>
    <s v="WAV"/>
    <n v="4046371"/>
    <s v="Yes"/>
    <n v="3.75"/>
    <n v="1"/>
    <n v="3.75"/>
  </r>
  <r>
    <x v="0"/>
    <x v="2"/>
    <d v="2024-12-21T00:00:00"/>
    <n v="0"/>
    <s v="WAV"/>
    <n v="4046372"/>
    <s v="Yes"/>
    <n v="3.75"/>
    <n v="1"/>
    <n v="3.75"/>
  </r>
  <r>
    <x v="2"/>
    <x v="17"/>
    <d v="2024-12-21T00:00:00"/>
    <n v="5"/>
    <s v="WAV"/>
    <n v="4046373"/>
    <s v="Yes"/>
    <n v="5"/>
    <n v="0"/>
    <n v="0"/>
  </r>
  <r>
    <x v="1"/>
    <x v="1"/>
    <d v="2024-12-24T00:00:00"/>
    <n v="5"/>
    <s v="WAV"/>
    <n v="4046382"/>
    <s v="Yes"/>
    <n v="5"/>
    <n v="0"/>
    <n v="0"/>
  </r>
  <r>
    <x v="1"/>
    <x v="10"/>
    <d v="2024-12-24T00:00:00"/>
    <n v="5"/>
    <s v="WAV"/>
    <n v="4046383"/>
    <s v="Yes"/>
    <n v="5"/>
    <n v="0"/>
    <n v="0"/>
  </r>
  <r>
    <x v="2"/>
    <x v="18"/>
    <d v="2024-12-21T00:00:00"/>
    <n v="0"/>
    <s v="WAV"/>
    <n v="4046386"/>
    <s v="Yes"/>
    <n v="0"/>
    <n v="0"/>
    <n v="0"/>
  </r>
  <r>
    <x v="2"/>
    <x v="1"/>
    <d v="2024-12-21T00:00:00"/>
    <n v="0"/>
    <s v="WAV"/>
    <n v="4046387"/>
    <s v="Yes"/>
    <n v="0"/>
    <n v="0"/>
    <n v="0"/>
  </r>
  <r>
    <x v="1"/>
    <x v="11"/>
    <d v="2024-12-20T00:00:00"/>
    <n v="5"/>
    <s v="WAV"/>
    <n v="4046390"/>
    <s v="Yes"/>
    <n v="5"/>
    <n v="0"/>
    <n v="0"/>
  </r>
  <r>
    <x v="0"/>
    <x v="2"/>
    <d v="2024-12-28T00:00:00"/>
    <n v="0"/>
    <s v="WAV"/>
    <n v="4046391"/>
    <s v="Yes"/>
    <n v="3.75"/>
    <n v="1"/>
    <n v="3.75"/>
  </r>
  <r>
    <x v="0"/>
    <x v="11"/>
    <d v="2024-12-28T00:00:00"/>
    <n v="0"/>
    <s v="WAV"/>
    <n v="4046392"/>
    <s v="Yes"/>
    <n v="3.75"/>
    <n v="1"/>
    <n v="3.75"/>
  </r>
  <r>
    <x v="0"/>
    <x v="2"/>
    <d v="2024-12-28T00:00:00"/>
    <n v="0"/>
    <s v="WAV"/>
    <n v="4046393"/>
    <s v="Yes"/>
    <n v="3.75"/>
    <n v="1"/>
    <n v="3.75"/>
  </r>
  <r>
    <x v="1"/>
    <x v="18"/>
    <d v="2024-12-28T00:00:00"/>
    <n v="0"/>
    <s v="WAV"/>
    <n v="4046398"/>
    <s v="Yes"/>
    <n v="0"/>
    <n v="0"/>
    <n v="0"/>
  </r>
  <r>
    <x v="1"/>
    <x v="14"/>
    <d v="2024-12-28T00:00:00"/>
    <n v="5"/>
    <s v="SEDAN"/>
    <n v="4046400"/>
    <s v="Yes"/>
    <n v="5"/>
    <n v="0"/>
    <n v="0"/>
  </r>
  <r>
    <x v="1"/>
    <x v="14"/>
    <d v="2024-12-28T00:00:00"/>
    <n v="5"/>
    <s v="SEDAN"/>
    <n v="4046401"/>
    <s v="Yes"/>
    <n v="5"/>
    <n v="0"/>
    <n v="0"/>
  </r>
  <r>
    <x v="0"/>
    <x v="11"/>
    <d v="2024-12-28T00:00:00"/>
    <n v="0"/>
    <s v="WAV"/>
    <n v="4046402"/>
    <s v="Yes"/>
    <n v="3.75"/>
    <n v="1"/>
    <n v="3.75"/>
  </r>
  <r>
    <x v="0"/>
    <x v="1"/>
    <d v="2024-12-28T00:00:00"/>
    <n v="0"/>
    <s v="BIGVAN"/>
    <n v="4046403"/>
    <s v="Yes"/>
    <n v="3.75"/>
    <n v="1"/>
    <n v="3.75"/>
  </r>
  <r>
    <x v="2"/>
    <x v="17"/>
    <d v="2024-12-28T00:00:00"/>
    <n v="5.5"/>
    <s v="WAV"/>
    <n v="4046409"/>
    <s v="Yes"/>
    <n v="5.5"/>
    <n v="0"/>
    <n v="0"/>
  </r>
  <r>
    <x v="2"/>
    <x v="18"/>
    <d v="2024-12-28T00:00:00"/>
    <n v="5"/>
    <s v="WAV"/>
    <n v="4046410"/>
    <s v="Yes"/>
    <n v="5"/>
    <n v="0"/>
    <n v="0"/>
  </r>
  <r>
    <x v="1"/>
    <x v="1"/>
    <d v="2024-12-28T00:00:00"/>
    <n v="0"/>
    <s v="WAV"/>
    <n v="4046420"/>
    <s v="Yes"/>
    <n v="0"/>
    <n v="0"/>
    <n v="0"/>
  </r>
  <r>
    <x v="1"/>
    <x v="18"/>
    <d v="2024-12-28T00:00:00"/>
    <n v="3.75"/>
    <s v="WAV"/>
    <n v="4046422"/>
    <s v="Yes"/>
    <n v="3.75"/>
    <n v="0"/>
    <n v="0"/>
  </r>
  <r>
    <x v="0"/>
    <x v="1"/>
    <d v="2024-12-28T00:00:00"/>
    <n v="0"/>
    <s v="BIGVAN"/>
    <n v="4046424"/>
    <s v="Yes"/>
    <n v="3.75"/>
    <n v="1"/>
    <n v="3.75"/>
  </r>
  <r>
    <x v="0"/>
    <x v="1"/>
    <d v="2024-12-28T00:00:00"/>
    <n v="0"/>
    <s v="BIGVAN"/>
    <n v="4046425"/>
    <s v="Yes"/>
    <n v="3.75"/>
    <n v="1"/>
    <n v="3.75"/>
  </r>
  <r>
    <x v="0"/>
    <x v="1"/>
    <d v="2024-12-28T00:00:00"/>
    <n v="0"/>
    <s v="BIGVAN"/>
    <n v="4046426"/>
    <s v="Yes"/>
    <n v="3.75"/>
    <n v="1"/>
    <n v="3.75"/>
  </r>
  <r>
    <x v="1"/>
    <x v="18"/>
    <d v="2024-12-28T00:00:00"/>
    <n v="5"/>
    <s v="WAV"/>
    <n v="4046430"/>
    <s v="Yes"/>
    <n v="5"/>
    <n v="0"/>
    <n v="0"/>
  </r>
  <r>
    <x v="1"/>
    <x v="1"/>
    <d v="2024-12-28T00:00:00"/>
    <n v="5"/>
    <s v="WAV"/>
    <n v="4046431"/>
    <s v="Yes"/>
    <n v="5"/>
    <n v="0"/>
    <n v="0"/>
  </r>
  <r>
    <x v="1"/>
    <x v="1"/>
    <d v="2024-12-28T00:00:00"/>
    <n v="5"/>
    <s v="WAV"/>
    <n v="4046432"/>
    <s v="Yes"/>
    <n v="5"/>
    <n v="0"/>
    <n v="0"/>
  </r>
  <r>
    <x v="1"/>
    <x v="4"/>
    <d v="2024-12-28T00:00:00"/>
    <n v="5"/>
    <s v="WAV"/>
    <n v="4046433"/>
    <s v="Yes"/>
    <n v="5"/>
    <n v="0"/>
    <n v="0"/>
  </r>
  <r>
    <x v="0"/>
    <x v="2"/>
    <d v="2024-12-28T00:00:00"/>
    <n v="1.25"/>
    <s v="WAV"/>
    <n v="4046439"/>
    <s v="Yes"/>
    <n v="5"/>
    <n v="1"/>
    <n v="3.75"/>
  </r>
  <r>
    <x v="0"/>
    <x v="1"/>
    <d v="2024-12-28T00:00:00"/>
    <n v="0"/>
    <s v="BIGVAN"/>
    <n v="4046441"/>
    <s v="Yes"/>
    <n v="3.75"/>
    <n v="1"/>
    <n v="3.75"/>
  </r>
  <r>
    <x v="0"/>
    <x v="1"/>
    <d v="2024-12-28T00:00:00"/>
    <n v="0"/>
    <s v="BIGVAN"/>
    <n v="4046442"/>
    <s v="Yes"/>
    <n v="3.75"/>
    <n v="1"/>
    <n v="3.75"/>
  </r>
  <r>
    <x v="2"/>
    <x v="17"/>
    <d v="2024-12-28T00:00:00"/>
    <n v="5.5"/>
    <s v="WAV"/>
    <n v="4046443"/>
    <s v="Yes"/>
    <n v="5.5"/>
    <n v="0"/>
    <n v="0"/>
  </r>
  <r>
    <x v="0"/>
    <x v="1"/>
    <d v="2024-12-28T00:00:00"/>
    <n v="0"/>
    <s v="BIGVAN"/>
    <n v="4046445"/>
    <s v="Yes"/>
    <n v="3.75"/>
    <n v="1"/>
    <n v="3.75"/>
  </r>
  <r>
    <x v="0"/>
    <x v="1"/>
    <d v="2024-12-28T00:00:00"/>
    <n v="3.75"/>
    <s v="BIGVAN"/>
    <n v="4046446"/>
    <s v="Yes"/>
    <n v="3.75"/>
    <n v="0"/>
    <n v="0"/>
  </r>
  <r>
    <x v="0"/>
    <x v="1"/>
    <d v="2024-12-28T00:00:00"/>
    <n v="3.75"/>
    <s v="BIGVAN"/>
    <n v="4046449"/>
    <s v="Yes"/>
    <n v="3.75"/>
    <n v="0"/>
    <n v="0"/>
  </r>
  <r>
    <x v="0"/>
    <x v="11"/>
    <d v="2024-12-28T00:00:00"/>
    <n v="0"/>
    <s v="WAV"/>
    <n v="4046450"/>
    <s v="Yes"/>
    <n v="3.75"/>
    <n v="1"/>
    <n v="3.75"/>
  </r>
  <r>
    <x v="1"/>
    <x v="1"/>
    <d v="2024-12-28T00:00:00"/>
    <n v="5"/>
    <s v="WAV"/>
    <n v="4046458"/>
    <s v="Yes"/>
    <n v="5"/>
    <n v="0"/>
    <n v="0"/>
  </r>
  <r>
    <x v="1"/>
    <x v="16"/>
    <d v="2024-12-28T00:00:00"/>
    <n v="5"/>
    <s v="WAV"/>
    <n v="4046462"/>
    <s v="Yes"/>
    <n v="5"/>
    <n v="0"/>
    <n v="0"/>
  </r>
  <r>
    <x v="2"/>
    <x v="1"/>
    <d v="2024-12-22T00:00:00"/>
    <n v="5"/>
    <s v="WAV"/>
    <n v="4046464"/>
    <s v="Yes"/>
    <n v="5"/>
    <n v="0"/>
    <n v="0"/>
  </r>
  <r>
    <x v="2"/>
    <x v="1"/>
    <d v="2024-12-22T00:00:00"/>
    <n v="5"/>
    <s v="WAV"/>
    <n v="4046465"/>
    <s v="Yes"/>
    <n v="5"/>
    <n v="0"/>
    <n v="0"/>
  </r>
  <r>
    <x v="0"/>
    <x v="1"/>
    <d v="2024-12-28T00:00:00"/>
    <n v="0"/>
    <s v="BIGVAN"/>
    <n v="4046466"/>
    <s v="Yes"/>
    <n v="3.75"/>
    <n v="1"/>
    <n v="3.75"/>
  </r>
  <r>
    <x v="0"/>
    <x v="2"/>
    <d v="2024-12-28T00:00:00"/>
    <n v="3.75"/>
    <s v="WAV"/>
    <n v="4046467"/>
    <s v="Yes"/>
    <n v="3.75"/>
    <n v="0"/>
    <n v="0"/>
  </r>
  <r>
    <x v="2"/>
    <x v="17"/>
    <d v="2024-12-22T00:00:00"/>
    <n v="3"/>
    <s v="WAV"/>
    <n v="4046469"/>
    <s v="Yes"/>
    <n v="3"/>
    <n v="0"/>
    <n v="0"/>
  </r>
  <r>
    <x v="2"/>
    <x v="11"/>
    <d v="2024-12-22T00:00:00"/>
    <n v="5"/>
    <s v="WAV"/>
    <n v="4046470"/>
    <s v="Yes"/>
    <n v="5"/>
    <n v="0"/>
    <n v="0"/>
  </r>
  <r>
    <x v="1"/>
    <x v="7"/>
    <d v="2024-12-24T00:00:00"/>
    <n v="3.75"/>
    <s v="WAV"/>
    <n v="4046476"/>
    <s v="Yes"/>
    <n v="3.75"/>
    <n v="0"/>
    <n v="0"/>
  </r>
  <r>
    <x v="1"/>
    <x v="11"/>
    <d v="2024-12-26T00:00:00"/>
    <n v="5"/>
    <s v="WAV"/>
    <n v="4046479"/>
    <s v="Yes"/>
    <n v="5"/>
    <n v="0"/>
    <n v="0"/>
  </r>
  <r>
    <x v="1"/>
    <x v="1"/>
    <d v="2024-12-28T00:00:00"/>
    <n v="5"/>
    <s v="WAV"/>
    <n v="4046480"/>
    <s v="Yes"/>
    <n v="5"/>
    <n v="0"/>
    <n v="0"/>
  </r>
  <r>
    <x v="1"/>
    <x v="1"/>
    <d v="2024-12-28T00:00:00"/>
    <n v="5"/>
    <s v="WAV"/>
    <n v="4046483"/>
    <s v="Yes"/>
    <n v="5"/>
    <n v="0"/>
    <n v="0"/>
  </r>
  <r>
    <x v="0"/>
    <x v="11"/>
    <d v="2024-12-22T00:00:00"/>
    <n v="3.75"/>
    <s v="WAV"/>
    <n v="4046484"/>
    <s v="Yes"/>
    <n v="3.75"/>
    <n v="0"/>
    <n v="0"/>
  </r>
  <r>
    <x v="0"/>
    <x v="1"/>
    <d v="2024-12-23T00:00:00"/>
    <n v="0"/>
    <s v="BIGVAN"/>
    <n v="4046485"/>
    <s v="Yes"/>
    <n v="3.75"/>
    <n v="1"/>
    <n v="3.75"/>
  </r>
  <r>
    <x v="0"/>
    <x v="11"/>
    <d v="2024-12-22T00:00:00"/>
    <n v="3.75"/>
    <s v="WAV"/>
    <n v="4046486"/>
    <s v="Yes"/>
    <n v="3.75"/>
    <n v="0"/>
    <n v="0"/>
  </r>
  <r>
    <x v="0"/>
    <x v="1"/>
    <d v="2024-12-23T00:00:00"/>
    <n v="0"/>
    <s v="BIGVAN"/>
    <n v="4046487"/>
    <s v="Yes"/>
    <n v="3.75"/>
    <n v="1"/>
    <n v="3.75"/>
  </r>
  <r>
    <x v="2"/>
    <x v="4"/>
    <d v="2024-12-28T00:00:00"/>
    <n v="0"/>
    <s v="WAV"/>
    <n v="4046488"/>
    <s v="Yes"/>
    <n v="5.5"/>
    <n v="1"/>
    <n v="5.5"/>
  </r>
  <r>
    <x v="2"/>
    <x v="1"/>
    <d v="2024-12-28T00:00:00"/>
    <n v="0"/>
    <s v="WAV"/>
    <n v="4046489"/>
    <s v="Yes"/>
    <n v="0"/>
    <n v="0"/>
    <n v="0"/>
  </r>
  <r>
    <x v="0"/>
    <x v="11"/>
    <d v="2024-12-22T00:00:00"/>
    <n v="0"/>
    <s v="WAV"/>
    <n v="4046494"/>
    <s v="Yes"/>
    <n v="3.75"/>
    <n v="1"/>
    <n v="3.75"/>
  </r>
  <r>
    <x v="0"/>
    <x v="1"/>
    <d v="2024-12-22T00:00:00"/>
    <n v="0"/>
    <s v="BIGVAN"/>
    <n v="4046495"/>
    <s v="Yes"/>
    <n v="3.75"/>
    <n v="1"/>
    <n v="3.75"/>
  </r>
  <r>
    <x v="0"/>
    <x v="2"/>
    <d v="2024-12-22T00:00:00"/>
    <n v="5"/>
    <s v="WAV"/>
    <n v="4046497"/>
    <s v="Yes"/>
    <n v="5"/>
    <n v="0"/>
    <n v="0"/>
  </r>
  <r>
    <x v="2"/>
    <x v="12"/>
    <d v="2024-12-23T00:00:00"/>
    <n v="5.5"/>
    <s v="WAV"/>
    <n v="4046498"/>
    <s v="Yes"/>
    <n v="5.5"/>
    <n v="0"/>
    <n v="0"/>
  </r>
  <r>
    <x v="2"/>
    <x v="1"/>
    <d v="2024-12-23T00:00:00"/>
    <n v="5"/>
    <s v="WAV"/>
    <n v="4046499"/>
    <s v="Yes"/>
    <n v="5"/>
    <n v="0"/>
    <n v="0"/>
  </r>
  <r>
    <x v="0"/>
    <x v="1"/>
    <d v="2024-12-22T00:00:00"/>
    <n v="0"/>
    <s v="BIGVAN"/>
    <n v="4046500"/>
    <s v="Yes"/>
    <n v="0"/>
    <n v="0"/>
    <n v="0"/>
  </r>
  <r>
    <x v="2"/>
    <x v="1"/>
    <d v="2024-12-22T00:00:00"/>
    <n v="0"/>
    <s v="WAV"/>
    <n v="4046501"/>
    <s v="Yes"/>
    <n v="0"/>
    <n v="0"/>
    <n v="0"/>
  </r>
  <r>
    <x v="0"/>
    <x v="1"/>
    <d v="2024-12-22T00:00:00"/>
    <n v="3.75"/>
    <s v="BIGVAN"/>
    <n v="4046502"/>
    <s v="Yes"/>
    <n v="3.75"/>
    <n v="0"/>
    <n v="0"/>
  </r>
  <r>
    <x v="2"/>
    <x v="1"/>
    <d v="2024-12-22T00:00:00"/>
    <n v="5.5"/>
    <s v="WAV"/>
    <n v="4046503"/>
    <s v="Yes"/>
    <n v="5.5"/>
    <n v="0"/>
    <n v="0"/>
  </r>
  <r>
    <x v="1"/>
    <x v="17"/>
    <d v="2024-12-22T00:00:00"/>
    <n v="5"/>
    <s v="WAV"/>
    <n v="4046504"/>
    <s v="Yes"/>
    <n v="5"/>
    <n v="0"/>
    <n v="0"/>
  </r>
  <r>
    <x v="1"/>
    <x v="8"/>
    <d v="2024-12-26T00:00:00"/>
    <n v="0.5"/>
    <s v="WAV"/>
    <n v="4046506"/>
    <s v="Yes"/>
    <n v="5.5"/>
    <n v="1"/>
    <n v="5"/>
  </r>
  <r>
    <x v="1"/>
    <x v="1"/>
    <d v="2024-12-26T00:00:00"/>
    <n v="0"/>
    <s v="BIGVAN"/>
    <n v="4046507"/>
    <s v="Yes"/>
    <n v="5"/>
    <n v="1"/>
    <n v="5"/>
  </r>
  <r>
    <x v="1"/>
    <x v="16"/>
    <d v="2024-12-26T00:00:00"/>
    <n v="5"/>
    <s v="WAV"/>
    <n v="4046513"/>
    <s v="Yes"/>
    <n v="5"/>
    <n v="0"/>
    <n v="0"/>
  </r>
  <r>
    <x v="1"/>
    <x v="1"/>
    <d v="2024-12-22T00:00:00"/>
    <n v="5"/>
    <s v="WAV"/>
    <n v="4046515"/>
    <s v="Yes"/>
    <n v="5"/>
    <n v="0"/>
    <n v="0"/>
  </r>
  <r>
    <x v="1"/>
    <x v="1"/>
    <d v="2024-12-22T00:00:00"/>
    <n v="5"/>
    <s v="WAV"/>
    <n v="4046516"/>
    <s v="Yes"/>
    <n v="5"/>
    <n v="0"/>
    <n v="0"/>
  </r>
  <r>
    <x v="1"/>
    <x v="10"/>
    <d v="2024-12-23T00:00:00"/>
    <n v="5"/>
    <s v="WAV"/>
    <n v="4046518"/>
    <s v="Yes"/>
    <n v="5"/>
    <n v="0"/>
    <n v="0"/>
  </r>
  <r>
    <x v="1"/>
    <x v="5"/>
    <d v="2024-12-23T00:00:00"/>
    <n v="5"/>
    <s v="SEDAN"/>
    <n v="4046524"/>
    <s v="Yes"/>
    <n v="5"/>
    <n v="0"/>
    <n v="0"/>
  </r>
  <r>
    <x v="1"/>
    <x v="11"/>
    <d v="2024-12-27T00:00:00"/>
    <n v="5"/>
    <s v="WAV"/>
    <n v="4046526"/>
    <s v="Yes"/>
    <n v="5"/>
    <n v="0"/>
    <n v="0"/>
  </r>
  <r>
    <x v="1"/>
    <x v="1"/>
    <d v="2024-12-26T00:00:00"/>
    <n v="0"/>
    <s v="WAV"/>
    <n v="4046528"/>
    <s v="Yes"/>
    <n v="0"/>
    <n v="0"/>
    <n v="0"/>
  </r>
  <r>
    <x v="1"/>
    <x v="1"/>
    <d v="2024-12-27T00:00:00"/>
    <n v="0"/>
    <s v="WAV"/>
    <n v="4046529"/>
    <s v="Yes"/>
    <n v="0"/>
    <n v="0"/>
    <n v="0"/>
  </r>
  <r>
    <x v="0"/>
    <x v="2"/>
    <d v="2024-12-21T00:00:00"/>
    <n v="0"/>
    <s v="WAV"/>
    <n v="4046532"/>
    <s v="Yes"/>
    <n v="3.75"/>
    <n v="1"/>
    <n v="3.75"/>
  </r>
  <r>
    <x v="1"/>
    <x v="17"/>
    <d v="2024-12-22T00:00:00"/>
    <n v="0"/>
    <s v="WAV"/>
    <n v="4046536"/>
    <s v="Yes"/>
    <n v="0"/>
    <n v="0"/>
    <n v="0"/>
  </r>
  <r>
    <x v="1"/>
    <x v="8"/>
    <d v="2024-12-26T00:00:00"/>
    <n v="0"/>
    <s v="WAV"/>
    <n v="4046538"/>
    <s v="Yes"/>
    <n v="0"/>
    <n v="0"/>
    <n v="0"/>
  </r>
  <r>
    <x v="2"/>
    <x v="17"/>
    <d v="2024-12-21T00:00:00"/>
    <n v="5"/>
    <s v="WAV"/>
    <n v="4046541"/>
    <s v="Yes"/>
    <n v="5"/>
    <n v="0"/>
    <n v="0"/>
  </r>
  <r>
    <x v="1"/>
    <x v="11"/>
    <d v="2024-12-23T00:00:00"/>
    <n v="5"/>
    <s v="SEDAN"/>
    <n v="4046544"/>
    <s v="Yes"/>
    <n v="5"/>
    <n v="0"/>
    <n v="0"/>
  </r>
  <r>
    <x v="1"/>
    <x v="1"/>
    <d v="2024-12-23T00:00:00"/>
    <n v="5"/>
    <s v="WAV"/>
    <n v="4046546"/>
    <s v="Yes"/>
    <n v="5"/>
    <n v="0"/>
    <n v="0"/>
  </r>
  <r>
    <x v="1"/>
    <x v="16"/>
    <d v="2024-12-26T00:00:00"/>
    <n v="5"/>
    <s v="WAV"/>
    <n v="4046547"/>
    <s v="Yes"/>
    <n v="5"/>
    <n v="0"/>
    <n v="0"/>
  </r>
  <r>
    <x v="1"/>
    <x v="7"/>
    <d v="2024-12-27T00:00:00"/>
    <n v="5"/>
    <s v="WAV"/>
    <n v="4046548"/>
    <s v="Yes"/>
    <n v="5"/>
    <n v="0"/>
    <n v="0"/>
  </r>
  <r>
    <x v="0"/>
    <x v="1"/>
    <d v="2024-12-23T00:00:00"/>
    <n v="3.75"/>
    <s v="BIGVAN"/>
    <n v="4046550"/>
    <s v="Yes"/>
    <n v="3.75"/>
    <n v="0"/>
    <n v="0"/>
  </r>
  <r>
    <x v="0"/>
    <x v="1"/>
    <d v="2024-12-23T00:00:00"/>
    <n v="0"/>
    <s v="BIGVAN"/>
    <n v="4046551"/>
    <s v="Yes"/>
    <n v="3.75"/>
    <n v="1"/>
    <n v="3.75"/>
  </r>
  <r>
    <x v="2"/>
    <x v="1"/>
    <d v="2024-12-24T00:00:00"/>
    <n v="5.5"/>
    <s v="WAV"/>
    <n v="4046552"/>
    <s v="Yes"/>
    <n v="5.5"/>
    <n v="0"/>
    <n v="0"/>
  </r>
  <r>
    <x v="1"/>
    <x v="9"/>
    <d v="2024-12-26T00:00:00"/>
    <n v="0"/>
    <s v="SEDAN"/>
    <n v="4046559"/>
    <s v="Yes"/>
    <n v="0"/>
    <n v="0"/>
    <n v="0"/>
  </r>
  <r>
    <x v="1"/>
    <x v="1"/>
    <d v="2024-12-22T00:00:00"/>
    <n v="5"/>
    <s v="WAV"/>
    <n v="4046560"/>
    <s v="Yes"/>
    <n v="5"/>
    <n v="0"/>
    <n v="0"/>
  </r>
  <r>
    <x v="1"/>
    <x v="4"/>
    <d v="2024-12-28T00:00:00"/>
    <n v="0"/>
    <s v="WAV"/>
    <n v="4046568"/>
    <s v="Yes"/>
    <n v="0"/>
    <n v="0"/>
    <n v="0"/>
  </r>
  <r>
    <x v="1"/>
    <x v="1"/>
    <d v="2024-12-28T00:00:00"/>
    <n v="0"/>
    <s v="WAV"/>
    <n v="4046569"/>
    <s v="Yes"/>
    <n v="0"/>
    <n v="0"/>
    <n v="0"/>
  </r>
  <r>
    <x v="1"/>
    <x v="1"/>
    <d v="2024-12-23T00:00:00"/>
    <n v="5"/>
    <s v="WAV"/>
    <n v="4046571"/>
    <s v="Yes"/>
    <n v="5"/>
    <n v="0"/>
    <n v="0"/>
  </r>
  <r>
    <x v="1"/>
    <x v="7"/>
    <d v="2024-12-23T00:00:00"/>
    <n v="5"/>
    <s v="WAV"/>
    <n v="4046575"/>
    <s v="Yes"/>
    <n v="5"/>
    <n v="0"/>
    <n v="0"/>
  </r>
  <r>
    <x v="1"/>
    <x v="11"/>
    <d v="2024-12-22T00:00:00"/>
    <n v="5"/>
    <s v="WAV"/>
    <n v="4046578"/>
    <s v="Yes"/>
    <n v="5"/>
    <n v="0"/>
    <n v="0"/>
  </r>
  <r>
    <x v="1"/>
    <x v="11"/>
    <d v="2024-12-27T00:00:00"/>
    <n v="0"/>
    <s v="WAV"/>
    <n v="4046580"/>
    <s v="Yes"/>
    <n v="0"/>
    <n v="0"/>
    <n v="0"/>
  </r>
  <r>
    <x v="1"/>
    <x v="10"/>
    <d v="2024-12-23T00:00:00"/>
    <n v="0"/>
    <s v="WAV"/>
    <n v="4046582"/>
    <s v="Yes"/>
    <n v="5"/>
    <n v="1"/>
    <n v="5"/>
  </r>
  <r>
    <x v="2"/>
    <x v="8"/>
    <d v="2024-12-24T00:00:00"/>
    <n v="5"/>
    <s v="WAV"/>
    <n v="4046583"/>
    <s v="Yes"/>
    <n v="5"/>
    <n v="0"/>
    <n v="0"/>
  </r>
  <r>
    <x v="2"/>
    <x v="8"/>
    <d v="2024-12-24T00:00:00"/>
    <n v="3.75"/>
    <s v="WAV"/>
    <n v="4046584"/>
    <s v="Yes"/>
    <n v="3.75"/>
    <n v="0"/>
    <n v="0"/>
  </r>
  <r>
    <x v="2"/>
    <x v="8"/>
    <d v="2024-12-24T00:00:00"/>
    <n v="3.75"/>
    <s v="WAV"/>
    <n v="4046585"/>
    <s v="Yes"/>
    <n v="3.75"/>
    <n v="0"/>
    <n v="0"/>
  </r>
  <r>
    <x v="1"/>
    <x v="11"/>
    <d v="2024-12-23T00:00:00"/>
    <n v="5"/>
    <s v="SEDAN"/>
    <n v="4046586"/>
    <s v="Yes"/>
    <n v="5"/>
    <n v="0"/>
    <n v="0"/>
  </r>
  <r>
    <x v="0"/>
    <x v="1"/>
    <d v="2024-12-23T00:00:00"/>
    <n v="3.75"/>
    <s v="BIGVAN"/>
    <n v="4046588"/>
    <s v="Yes"/>
    <n v="3.75"/>
    <n v="0"/>
    <n v="0"/>
  </r>
  <r>
    <x v="0"/>
    <x v="1"/>
    <d v="2024-12-23T00:00:00"/>
    <n v="3.75"/>
    <s v="BIGVAN"/>
    <n v="4046589"/>
    <s v="Yes"/>
    <n v="3.75"/>
    <n v="0"/>
    <n v="0"/>
  </r>
  <r>
    <x v="0"/>
    <x v="1"/>
    <d v="2024-12-26T00:00:00"/>
    <n v="0"/>
    <s v="BIGVAN"/>
    <n v="4046590"/>
    <s v="Yes"/>
    <n v="3.75"/>
    <n v="1"/>
    <n v="3.75"/>
  </r>
  <r>
    <x v="0"/>
    <x v="2"/>
    <d v="2024-12-28T00:00:00"/>
    <n v="3.75"/>
    <s v="WAV"/>
    <n v="4046591"/>
    <s v="Yes"/>
    <n v="3.75"/>
    <n v="0"/>
    <n v="0"/>
  </r>
  <r>
    <x v="0"/>
    <x v="1"/>
    <d v="2024-12-26T00:00:00"/>
    <n v="0"/>
    <s v="BIGVAN"/>
    <n v="4046592"/>
    <s v="Yes"/>
    <n v="3.75"/>
    <n v="1"/>
    <n v="3.75"/>
  </r>
  <r>
    <x v="0"/>
    <x v="2"/>
    <d v="2024-12-28T00:00:00"/>
    <n v="3.75"/>
    <s v="WAV"/>
    <n v="4046593"/>
    <s v="Yes"/>
    <n v="3.75"/>
    <n v="0"/>
    <n v="0"/>
  </r>
  <r>
    <x v="1"/>
    <x v="14"/>
    <d v="2024-12-23T00:00:00"/>
    <n v="5"/>
    <s v="SEDAN"/>
    <n v="4046594"/>
    <s v="Yes"/>
    <n v="5"/>
    <n v="0"/>
    <n v="0"/>
  </r>
  <r>
    <x v="1"/>
    <x v="10"/>
    <d v="2024-12-24T00:00:00"/>
    <n v="0"/>
    <s v="WAV"/>
    <n v="4046595"/>
    <s v="Yes"/>
    <n v="5"/>
    <n v="1"/>
    <n v="5"/>
  </r>
  <r>
    <x v="0"/>
    <x v="1"/>
    <d v="2024-12-23T00:00:00"/>
    <n v="0"/>
    <s v="BIGVAN"/>
    <n v="4046598"/>
    <s v="Yes"/>
    <n v="3.75"/>
    <n v="1"/>
    <n v="3.75"/>
  </r>
  <r>
    <x v="0"/>
    <x v="1"/>
    <d v="2024-12-26T00:00:00"/>
    <n v="0"/>
    <s v="BIGVAN"/>
    <n v="4046599"/>
    <s v="Yes"/>
    <n v="3.75"/>
    <n v="1"/>
    <n v="3.75"/>
  </r>
  <r>
    <x v="0"/>
    <x v="2"/>
    <d v="2024-12-28T00:00:00"/>
    <n v="3.75"/>
    <s v="WAV"/>
    <n v="4046601"/>
    <s v="Yes"/>
    <n v="3.75"/>
    <n v="0"/>
    <n v="0"/>
  </r>
  <r>
    <x v="0"/>
    <x v="1"/>
    <d v="2024-12-22T00:00:00"/>
    <n v="0"/>
    <s v="BIGVAN"/>
    <n v="4046602"/>
    <s v="Yes"/>
    <n v="3.75"/>
    <n v="1"/>
    <n v="3.75"/>
  </r>
  <r>
    <x v="0"/>
    <x v="1"/>
    <d v="2024-12-23T00:00:00"/>
    <n v="0"/>
    <s v="BIGVAN"/>
    <n v="4046603"/>
    <s v="Yes"/>
    <n v="3.75"/>
    <n v="1"/>
    <n v="3.75"/>
  </r>
  <r>
    <x v="0"/>
    <x v="3"/>
    <d v="2024-12-26T00:00:00"/>
    <n v="0"/>
    <s v="WAV"/>
    <n v="4046604"/>
    <s v="Yes"/>
    <n v="3.75"/>
    <n v="1"/>
    <n v="3.75"/>
  </r>
  <r>
    <x v="0"/>
    <x v="1"/>
    <d v="2024-12-27T00:00:00"/>
    <n v="0"/>
    <s v="BIGVAN"/>
    <n v="4046605"/>
    <s v="Yes"/>
    <n v="3.75"/>
    <n v="1"/>
    <n v="3.75"/>
  </r>
  <r>
    <x v="0"/>
    <x v="11"/>
    <d v="2024-12-28T00:00:00"/>
    <n v="3.75"/>
    <s v="WAV"/>
    <n v="4046606"/>
    <s v="Yes"/>
    <n v="3.75"/>
    <n v="0"/>
    <n v="0"/>
  </r>
  <r>
    <x v="2"/>
    <x v="1"/>
    <d v="2024-12-23T00:00:00"/>
    <n v="3"/>
    <s v="WAV"/>
    <n v="4046607"/>
    <s v="Yes"/>
    <n v="3"/>
    <n v="0"/>
    <n v="0"/>
  </r>
  <r>
    <x v="1"/>
    <x v="1"/>
    <d v="2024-12-23T00:00:00"/>
    <n v="5"/>
    <s v="WAV"/>
    <n v="4046610"/>
    <s v="Yes"/>
    <n v="5"/>
    <n v="0"/>
    <n v="0"/>
  </r>
  <r>
    <x v="2"/>
    <x v="10"/>
    <d v="2024-12-23T00:00:00"/>
    <n v="0"/>
    <s v="WAV"/>
    <n v="4046611"/>
    <s v="Yes"/>
    <n v="0"/>
    <n v="0"/>
    <n v="0"/>
  </r>
  <r>
    <x v="0"/>
    <x v="1"/>
    <d v="2024-12-23T00:00:00"/>
    <n v="0"/>
    <s v="BIGVAN"/>
    <n v="4046614"/>
    <s v="Yes"/>
    <n v="3.75"/>
    <n v="1"/>
    <n v="3.75"/>
  </r>
  <r>
    <x v="0"/>
    <x v="1"/>
    <d v="2024-12-23T00:00:00"/>
    <n v="0"/>
    <s v="BIGVAN"/>
    <n v="4046615"/>
    <s v="Yes"/>
    <n v="0"/>
    <n v="0"/>
    <n v="0"/>
  </r>
  <r>
    <x v="1"/>
    <x v="1"/>
    <d v="2024-12-23T00:00:00"/>
    <n v="0"/>
    <s v="BIGVAN"/>
    <n v="4046616"/>
    <s v="Yes"/>
    <n v="0"/>
    <n v="0"/>
    <n v="0"/>
  </r>
  <r>
    <x v="0"/>
    <x v="1"/>
    <d v="2024-12-29T00:00:00"/>
    <n v="0"/>
    <s v="BIGVAN"/>
    <n v="4046621"/>
    <s v="Yes"/>
    <n v="3.75"/>
    <n v="1"/>
    <n v="3.75"/>
  </r>
  <r>
    <x v="1"/>
    <x v="10"/>
    <d v="2024-12-23T00:00:00"/>
    <n v="0"/>
    <s v="WAV"/>
    <n v="4046632"/>
    <s v="Yes"/>
    <n v="0"/>
    <n v="0"/>
    <n v="0"/>
  </r>
  <r>
    <x v="1"/>
    <x v="1"/>
    <d v="2024-12-23T00:00:00"/>
    <n v="0"/>
    <s v="WAV"/>
    <n v="4046633"/>
    <s v="Yes"/>
    <n v="0"/>
    <n v="0"/>
    <n v="0"/>
  </r>
  <r>
    <x v="2"/>
    <x v="1"/>
    <d v="2024-12-23T00:00:00"/>
    <n v="0"/>
    <s v="WAV"/>
    <n v="4046634"/>
    <s v="Yes"/>
    <n v="5.5"/>
    <n v="1"/>
    <n v="5.5"/>
  </r>
  <r>
    <x v="0"/>
    <x v="11"/>
    <d v="2024-12-29T00:00:00"/>
    <n v="0"/>
    <s v="WAV"/>
    <n v="4046639"/>
    <s v="Yes"/>
    <n v="3.75"/>
    <n v="1"/>
    <n v="3.75"/>
  </r>
  <r>
    <x v="0"/>
    <x v="11"/>
    <d v="2024-12-29T00:00:00"/>
    <n v="0"/>
    <s v="WAV"/>
    <n v="4046640"/>
    <s v="Yes"/>
    <n v="3.75"/>
    <n v="1"/>
    <n v="3.75"/>
  </r>
  <r>
    <x v="0"/>
    <x v="3"/>
    <d v="2024-12-23T00:00:00"/>
    <n v="0"/>
    <s v="WAV"/>
    <n v="4046647"/>
    <s v="Yes"/>
    <n v="3.75"/>
    <n v="1"/>
    <n v="3.75"/>
  </r>
  <r>
    <x v="2"/>
    <x v="11"/>
    <d v="2024-12-26T00:00:00"/>
    <n v="0"/>
    <s v="SEDAN"/>
    <n v="4046648"/>
    <s v="Yes"/>
    <n v="0"/>
    <n v="0"/>
    <n v="0"/>
  </r>
  <r>
    <x v="2"/>
    <x v="1"/>
    <d v="2024-12-29T00:00:00"/>
    <n v="3.75"/>
    <s v="BIGVAN"/>
    <n v="4046651"/>
    <s v="Yes"/>
    <n v="3.75"/>
    <n v="0"/>
    <n v="0"/>
  </r>
  <r>
    <x v="1"/>
    <x v="11"/>
    <d v="2024-12-24T00:00:00"/>
    <n v="5"/>
    <s v="SEDAN"/>
    <n v="4046653"/>
    <s v="Yes"/>
    <n v="5"/>
    <n v="0"/>
    <n v="0"/>
  </r>
  <r>
    <x v="1"/>
    <x v="9"/>
    <d v="2024-12-24T00:00:00"/>
    <n v="5"/>
    <s v="SEDAN"/>
    <n v="4046654"/>
    <s v="Yes"/>
    <n v="5"/>
    <n v="0"/>
    <n v="0"/>
  </r>
  <r>
    <x v="1"/>
    <x v="16"/>
    <d v="2024-12-24T00:00:00"/>
    <n v="5"/>
    <s v="WAV"/>
    <n v="4046655"/>
    <s v="Yes"/>
    <n v="5"/>
    <n v="0"/>
    <n v="0"/>
  </r>
  <r>
    <x v="0"/>
    <x v="3"/>
    <d v="2024-12-23T00:00:00"/>
    <n v="0"/>
    <s v="WAV"/>
    <n v="4046658"/>
    <s v="Yes"/>
    <n v="3.75"/>
    <n v="1"/>
    <n v="3.75"/>
  </r>
  <r>
    <x v="0"/>
    <x v="3"/>
    <d v="2024-12-23T00:00:00"/>
    <n v="0"/>
    <s v="WAV"/>
    <n v="4046659"/>
    <s v="Yes"/>
    <n v="3.75"/>
    <n v="1"/>
    <n v="3.75"/>
  </r>
  <r>
    <x v="0"/>
    <x v="0"/>
    <d v="2024-12-24T00:00:00"/>
    <n v="0"/>
    <s v="WAV"/>
    <n v="4046660"/>
    <s v="Yes"/>
    <n v="3.75"/>
    <n v="1"/>
    <n v="3.75"/>
  </r>
  <r>
    <x v="0"/>
    <x v="0"/>
    <d v="2024-12-24T00:00:00"/>
    <n v="0"/>
    <s v="WAV"/>
    <n v="4046661"/>
    <s v="Yes"/>
    <n v="3.75"/>
    <n v="1"/>
    <n v="3.75"/>
  </r>
  <r>
    <x v="2"/>
    <x v="10"/>
    <d v="2024-12-24T00:00:00"/>
    <n v="5.5"/>
    <s v="WAV"/>
    <n v="4046662"/>
    <s v="Yes"/>
    <n v="5.5"/>
    <n v="0"/>
    <n v="0"/>
  </r>
  <r>
    <x v="0"/>
    <x v="1"/>
    <d v="2024-12-23T00:00:00"/>
    <n v="0"/>
    <s v="BIGVAN"/>
    <n v="4046663"/>
    <s v="Yes"/>
    <n v="3.75"/>
    <n v="1"/>
    <n v="3.75"/>
  </r>
  <r>
    <x v="0"/>
    <x v="13"/>
    <d v="2024-12-23T00:00:00"/>
    <n v="0"/>
    <s v="WAV"/>
    <n v="4046664"/>
    <s v="Yes"/>
    <n v="3.75"/>
    <n v="1"/>
    <n v="3.75"/>
  </r>
  <r>
    <x v="1"/>
    <x v="7"/>
    <d v="2024-12-23T00:00:00"/>
    <n v="0"/>
    <s v="WAV"/>
    <n v="4046668"/>
    <s v="Yes"/>
    <n v="0"/>
    <n v="0"/>
    <n v="0"/>
  </r>
  <r>
    <x v="1"/>
    <x v="16"/>
    <d v="2024-12-24T00:00:00"/>
    <n v="5"/>
    <s v="WAV"/>
    <n v="4046672"/>
    <s v="Yes"/>
    <n v="5"/>
    <n v="0"/>
    <n v="0"/>
  </r>
  <r>
    <x v="0"/>
    <x v="1"/>
    <d v="2024-12-26T00:00:00"/>
    <n v="0"/>
    <s v="BIGVAN"/>
    <n v="4046675"/>
    <s v="Yes"/>
    <n v="3.75"/>
    <n v="1"/>
    <n v="3.75"/>
  </r>
  <r>
    <x v="0"/>
    <x v="1"/>
    <d v="2024-12-27T00:00:00"/>
    <n v="3.75"/>
    <s v="BIGVAN"/>
    <n v="4046676"/>
    <s v="Yes"/>
    <n v="3.75"/>
    <n v="0"/>
    <n v="0"/>
  </r>
  <r>
    <x v="0"/>
    <x v="2"/>
    <d v="2024-12-26T00:00:00"/>
    <n v="3.75"/>
    <s v="WAV"/>
    <n v="4046678"/>
    <s v="Yes"/>
    <n v="3.75"/>
    <n v="0"/>
    <n v="0"/>
  </r>
  <r>
    <x v="0"/>
    <x v="15"/>
    <d v="2024-12-27T00:00:00"/>
    <n v="0"/>
    <s v="WAV"/>
    <n v="4046679"/>
    <s v="Yes"/>
    <n v="3.75"/>
    <n v="1"/>
    <n v="3.75"/>
  </r>
  <r>
    <x v="2"/>
    <x v="11"/>
    <d v="2024-12-23T00:00:00"/>
    <n v="0"/>
    <s v="SEDAN"/>
    <n v="4046682"/>
    <s v="Yes"/>
    <n v="5.5"/>
    <n v="1"/>
    <n v="5.5"/>
  </r>
  <r>
    <x v="2"/>
    <x v="18"/>
    <d v="2024-12-26T00:00:00"/>
    <n v="0"/>
    <s v="WAV"/>
    <n v="4046687"/>
    <s v="Yes"/>
    <n v="5"/>
    <n v="1"/>
    <n v="5"/>
  </r>
  <r>
    <x v="0"/>
    <x v="13"/>
    <d v="2024-12-24T00:00:00"/>
    <n v="0"/>
    <s v="WAV"/>
    <n v="4046690"/>
    <s v="Yes"/>
    <n v="3.75"/>
    <n v="1"/>
    <n v="3.75"/>
  </r>
  <r>
    <x v="0"/>
    <x v="2"/>
    <d v="2024-12-24T00:00:00"/>
    <n v="0"/>
    <s v="WAV"/>
    <n v="4046691"/>
    <s v="Yes"/>
    <n v="3.75"/>
    <n v="1"/>
    <n v="3.75"/>
  </r>
  <r>
    <x v="2"/>
    <x v="1"/>
    <d v="2024-12-23T00:00:00"/>
    <n v="5.5"/>
    <s v="WAV"/>
    <n v="4046699"/>
    <s v="Yes"/>
    <n v="5.5"/>
    <n v="0"/>
    <n v="0"/>
  </r>
  <r>
    <x v="1"/>
    <x v="10"/>
    <d v="2024-12-23T00:00:00"/>
    <n v="0"/>
    <s v="WAV"/>
    <n v="4046701"/>
    <s v="Yes"/>
    <n v="5"/>
    <n v="1"/>
    <n v="5"/>
  </r>
  <r>
    <x v="1"/>
    <x v="11"/>
    <d v="2024-12-23T00:00:00"/>
    <n v="5"/>
    <s v="SEDAN"/>
    <n v="4046703"/>
    <s v="Yes"/>
    <n v="5"/>
    <n v="0"/>
    <n v="0"/>
  </r>
  <r>
    <x v="2"/>
    <x v="14"/>
    <d v="2024-12-23T00:00:00"/>
    <n v="11"/>
    <s v="SEDAN"/>
    <n v="4046704"/>
    <s v="Yes"/>
    <n v="11"/>
    <n v="0"/>
    <n v="0"/>
  </r>
  <r>
    <x v="2"/>
    <x v="7"/>
    <d v="2024-12-23T00:00:00"/>
    <n v="10"/>
    <s v="WAV"/>
    <n v="4046705"/>
    <s v="Yes"/>
    <n v="10"/>
    <n v="0"/>
    <n v="0"/>
  </r>
  <r>
    <x v="1"/>
    <x v="1"/>
    <d v="2024-12-22T00:00:00"/>
    <n v="0"/>
    <s v="BIGVAN"/>
    <n v="4046707"/>
    <s v="Yes"/>
    <n v="0"/>
    <n v="0"/>
    <n v="0"/>
  </r>
  <r>
    <x v="1"/>
    <x v="11"/>
    <d v="2024-12-22T00:00:00"/>
    <n v="0"/>
    <s v="WAV"/>
    <n v="4046708"/>
    <s v="Yes"/>
    <n v="0"/>
    <n v="0"/>
    <n v="0"/>
  </r>
  <r>
    <x v="1"/>
    <x v="11"/>
    <d v="2024-12-23T00:00:00"/>
    <n v="5"/>
    <s v="WAV"/>
    <n v="4046710"/>
    <s v="Yes"/>
    <n v="5"/>
    <n v="0"/>
    <n v="0"/>
  </r>
  <r>
    <x v="0"/>
    <x v="3"/>
    <d v="2024-12-26T00:00:00"/>
    <n v="0"/>
    <s v="WAV"/>
    <n v="4046711"/>
    <s v="Yes"/>
    <n v="3.75"/>
    <n v="1"/>
    <n v="3.75"/>
  </r>
  <r>
    <x v="0"/>
    <x v="3"/>
    <d v="2024-12-27T00:00:00"/>
    <n v="0"/>
    <s v="WAV"/>
    <n v="4046712"/>
    <s v="Yes"/>
    <n v="3.75"/>
    <n v="1"/>
    <n v="3.75"/>
  </r>
  <r>
    <x v="2"/>
    <x v="9"/>
    <d v="2024-12-23T00:00:00"/>
    <n v="5"/>
    <s v="SEDAN"/>
    <n v="4046713"/>
    <s v="Yes"/>
    <n v="5"/>
    <n v="0"/>
    <n v="0"/>
  </r>
  <r>
    <x v="1"/>
    <x v="5"/>
    <d v="2024-12-23T00:00:00"/>
    <n v="0"/>
    <s v="SEDAN"/>
    <n v="4046716"/>
    <s v="Yes"/>
    <n v="0"/>
    <n v="0"/>
    <n v="0"/>
  </r>
  <r>
    <x v="1"/>
    <x v="14"/>
    <d v="2024-12-23T00:00:00"/>
    <n v="0"/>
    <s v="SEDAN"/>
    <n v="4046718"/>
    <s v="Yes"/>
    <n v="0"/>
    <n v="0"/>
    <n v="0"/>
  </r>
  <r>
    <x v="1"/>
    <x v="12"/>
    <d v="2024-12-23T00:00:00"/>
    <n v="5"/>
    <s v="WAV"/>
    <n v="4046719"/>
    <s v="Yes"/>
    <n v="5"/>
    <n v="0"/>
    <n v="0"/>
  </r>
  <r>
    <x v="1"/>
    <x v="9"/>
    <d v="2024-12-23T00:00:00"/>
    <n v="5"/>
    <s v="SEDAN"/>
    <n v="4046720"/>
    <s v="Yes"/>
    <n v="5"/>
    <n v="0"/>
    <n v="0"/>
  </r>
  <r>
    <x v="0"/>
    <x v="13"/>
    <d v="2024-12-23T00:00:00"/>
    <n v="0"/>
    <s v="WAV"/>
    <n v="4046721"/>
    <s v="Yes"/>
    <n v="3.75"/>
    <n v="1"/>
    <n v="3.75"/>
  </r>
  <r>
    <x v="0"/>
    <x v="3"/>
    <d v="2024-12-23T00:00:00"/>
    <n v="0"/>
    <s v="WAV"/>
    <n v="4046722"/>
    <s v="Yes"/>
    <n v="3.75"/>
    <n v="1"/>
    <n v="3.75"/>
  </r>
  <r>
    <x v="2"/>
    <x v="1"/>
    <d v="2024-12-23T00:00:00"/>
    <n v="3"/>
    <s v="WAV"/>
    <n v="4046723"/>
    <s v="Yes"/>
    <n v="3"/>
    <n v="0"/>
    <n v="0"/>
  </r>
  <r>
    <x v="2"/>
    <x v="14"/>
    <d v="2024-12-23T00:00:00"/>
    <n v="5"/>
    <s v="SEDAN"/>
    <n v="4046725"/>
    <s v="Yes"/>
    <n v="5"/>
    <n v="0"/>
    <n v="0"/>
  </r>
  <r>
    <x v="2"/>
    <x v="11"/>
    <d v="2024-12-23T00:00:00"/>
    <n v="5.5"/>
    <s v="SEDAN"/>
    <n v="4046726"/>
    <s v="Yes"/>
    <n v="5.5"/>
    <n v="0"/>
    <n v="0"/>
  </r>
  <r>
    <x v="2"/>
    <x v="1"/>
    <d v="2024-12-26T00:00:00"/>
    <n v="5.5"/>
    <s v="WAV"/>
    <n v="4046727"/>
    <s v="Yes"/>
    <n v="5.5"/>
    <n v="0"/>
    <n v="0"/>
  </r>
  <r>
    <x v="2"/>
    <x v="7"/>
    <d v="2024-12-27T00:00:00"/>
    <n v="5.5"/>
    <s v="WAV"/>
    <n v="4046728"/>
    <s v="Yes"/>
    <n v="5.5"/>
    <n v="0"/>
    <n v="0"/>
  </r>
  <r>
    <x v="2"/>
    <x v="1"/>
    <d v="2024-12-23T00:00:00"/>
    <n v="5"/>
    <s v="WAV"/>
    <n v="4046729"/>
    <s v="Yes"/>
    <n v="5"/>
    <n v="0"/>
    <n v="0"/>
  </r>
  <r>
    <x v="2"/>
    <x v="9"/>
    <d v="2024-12-26T00:00:00"/>
    <n v="5"/>
    <s v="SEDAN"/>
    <n v="4046730"/>
    <s v="Yes"/>
    <n v="5"/>
    <n v="0"/>
    <n v="0"/>
  </r>
  <r>
    <x v="2"/>
    <x v="1"/>
    <d v="2024-12-27T00:00:00"/>
    <n v="0"/>
    <s v="WAV"/>
    <n v="4046731"/>
    <s v="Yes"/>
    <n v="5"/>
    <n v="1"/>
    <n v="5"/>
  </r>
  <r>
    <x v="1"/>
    <x v="11"/>
    <d v="2024-12-23T00:00:00"/>
    <n v="0"/>
    <s v="SEDAN"/>
    <n v="4046733"/>
    <s v="Yes"/>
    <n v="0"/>
    <n v="0"/>
    <n v="0"/>
  </r>
  <r>
    <x v="2"/>
    <x v="4"/>
    <d v="2024-12-24T00:00:00"/>
    <n v="0"/>
    <s v="WAV"/>
    <n v="4046739"/>
    <s v="Yes"/>
    <n v="0"/>
    <n v="0"/>
    <n v="0"/>
  </r>
  <r>
    <x v="2"/>
    <x v="4"/>
    <d v="2024-12-26T00:00:00"/>
    <n v="0"/>
    <s v="WAV"/>
    <n v="4046740"/>
    <s v="Yes"/>
    <n v="0"/>
    <n v="0"/>
    <n v="0"/>
  </r>
  <r>
    <x v="2"/>
    <x v="18"/>
    <d v="2024-12-27T00:00:00"/>
    <n v="0"/>
    <s v="WAV"/>
    <n v="4046741"/>
    <s v="Yes"/>
    <n v="0"/>
    <n v="0"/>
    <n v="0"/>
  </r>
  <r>
    <x v="2"/>
    <x v="8"/>
    <d v="2024-12-24T00:00:00"/>
    <n v="0"/>
    <s v="WAV"/>
    <n v="4046743"/>
    <s v="Yes"/>
    <n v="0"/>
    <n v="0"/>
    <n v="0"/>
  </r>
  <r>
    <x v="2"/>
    <x v="11"/>
    <d v="2024-12-26T00:00:00"/>
    <n v="0"/>
    <s v="SEDAN"/>
    <n v="4046744"/>
    <s v="Yes"/>
    <n v="0"/>
    <n v="0"/>
    <n v="0"/>
  </r>
  <r>
    <x v="2"/>
    <x v="8"/>
    <d v="2024-12-27T00:00:00"/>
    <n v="0"/>
    <s v="WAV"/>
    <n v="4046745"/>
    <s v="Yes"/>
    <n v="0"/>
    <n v="0"/>
    <n v="0"/>
  </r>
  <r>
    <x v="2"/>
    <x v="18"/>
    <d v="2024-12-27T00:00:00"/>
    <n v="0"/>
    <s v="WAV"/>
    <n v="4046746"/>
    <s v="Yes"/>
    <n v="0"/>
    <n v="0"/>
    <n v="0"/>
  </r>
  <r>
    <x v="0"/>
    <x v="15"/>
    <d v="2024-12-24T00:00:00"/>
    <n v="0"/>
    <s v="WAV"/>
    <n v="4046747"/>
    <s v="Yes"/>
    <n v="0"/>
    <n v="0"/>
    <n v="0"/>
  </r>
  <r>
    <x v="2"/>
    <x v="8"/>
    <d v="2024-12-26T00:00:00"/>
    <n v="0"/>
    <s v="WAV"/>
    <n v="4046748"/>
    <s v="Yes"/>
    <n v="0"/>
    <n v="0"/>
    <n v="0"/>
  </r>
  <r>
    <x v="2"/>
    <x v="4"/>
    <d v="2024-12-24T00:00:00"/>
    <n v="0"/>
    <s v="WAV"/>
    <n v="4046752"/>
    <s v="Yes"/>
    <n v="0"/>
    <n v="0"/>
    <n v="0"/>
  </r>
  <r>
    <x v="1"/>
    <x v="8"/>
    <d v="2024-12-27T00:00:00"/>
    <n v="0"/>
    <s v="WAV"/>
    <n v="4046755"/>
    <s v="Yes"/>
    <n v="0"/>
    <n v="0"/>
    <n v="0"/>
  </r>
  <r>
    <x v="2"/>
    <x v="1"/>
    <d v="2024-12-23T00:00:00"/>
    <n v="0"/>
    <s v="WAV"/>
    <n v="4046756"/>
    <s v="Yes"/>
    <n v="0"/>
    <n v="0"/>
    <n v="0"/>
  </r>
  <r>
    <x v="1"/>
    <x v="11"/>
    <d v="2024-12-24T00:00:00"/>
    <n v="5"/>
    <s v="SEDAN"/>
    <n v="4046759"/>
    <s v="Yes"/>
    <n v="5"/>
    <n v="0"/>
    <n v="0"/>
  </r>
  <r>
    <x v="1"/>
    <x v="11"/>
    <d v="2024-12-24T00:00:00"/>
    <n v="5"/>
    <s v="SEDAN"/>
    <n v="4046760"/>
    <s v="Yes"/>
    <n v="5"/>
    <n v="0"/>
    <n v="0"/>
  </r>
  <r>
    <x v="2"/>
    <x v="1"/>
    <d v="2024-12-27T00:00:00"/>
    <n v="5.5"/>
    <s v="WAV"/>
    <n v="4046763"/>
    <s v="Yes"/>
    <n v="5.5"/>
    <n v="0"/>
    <n v="0"/>
  </r>
  <r>
    <x v="2"/>
    <x v="16"/>
    <d v="2024-12-27T00:00:00"/>
    <n v="5"/>
    <s v="WAV"/>
    <n v="4046764"/>
    <s v="Yes"/>
    <n v="5"/>
    <n v="0"/>
    <n v="0"/>
  </r>
  <r>
    <x v="2"/>
    <x v="7"/>
    <d v="2024-12-23T00:00:00"/>
    <n v="5.5"/>
    <s v="WAV"/>
    <n v="4046767"/>
    <s v="Yes"/>
    <n v="5.5"/>
    <n v="0"/>
    <n v="0"/>
  </r>
  <r>
    <x v="2"/>
    <x v="4"/>
    <d v="2024-12-28T00:00:00"/>
    <n v="5.5"/>
    <s v="WAV"/>
    <n v="4046770"/>
    <s v="Yes"/>
    <n v="5.5"/>
    <n v="0"/>
    <n v="0"/>
  </r>
  <r>
    <x v="2"/>
    <x v="16"/>
    <d v="2024-12-28T00:00:00"/>
    <n v="5"/>
    <s v="WAV"/>
    <n v="4046771"/>
    <s v="Yes"/>
    <n v="5"/>
    <n v="0"/>
    <n v="0"/>
  </r>
  <r>
    <x v="2"/>
    <x v="1"/>
    <d v="2024-12-26T00:00:00"/>
    <n v="11"/>
    <s v="WAV"/>
    <n v="4046772"/>
    <s v="Yes"/>
    <n v="11"/>
    <n v="0"/>
    <n v="0"/>
  </r>
  <r>
    <x v="2"/>
    <x v="17"/>
    <d v="2024-12-26T00:00:00"/>
    <n v="7.5"/>
    <s v="WAV"/>
    <n v="4046773"/>
    <s v="Yes"/>
    <n v="7.5"/>
    <n v="0"/>
    <n v="0"/>
  </r>
  <r>
    <x v="0"/>
    <x v="1"/>
    <d v="2024-12-23T00:00:00"/>
    <n v="0"/>
    <s v="BIGVAN"/>
    <n v="4046774"/>
    <s v="Yes"/>
    <n v="3.75"/>
    <n v="1"/>
    <n v="3.75"/>
  </r>
  <r>
    <x v="0"/>
    <x v="3"/>
    <d v="2024-12-23T00:00:00"/>
    <n v="0"/>
    <s v="WAV"/>
    <n v="4046775"/>
    <s v="Yes"/>
    <n v="3.75"/>
    <n v="1"/>
    <n v="3.75"/>
  </r>
  <r>
    <x v="0"/>
    <x v="1"/>
    <d v="2024-12-23T00:00:00"/>
    <n v="0"/>
    <s v="BIGVAN"/>
    <n v="4046776"/>
    <s v="Yes"/>
    <n v="3.75"/>
    <n v="1"/>
    <n v="3.75"/>
  </r>
  <r>
    <x v="0"/>
    <x v="1"/>
    <d v="2024-12-23T00:00:00"/>
    <n v="0"/>
    <s v="BIGVAN"/>
    <n v="4046777"/>
    <s v="Yes"/>
    <n v="3.75"/>
    <n v="1"/>
    <n v="3.75"/>
  </r>
  <r>
    <x v="2"/>
    <x v="1"/>
    <d v="2024-12-24T00:00:00"/>
    <n v="5.5"/>
    <s v="BIGVAN"/>
    <n v="4046780"/>
    <s v="Yes"/>
    <n v="5.5"/>
    <n v="0"/>
    <n v="0"/>
  </r>
  <r>
    <x v="0"/>
    <x v="13"/>
    <d v="2024-12-24T00:00:00"/>
    <n v="3.75"/>
    <s v="WAV"/>
    <n v="4046782"/>
    <s v="Yes"/>
    <n v="3.75"/>
    <n v="0"/>
    <n v="0"/>
  </r>
  <r>
    <x v="0"/>
    <x v="0"/>
    <d v="2024-12-24T00:00:00"/>
    <n v="0"/>
    <s v="WAV"/>
    <n v="4046783"/>
    <s v="Yes"/>
    <n v="3.75"/>
    <n v="1"/>
    <n v="3.75"/>
  </r>
  <r>
    <x v="2"/>
    <x v="7"/>
    <d v="2024-12-23T00:00:00"/>
    <n v="5"/>
    <s v="WAV"/>
    <n v="4046784"/>
    <s v="Yes"/>
    <n v="5"/>
    <n v="0"/>
    <n v="0"/>
  </r>
  <r>
    <x v="2"/>
    <x v="7"/>
    <d v="2024-12-23T00:00:00"/>
    <n v="0"/>
    <s v="WAV"/>
    <n v="4047207"/>
    <s v="Yes"/>
    <n v="0"/>
    <n v="0"/>
    <n v="0"/>
  </r>
  <r>
    <x v="1"/>
    <x v="18"/>
    <d v="2024-12-28T00:00:00"/>
    <n v="5"/>
    <s v="WAV"/>
    <n v="4047209"/>
    <s v="Yes"/>
    <n v="5"/>
    <n v="0"/>
    <n v="0"/>
  </r>
  <r>
    <x v="1"/>
    <x v="17"/>
    <d v="2024-12-27T00:00:00"/>
    <n v="5"/>
    <s v="WAV"/>
    <n v="4047210"/>
    <s v="Yes"/>
    <n v="5"/>
    <n v="0"/>
    <n v="0"/>
  </r>
  <r>
    <x v="1"/>
    <x v="4"/>
    <d v="2024-12-27T00:00:00"/>
    <n v="5"/>
    <s v="WAV"/>
    <n v="4047211"/>
    <s v="Yes"/>
    <n v="5"/>
    <n v="0"/>
    <n v="0"/>
  </r>
  <r>
    <x v="1"/>
    <x v="11"/>
    <d v="2024-12-27T00:00:00"/>
    <n v="5"/>
    <s v="SEDAN"/>
    <n v="4047212"/>
    <s v="Yes"/>
    <n v="5"/>
    <n v="0"/>
    <n v="0"/>
  </r>
  <r>
    <x v="2"/>
    <x v="5"/>
    <d v="2024-12-23T00:00:00"/>
    <n v="0"/>
    <s v="SEDAN"/>
    <n v="4047213"/>
    <s v="Yes"/>
    <n v="5.5"/>
    <n v="1"/>
    <n v="5.5"/>
  </r>
  <r>
    <x v="2"/>
    <x v="1"/>
    <d v="2024-12-23T00:00:00"/>
    <n v="0"/>
    <s v="WAV"/>
    <n v="4047214"/>
    <s v="Yes"/>
    <n v="5.5"/>
    <n v="1"/>
    <n v="5.5"/>
  </r>
  <r>
    <x v="0"/>
    <x v="2"/>
    <d v="2024-12-29T00:00:00"/>
    <n v="3.75"/>
    <s v="WAV"/>
    <n v="4047217"/>
    <s v="Yes"/>
    <n v="3.75"/>
    <n v="0"/>
    <n v="0"/>
  </r>
  <r>
    <x v="0"/>
    <x v="2"/>
    <d v="2024-12-29T00:00:00"/>
    <n v="3.75"/>
    <s v="WAV"/>
    <n v="4047218"/>
    <s v="Yes"/>
    <n v="3.75"/>
    <n v="0"/>
    <n v="0"/>
  </r>
  <r>
    <x v="2"/>
    <x v="1"/>
    <d v="2024-12-29T00:00:00"/>
    <n v="5"/>
    <s v="WAV"/>
    <n v="4047219"/>
    <s v="Yes"/>
    <n v="5"/>
    <n v="0"/>
    <n v="0"/>
  </r>
  <r>
    <x v="2"/>
    <x v="17"/>
    <d v="2024-12-29T00:00:00"/>
    <n v="5.5"/>
    <s v="WAV"/>
    <n v="4047220"/>
    <s v="Yes"/>
    <n v="5.5"/>
    <n v="0"/>
    <n v="0"/>
  </r>
  <r>
    <x v="0"/>
    <x v="1"/>
    <d v="2024-12-24T00:00:00"/>
    <n v="0"/>
    <s v="BIGVAN"/>
    <n v="4047222"/>
    <s v="Yes"/>
    <n v="3.75"/>
    <n v="1"/>
    <n v="3.75"/>
  </r>
  <r>
    <x v="1"/>
    <x v="12"/>
    <d v="2024-12-23T00:00:00"/>
    <n v="5"/>
    <s v="WAV"/>
    <n v="4047227"/>
    <s v="Yes"/>
    <n v="5"/>
    <n v="0"/>
    <n v="0"/>
  </r>
  <r>
    <x v="0"/>
    <x v="1"/>
    <d v="2024-12-24T00:00:00"/>
    <n v="5"/>
    <s v="BIGVAN"/>
    <n v="4047228"/>
    <s v="Yes"/>
    <n v="5"/>
    <n v="0"/>
    <n v="0"/>
  </r>
  <r>
    <x v="0"/>
    <x v="2"/>
    <d v="2024-12-24T00:00:00"/>
    <n v="5"/>
    <s v="WAV"/>
    <n v="4047229"/>
    <s v="Yes"/>
    <n v="5"/>
    <n v="0"/>
    <n v="0"/>
  </r>
  <r>
    <x v="2"/>
    <x v="4"/>
    <d v="2024-12-24T00:00:00"/>
    <n v="5.5"/>
    <s v="WAV"/>
    <n v="4047231"/>
    <s v="Yes"/>
    <n v="5.5"/>
    <n v="0"/>
    <n v="0"/>
  </r>
  <r>
    <x v="1"/>
    <x v="1"/>
    <d v="2024-12-23T00:00:00"/>
    <n v="5"/>
    <s v="WAV"/>
    <n v="4047234"/>
    <s v="Yes"/>
    <n v="5"/>
    <n v="0"/>
    <n v="0"/>
  </r>
  <r>
    <x v="1"/>
    <x v="7"/>
    <d v="2024-12-26T00:00:00"/>
    <n v="0"/>
    <s v="WAV"/>
    <n v="4047239"/>
    <s v="Yes"/>
    <n v="0"/>
    <n v="0"/>
    <n v="0"/>
  </r>
  <r>
    <x v="1"/>
    <x v="1"/>
    <d v="2024-12-26T00:00:00"/>
    <n v="5"/>
    <s v="WAV"/>
    <n v="4047242"/>
    <s v="Yes"/>
    <n v="5"/>
    <n v="0"/>
    <n v="0"/>
  </r>
  <r>
    <x v="2"/>
    <x v="12"/>
    <d v="2024-12-24T00:00:00"/>
    <n v="5.5"/>
    <s v="WAV"/>
    <n v="4047245"/>
    <s v="Yes"/>
    <n v="5.5"/>
    <n v="0"/>
    <n v="0"/>
  </r>
  <r>
    <x v="2"/>
    <x v="10"/>
    <d v="2024-12-24T00:00:00"/>
    <n v="0"/>
    <s v="WAV"/>
    <n v="4047246"/>
    <s v="Yes"/>
    <n v="5"/>
    <n v="1"/>
    <n v="5"/>
  </r>
  <r>
    <x v="2"/>
    <x v="16"/>
    <d v="2024-12-24T00:00:00"/>
    <n v="0"/>
    <s v="WAV"/>
    <n v="4047247"/>
    <s v="Yes"/>
    <n v="0"/>
    <n v="0"/>
    <n v="0"/>
  </r>
  <r>
    <x v="1"/>
    <x v="11"/>
    <d v="2024-12-27T00:00:00"/>
    <n v="5"/>
    <s v="WAV"/>
    <n v="4047249"/>
    <s v="Yes"/>
    <n v="5"/>
    <n v="0"/>
    <n v="0"/>
  </r>
  <r>
    <x v="1"/>
    <x v="1"/>
    <d v="2024-12-24T00:00:00"/>
    <n v="5"/>
    <s v="WAV"/>
    <n v="4047250"/>
    <s v="Yes"/>
    <n v="5"/>
    <n v="0"/>
    <n v="0"/>
  </r>
  <r>
    <x v="1"/>
    <x v="7"/>
    <d v="2024-12-27T00:00:00"/>
    <n v="5"/>
    <s v="WAV"/>
    <n v="4047251"/>
    <s v="Yes"/>
    <n v="5"/>
    <n v="0"/>
    <n v="0"/>
  </r>
  <r>
    <x v="1"/>
    <x v="12"/>
    <d v="2024-12-24T00:00:00"/>
    <n v="0"/>
    <s v="WAV"/>
    <n v="4047252"/>
    <s v="Yes"/>
    <n v="0"/>
    <n v="0"/>
    <n v="0"/>
  </r>
  <r>
    <x v="1"/>
    <x v="11"/>
    <d v="2024-12-24T00:00:00"/>
    <n v="5"/>
    <s v="WAV"/>
    <n v="4047253"/>
    <s v="Yes"/>
    <n v="5"/>
    <n v="0"/>
    <n v="0"/>
  </r>
  <r>
    <x v="1"/>
    <x v="11"/>
    <d v="2024-12-24T00:00:00"/>
    <n v="0"/>
    <s v="WAV"/>
    <n v="4047254"/>
    <s v="Yes"/>
    <n v="0"/>
    <n v="0"/>
    <n v="0"/>
  </r>
  <r>
    <x v="1"/>
    <x v="14"/>
    <d v="2024-12-24T00:00:00"/>
    <n v="5"/>
    <s v="SEDAN"/>
    <n v="4047255"/>
    <s v="Yes"/>
    <n v="5"/>
    <n v="0"/>
    <n v="0"/>
  </r>
  <r>
    <x v="1"/>
    <x v="1"/>
    <d v="2024-12-24T00:00:00"/>
    <n v="0"/>
    <s v="WAV"/>
    <n v="4047256"/>
    <s v="Yes"/>
    <n v="0"/>
    <n v="0"/>
    <n v="0"/>
  </r>
  <r>
    <x v="1"/>
    <x v="11"/>
    <d v="2024-12-24T00:00:00"/>
    <n v="5"/>
    <s v="WAV"/>
    <n v="4047257"/>
    <s v="Yes"/>
    <n v="5"/>
    <n v="0"/>
    <n v="0"/>
  </r>
  <r>
    <x v="1"/>
    <x v="1"/>
    <d v="2024-12-27T00:00:00"/>
    <n v="0"/>
    <s v="WAV"/>
    <n v="4047258"/>
    <s v="Yes"/>
    <n v="0"/>
    <n v="0"/>
    <n v="0"/>
  </r>
  <r>
    <x v="0"/>
    <x v="2"/>
    <d v="2024-12-24T00:00:00"/>
    <n v="0"/>
    <s v="WAV"/>
    <n v="4047261"/>
    <s v="Yes"/>
    <n v="3.75"/>
    <n v="1"/>
    <n v="3.75"/>
  </r>
  <r>
    <x v="0"/>
    <x v="1"/>
    <d v="2024-12-29T00:00:00"/>
    <n v="3.75"/>
    <s v="BIGVAN"/>
    <n v="4047262"/>
    <s v="Yes"/>
    <n v="3.75"/>
    <n v="0"/>
    <n v="0"/>
  </r>
  <r>
    <x v="2"/>
    <x v="4"/>
    <d v="2024-12-24T00:00:00"/>
    <n v="0"/>
    <s v="WAV"/>
    <n v="4047263"/>
    <s v="Yes"/>
    <n v="0"/>
    <n v="0"/>
    <n v="0"/>
  </r>
  <r>
    <x v="1"/>
    <x v="1"/>
    <d v="2024-12-24T00:00:00"/>
    <n v="0"/>
    <s v="WAV"/>
    <n v="4047264"/>
    <s v="Yes"/>
    <n v="0"/>
    <n v="0"/>
    <n v="0"/>
  </r>
  <r>
    <x v="2"/>
    <x v="1"/>
    <d v="2024-12-24T00:00:00"/>
    <n v="0"/>
    <s v="WAV"/>
    <n v="4047265"/>
    <s v="Yes"/>
    <n v="0"/>
    <n v="0"/>
    <n v="0"/>
  </r>
  <r>
    <x v="1"/>
    <x v="16"/>
    <d v="2024-12-24T00:00:00"/>
    <n v="5"/>
    <s v="WAV"/>
    <n v="4047266"/>
    <s v="Yes"/>
    <n v="5"/>
    <n v="0"/>
    <n v="0"/>
  </r>
  <r>
    <x v="1"/>
    <x v="11"/>
    <d v="2024-12-24T00:00:00"/>
    <n v="0"/>
    <s v="WAV"/>
    <n v="4047268"/>
    <s v="Yes"/>
    <n v="0"/>
    <n v="0"/>
    <n v="0"/>
  </r>
  <r>
    <x v="1"/>
    <x v="11"/>
    <d v="2024-12-24T00:00:00"/>
    <n v="0"/>
    <s v="WAV"/>
    <n v="4047269"/>
    <s v="Yes"/>
    <n v="0"/>
    <n v="0"/>
    <n v="0"/>
  </r>
  <r>
    <x v="1"/>
    <x v="10"/>
    <d v="2024-12-24T00:00:00"/>
    <n v="5"/>
    <s v="WAV"/>
    <n v="4047273"/>
    <s v="Yes"/>
    <n v="5"/>
    <n v="0"/>
    <n v="0"/>
  </r>
  <r>
    <x v="1"/>
    <x v="7"/>
    <d v="2024-12-24T00:00:00"/>
    <n v="5"/>
    <s v="WAV"/>
    <n v="4047277"/>
    <s v="Yes"/>
    <n v="5"/>
    <n v="0"/>
    <n v="0"/>
  </r>
  <r>
    <x v="1"/>
    <x v="7"/>
    <d v="2024-12-24T00:00:00"/>
    <n v="0"/>
    <s v="WAV"/>
    <n v="4047279"/>
    <s v="Yes"/>
    <n v="0"/>
    <n v="0"/>
    <n v="0"/>
  </r>
  <r>
    <x v="1"/>
    <x v="1"/>
    <d v="2024-12-24T00:00:00"/>
    <n v="5"/>
    <s v="WAV"/>
    <n v="4047282"/>
    <s v="Yes"/>
    <n v="5"/>
    <n v="0"/>
    <n v="0"/>
  </r>
  <r>
    <x v="1"/>
    <x v="12"/>
    <d v="2024-12-24T00:00:00"/>
    <n v="5"/>
    <s v="WAV"/>
    <n v="4047289"/>
    <s v="Yes"/>
    <n v="5"/>
    <n v="0"/>
    <n v="0"/>
  </r>
  <r>
    <x v="0"/>
    <x v="3"/>
    <d v="2024-12-27T00:00:00"/>
    <n v="0"/>
    <s v="WAV"/>
    <n v="4047291"/>
    <s v="Yes"/>
    <n v="3.75"/>
    <n v="1"/>
    <n v="3.75"/>
  </r>
  <r>
    <x v="1"/>
    <x v="11"/>
    <d v="2024-12-24T00:00:00"/>
    <n v="0"/>
    <s v="WAV"/>
    <n v="4047293"/>
    <s v="Yes"/>
    <n v="0"/>
    <n v="0"/>
    <n v="0"/>
  </r>
  <r>
    <x v="0"/>
    <x v="1"/>
    <d v="2024-12-27T00:00:00"/>
    <n v="3.75"/>
    <s v="BIGVAN"/>
    <n v="4047294"/>
    <s v="Yes"/>
    <n v="3.75"/>
    <n v="0"/>
    <n v="0"/>
  </r>
  <r>
    <x v="0"/>
    <x v="2"/>
    <d v="2024-12-28T00:00:00"/>
    <n v="0"/>
    <s v="WAV"/>
    <n v="4047297"/>
    <s v="Yes"/>
    <n v="3.75"/>
    <n v="1"/>
    <n v="3.75"/>
  </r>
  <r>
    <x v="1"/>
    <x v="1"/>
    <d v="2024-12-29T00:00:00"/>
    <n v="0"/>
    <s v="BIGVAN"/>
    <n v="4047300"/>
    <s v="Yes"/>
    <n v="0"/>
    <n v="0"/>
    <n v="0"/>
  </r>
  <r>
    <x v="1"/>
    <x v="1"/>
    <d v="2024-12-29T00:00:00"/>
    <n v="0"/>
    <s v="BIGVAN"/>
    <n v="4047301"/>
    <s v="Yes"/>
    <n v="0"/>
    <n v="0"/>
    <n v="0"/>
  </r>
  <r>
    <x v="1"/>
    <x v="1"/>
    <d v="2024-12-24T00:00:00"/>
    <n v="5"/>
    <s v="WAV"/>
    <n v="4047307"/>
    <s v="Yes"/>
    <n v="5"/>
    <n v="0"/>
    <n v="0"/>
  </r>
  <r>
    <x v="0"/>
    <x v="2"/>
    <d v="2024-12-24T00:00:00"/>
    <n v="3.75"/>
    <s v="WAV"/>
    <n v="4047312"/>
    <s v="Yes"/>
    <n v="3.75"/>
    <n v="0"/>
    <n v="0"/>
  </r>
  <r>
    <x v="0"/>
    <x v="0"/>
    <d v="2024-12-24T00:00:00"/>
    <n v="3.75"/>
    <s v="WAV"/>
    <n v="4047313"/>
    <s v="Yes"/>
    <n v="3.75"/>
    <n v="0"/>
    <n v="0"/>
  </r>
  <r>
    <x v="2"/>
    <x v="7"/>
    <d v="2024-12-24T00:00:00"/>
    <n v="5.5"/>
    <s v="WAV"/>
    <n v="4047317"/>
    <s v="Yes"/>
    <n v="5.5"/>
    <n v="0"/>
    <n v="0"/>
  </r>
  <r>
    <x v="2"/>
    <x v="4"/>
    <d v="2024-12-24T00:00:00"/>
    <n v="5"/>
    <s v="WAV"/>
    <n v="4047318"/>
    <s v="Yes"/>
    <n v="5"/>
    <n v="0"/>
    <n v="0"/>
  </r>
  <r>
    <x v="2"/>
    <x v="1"/>
    <d v="2024-12-29T00:00:00"/>
    <n v="5.5"/>
    <s v="WAV"/>
    <n v="4047319"/>
    <s v="Yes"/>
    <n v="5.5"/>
    <n v="0"/>
    <n v="0"/>
  </r>
  <r>
    <x v="2"/>
    <x v="17"/>
    <d v="2024-12-29T00:00:00"/>
    <n v="10"/>
    <s v="WAV"/>
    <n v="4047320"/>
    <s v="Yes"/>
    <n v="10"/>
    <n v="0"/>
    <n v="0"/>
  </r>
  <r>
    <x v="2"/>
    <x v="11"/>
    <d v="2024-12-29T00:00:00"/>
    <n v="5.5"/>
    <s v="WAV"/>
    <n v="4047321"/>
    <s v="Yes"/>
    <n v="5.5"/>
    <n v="0"/>
    <n v="0"/>
  </r>
  <r>
    <x v="2"/>
    <x v="12"/>
    <d v="2024-12-26T00:00:00"/>
    <n v="0"/>
    <s v="WAV"/>
    <n v="4047324"/>
    <s v="Yes"/>
    <n v="5"/>
    <n v="1"/>
    <n v="5"/>
  </r>
  <r>
    <x v="0"/>
    <x v="1"/>
    <d v="2024-12-26T00:00:00"/>
    <n v="3.75"/>
    <s v="BIGVAN"/>
    <n v="4047325"/>
    <s v="Yes"/>
    <n v="3.75"/>
    <n v="0"/>
    <n v="0"/>
  </r>
  <r>
    <x v="0"/>
    <x v="15"/>
    <d v="2024-12-26T00:00:00"/>
    <n v="0"/>
    <s v="WAV"/>
    <n v="4047326"/>
    <s v="Yes"/>
    <n v="3.75"/>
    <n v="1"/>
    <n v="3.75"/>
  </r>
  <r>
    <x v="2"/>
    <x v="1"/>
    <d v="2024-12-24T00:00:00"/>
    <n v="0"/>
    <s v="WAV"/>
    <n v="4047333"/>
    <s v="Yes"/>
    <n v="5.5"/>
    <n v="1"/>
    <n v="5.5"/>
  </r>
  <r>
    <x v="2"/>
    <x v="18"/>
    <d v="2024-12-24T00:00:00"/>
    <n v="0"/>
    <s v="WAV"/>
    <n v="4047334"/>
    <s v="Yes"/>
    <n v="5"/>
    <n v="1"/>
    <n v="5"/>
  </r>
  <r>
    <x v="2"/>
    <x v="18"/>
    <d v="2024-12-26T00:00:00"/>
    <n v="5.5"/>
    <s v="WAV"/>
    <n v="4047336"/>
    <s v="Yes"/>
    <n v="5.5"/>
    <n v="0"/>
    <n v="0"/>
  </r>
  <r>
    <x v="0"/>
    <x v="0"/>
    <d v="2024-12-24T00:00:00"/>
    <n v="0"/>
    <s v="WAV"/>
    <n v="4047340"/>
    <s v="Yes"/>
    <n v="3.75"/>
    <n v="1"/>
    <n v="3.75"/>
  </r>
  <r>
    <x v="1"/>
    <x v="18"/>
    <d v="2024-12-26T00:00:00"/>
    <n v="5"/>
    <s v="WAV"/>
    <n v="4047341"/>
    <s v="Yes"/>
    <n v="5"/>
    <n v="0"/>
    <n v="0"/>
  </r>
  <r>
    <x v="1"/>
    <x v="1"/>
    <d v="2024-12-26T00:00:00"/>
    <n v="5"/>
    <s v="WAV"/>
    <n v="4047344"/>
    <s v="Yes"/>
    <n v="5"/>
    <n v="0"/>
    <n v="0"/>
  </r>
  <r>
    <x v="0"/>
    <x v="1"/>
    <d v="2024-12-23T00:00:00"/>
    <n v="0"/>
    <s v="BIGVAN"/>
    <n v="4047347"/>
    <s v="Yes"/>
    <n v="3.75"/>
    <n v="1"/>
    <n v="3.75"/>
  </r>
  <r>
    <x v="1"/>
    <x v="17"/>
    <d v="2024-12-27T00:00:00"/>
    <n v="5"/>
    <s v="WAV"/>
    <n v="4047348"/>
    <s v="Yes"/>
    <n v="5"/>
    <n v="0"/>
    <n v="0"/>
  </r>
  <r>
    <x v="1"/>
    <x v="14"/>
    <d v="2024-12-27T00:00:00"/>
    <n v="5"/>
    <s v="SEDAN"/>
    <n v="4047349"/>
    <s v="Yes"/>
    <n v="5"/>
    <n v="0"/>
    <n v="0"/>
  </r>
  <r>
    <x v="1"/>
    <x v="10"/>
    <d v="2024-12-24T00:00:00"/>
    <n v="10"/>
    <s v="WAV"/>
    <n v="4047350"/>
    <s v="Yes"/>
    <n v="10"/>
    <n v="0"/>
    <n v="0"/>
  </r>
  <r>
    <x v="0"/>
    <x v="3"/>
    <d v="2024-12-23T00:00:00"/>
    <n v="0"/>
    <s v="WAV"/>
    <n v="4047352"/>
    <s v="Yes"/>
    <n v="3.75"/>
    <n v="1"/>
    <n v="3.75"/>
  </r>
  <r>
    <x v="0"/>
    <x v="2"/>
    <d v="2024-12-24T00:00:00"/>
    <n v="3.75"/>
    <s v="WAV"/>
    <n v="4047353"/>
    <s v="Yes"/>
    <n v="3.75"/>
    <n v="0"/>
    <n v="0"/>
  </r>
  <r>
    <x v="0"/>
    <x v="3"/>
    <d v="2024-12-24T00:00:00"/>
    <n v="0"/>
    <s v="WAV"/>
    <n v="4047354"/>
    <s v="Yes"/>
    <n v="3.75"/>
    <n v="1"/>
    <n v="3.75"/>
  </r>
  <r>
    <x v="0"/>
    <x v="3"/>
    <d v="2024-12-24T00:00:00"/>
    <n v="0"/>
    <s v="WAV"/>
    <n v="4047355"/>
    <s v="Yes"/>
    <n v="3.75"/>
    <n v="1"/>
    <n v="3.75"/>
  </r>
  <r>
    <x v="1"/>
    <x v="5"/>
    <d v="2024-12-24T00:00:00"/>
    <n v="0"/>
    <s v="SEDAN"/>
    <n v="4047358"/>
    <s v="Yes"/>
    <n v="5"/>
    <n v="1"/>
    <n v="5"/>
  </r>
  <r>
    <x v="1"/>
    <x v="11"/>
    <d v="2024-12-24T00:00:00"/>
    <n v="0"/>
    <s v="SEDAN"/>
    <n v="4047359"/>
    <s v="Yes"/>
    <n v="5"/>
    <n v="1"/>
    <n v="5"/>
  </r>
  <r>
    <x v="0"/>
    <x v="0"/>
    <d v="2024-12-26T00:00:00"/>
    <n v="3.75"/>
    <s v="WAV"/>
    <n v="4047369"/>
    <s v="Yes"/>
    <n v="3.75"/>
    <n v="0"/>
    <n v="0"/>
  </r>
  <r>
    <x v="0"/>
    <x v="3"/>
    <d v="2024-12-26T00:00:00"/>
    <n v="0"/>
    <s v="WAV"/>
    <n v="4047370"/>
    <s v="Yes"/>
    <n v="3.75"/>
    <n v="1"/>
    <n v="3.75"/>
  </r>
  <r>
    <x v="1"/>
    <x v="7"/>
    <d v="2024-12-24T00:00:00"/>
    <n v="5"/>
    <s v="WAV"/>
    <n v="4047372"/>
    <s v="Yes"/>
    <n v="5"/>
    <n v="0"/>
    <n v="0"/>
  </r>
  <r>
    <x v="1"/>
    <x v="5"/>
    <d v="2024-12-27T00:00:00"/>
    <n v="5"/>
    <s v="SEDAN"/>
    <n v="4047374"/>
    <s v="Yes"/>
    <n v="5"/>
    <n v="0"/>
    <n v="0"/>
  </r>
  <r>
    <x v="1"/>
    <x v="12"/>
    <d v="2024-12-27T00:00:00"/>
    <n v="5"/>
    <s v="WAV"/>
    <n v="4047375"/>
    <s v="Yes"/>
    <n v="5"/>
    <n v="0"/>
    <n v="0"/>
  </r>
  <r>
    <x v="1"/>
    <x v="1"/>
    <d v="2024-12-26T00:00:00"/>
    <n v="5"/>
    <s v="WAV"/>
    <n v="4047380"/>
    <s v="Yes"/>
    <n v="5"/>
    <n v="0"/>
    <n v="0"/>
  </r>
  <r>
    <x v="0"/>
    <x v="1"/>
    <d v="2024-12-24T00:00:00"/>
    <n v="0"/>
    <s v="BIGVAN"/>
    <n v="4047382"/>
    <s v="Yes"/>
    <n v="0"/>
    <n v="0"/>
    <n v="0"/>
  </r>
  <r>
    <x v="0"/>
    <x v="0"/>
    <d v="2024-12-26T00:00:00"/>
    <n v="0"/>
    <s v="WAV"/>
    <n v="4047383"/>
    <s v="Yes"/>
    <n v="3.75"/>
    <n v="1"/>
    <n v="3.75"/>
  </r>
  <r>
    <x v="0"/>
    <x v="0"/>
    <d v="2024-12-24T00:00:00"/>
    <n v="0"/>
    <s v="WAV"/>
    <n v="4047385"/>
    <s v="Yes"/>
    <n v="3.75"/>
    <n v="1"/>
    <n v="3.75"/>
  </r>
  <r>
    <x v="0"/>
    <x v="13"/>
    <d v="2024-12-24T00:00:00"/>
    <n v="3.75"/>
    <s v="WAV"/>
    <n v="4047386"/>
    <s v="Yes"/>
    <n v="3.75"/>
    <n v="0"/>
    <n v="0"/>
  </r>
  <r>
    <x v="2"/>
    <x v="1"/>
    <d v="2024-12-24T00:00:00"/>
    <n v="5.5"/>
    <s v="WAV"/>
    <n v="4047389"/>
    <s v="Yes"/>
    <n v="5.5"/>
    <n v="0"/>
    <n v="0"/>
  </r>
  <r>
    <x v="2"/>
    <x v="4"/>
    <d v="2024-12-24T00:00:00"/>
    <n v="5.5"/>
    <s v="WAV"/>
    <n v="4047390"/>
    <s v="Yes"/>
    <n v="5.5"/>
    <n v="0"/>
    <n v="0"/>
  </r>
  <r>
    <x v="1"/>
    <x v="1"/>
    <d v="2024-12-24T00:00:00"/>
    <n v="0"/>
    <s v="WAV"/>
    <n v="4047812"/>
    <s v="Yes"/>
    <n v="5"/>
    <n v="1"/>
    <n v="5"/>
  </r>
  <r>
    <x v="2"/>
    <x v="11"/>
    <d v="2024-12-26T00:00:00"/>
    <n v="5.5"/>
    <s v="WAV"/>
    <n v="4047814"/>
    <s v="Yes"/>
    <n v="5.5"/>
    <n v="0"/>
    <n v="0"/>
  </r>
  <r>
    <x v="2"/>
    <x v="11"/>
    <d v="2024-12-26T00:00:00"/>
    <n v="0"/>
    <s v="SEDAN"/>
    <n v="4047815"/>
    <s v="Yes"/>
    <n v="0"/>
    <n v="0"/>
    <n v="0"/>
  </r>
  <r>
    <x v="2"/>
    <x v="16"/>
    <d v="2024-12-27T00:00:00"/>
    <n v="5.5"/>
    <s v="WAV"/>
    <n v="4047816"/>
    <s v="Yes"/>
    <n v="5.5"/>
    <n v="0"/>
    <n v="0"/>
  </r>
  <r>
    <x v="2"/>
    <x v="1"/>
    <d v="2024-12-27T00:00:00"/>
    <n v="0"/>
    <s v="WAV"/>
    <n v="4047817"/>
    <s v="Yes"/>
    <n v="0"/>
    <n v="0"/>
    <n v="0"/>
  </r>
  <r>
    <x v="2"/>
    <x v="7"/>
    <d v="2024-12-26T00:00:00"/>
    <n v="0"/>
    <s v="WAV"/>
    <n v="4047822"/>
    <s v="Yes"/>
    <n v="0"/>
    <n v="0"/>
    <n v="0"/>
  </r>
  <r>
    <x v="2"/>
    <x v="17"/>
    <d v="2024-12-26T00:00:00"/>
    <n v="5"/>
    <s v="WAV"/>
    <n v="4047824"/>
    <s v="Yes"/>
    <n v="5"/>
    <n v="0"/>
    <n v="0"/>
  </r>
  <r>
    <x v="1"/>
    <x v="11"/>
    <d v="2024-12-26T00:00:00"/>
    <n v="5"/>
    <s v="SEDAN"/>
    <n v="4047828"/>
    <s v="Yes"/>
    <n v="5"/>
    <n v="0"/>
    <n v="0"/>
  </r>
  <r>
    <x v="1"/>
    <x v="11"/>
    <d v="2024-12-26T00:00:00"/>
    <n v="5"/>
    <s v="SEDAN"/>
    <n v="4047829"/>
    <s v="Yes"/>
    <n v="5"/>
    <n v="0"/>
    <n v="0"/>
  </r>
  <r>
    <x v="1"/>
    <x v="1"/>
    <d v="2024-12-26T00:00:00"/>
    <n v="5"/>
    <s v="WAV"/>
    <n v="4047843"/>
    <s v="Yes"/>
    <n v="5"/>
    <n v="0"/>
    <n v="0"/>
  </r>
  <r>
    <x v="2"/>
    <x v="18"/>
    <d v="2024-12-27T00:00:00"/>
    <n v="5"/>
    <s v="WAV"/>
    <n v="4047850"/>
    <s v="Yes"/>
    <n v="5"/>
    <n v="0"/>
    <n v="0"/>
  </r>
  <r>
    <x v="2"/>
    <x v="17"/>
    <d v="2024-12-26T00:00:00"/>
    <n v="5.5"/>
    <s v="WAV"/>
    <n v="4047851"/>
    <s v="Yes"/>
    <n v="5.5"/>
    <n v="0"/>
    <n v="0"/>
  </r>
  <r>
    <x v="2"/>
    <x v="1"/>
    <d v="2024-12-27T00:00:00"/>
    <n v="5.5"/>
    <s v="WAV"/>
    <n v="4047852"/>
    <s v="Yes"/>
    <n v="5.5"/>
    <n v="0"/>
    <n v="0"/>
  </r>
  <r>
    <x v="2"/>
    <x v="11"/>
    <d v="2024-12-26T00:00:00"/>
    <n v="5"/>
    <s v="SEDAN"/>
    <n v="4047853"/>
    <s v="Yes"/>
    <n v="5"/>
    <n v="0"/>
    <n v="0"/>
  </r>
  <r>
    <x v="2"/>
    <x v="9"/>
    <d v="2024-12-27T00:00:00"/>
    <n v="5"/>
    <s v="SEDAN"/>
    <n v="4047854"/>
    <s v="Yes"/>
    <n v="5"/>
    <n v="0"/>
    <n v="0"/>
  </r>
  <r>
    <x v="2"/>
    <x v="10"/>
    <d v="2024-12-26T00:00:00"/>
    <n v="5.5"/>
    <s v="WAV"/>
    <n v="4047855"/>
    <s v="Yes"/>
    <n v="5.5"/>
    <n v="0"/>
    <n v="0"/>
  </r>
  <r>
    <x v="2"/>
    <x v="9"/>
    <d v="2024-12-26T00:00:00"/>
    <n v="5"/>
    <s v="SEDAN"/>
    <n v="4047856"/>
    <s v="Yes"/>
    <n v="5"/>
    <n v="0"/>
    <n v="0"/>
  </r>
  <r>
    <x v="0"/>
    <x v="1"/>
    <d v="2024-12-26T00:00:00"/>
    <n v="3.75"/>
    <s v="BIGVAN"/>
    <n v="4047859"/>
    <s v="Yes"/>
    <n v="3.75"/>
    <n v="0"/>
    <n v="0"/>
  </r>
  <r>
    <x v="0"/>
    <x v="0"/>
    <d v="2024-12-26T00:00:00"/>
    <n v="3.75"/>
    <s v="WAV"/>
    <n v="4047860"/>
    <s v="Yes"/>
    <n v="3.75"/>
    <n v="0"/>
    <n v="0"/>
  </r>
  <r>
    <x v="0"/>
    <x v="11"/>
    <d v="2024-12-28T00:00:00"/>
    <n v="3.75"/>
    <s v="WAV"/>
    <n v="4047861"/>
    <s v="Yes"/>
    <n v="3.75"/>
    <n v="0"/>
    <n v="0"/>
  </r>
  <r>
    <x v="0"/>
    <x v="1"/>
    <d v="2024-12-28T00:00:00"/>
    <n v="3.75"/>
    <s v="BIGVAN"/>
    <n v="4047864"/>
    <s v="Yes"/>
    <n v="3.75"/>
    <n v="0"/>
    <n v="0"/>
  </r>
  <r>
    <x v="0"/>
    <x v="11"/>
    <d v="2024-12-28T00:00:00"/>
    <n v="0"/>
    <s v="WAV"/>
    <n v="4047870"/>
    <s v="Yes"/>
    <n v="3.75"/>
    <n v="1"/>
    <n v="3.75"/>
  </r>
  <r>
    <x v="0"/>
    <x v="11"/>
    <d v="2024-12-28T00:00:00"/>
    <n v="0"/>
    <s v="WAV"/>
    <n v="4047872"/>
    <s v="Yes"/>
    <n v="3.75"/>
    <n v="1"/>
    <n v="3.75"/>
  </r>
  <r>
    <x v="0"/>
    <x v="11"/>
    <d v="2024-12-25T00:00:00"/>
    <n v="3.75"/>
    <s v="WAV"/>
    <n v="4047883"/>
    <s v="Yes"/>
    <n v="3.75"/>
    <n v="0"/>
    <n v="0"/>
  </r>
  <r>
    <x v="0"/>
    <x v="11"/>
    <d v="2024-12-25T00:00:00"/>
    <n v="3.75"/>
    <s v="WAV"/>
    <n v="4047884"/>
    <s v="Yes"/>
    <n v="3.75"/>
    <n v="0"/>
    <n v="0"/>
  </r>
  <r>
    <x v="2"/>
    <x v="5"/>
    <d v="2024-12-24T00:00:00"/>
    <n v="5"/>
    <s v="SEDAN"/>
    <n v="4047885"/>
    <s v="Yes"/>
    <n v="5"/>
    <n v="0"/>
    <n v="0"/>
  </r>
  <r>
    <x v="1"/>
    <x v="10"/>
    <d v="2024-12-26T00:00:00"/>
    <n v="0"/>
    <s v="WAV"/>
    <n v="4047886"/>
    <s v="Yes"/>
    <n v="0"/>
    <n v="0"/>
    <n v="0"/>
  </r>
  <r>
    <x v="1"/>
    <x v="11"/>
    <d v="2024-12-27T00:00:00"/>
    <n v="5"/>
    <s v="SEDAN"/>
    <n v="4047890"/>
    <s v="Yes"/>
    <n v="5"/>
    <n v="0"/>
    <n v="0"/>
  </r>
  <r>
    <x v="1"/>
    <x v="11"/>
    <d v="2024-12-27T00:00:00"/>
    <n v="5"/>
    <s v="WAV"/>
    <n v="4047891"/>
    <s v="Yes"/>
    <n v="5"/>
    <n v="0"/>
    <n v="0"/>
  </r>
  <r>
    <x v="0"/>
    <x v="0"/>
    <d v="2024-12-26T00:00:00"/>
    <n v="3.75"/>
    <s v="WAV"/>
    <n v="4047901"/>
    <s v="Yes"/>
    <n v="3.75"/>
    <n v="0"/>
    <n v="0"/>
  </r>
  <r>
    <x v="0"/>
    <x v="2"/>
    <d v="2024-12-26T00:00:00"/>
    <n v="0"/>
    <s v="WAV"/>
    <n v="4047902"/>
    <s v="Yes"/>
    <n v="3.75"/>
    <n v="1"/>
    <n v="3.75"/>
  </r>
  <r>
    <x v="1"/>
    <x v="7"/>
    <d v="2024-12-24T00:00:00"/>
    <n v="0"/>
    <s v="WAV"/>
    <n v="4047904"/>
    <s v="Yes"/>
    <n v="0"/>
    <n v="0"/>
    <n v="0"/>
  </r>
  <r>
    <x v="0"/>
    <x v="15"/>
    <d v="2024-12-26T00:00:00"/>
    <n v="0"/>
    <s v="WAV"/>
    <n v="4047908"/>
    <s v="Yes"/>
    <n v="3.75"/>
    <n v="1"/>
    <n v="3.75"/>
  </r>
  <r>
    <x v="0"/>
    <x v="1"/>
    <d v="2024-12-26T00:00:00"/>
    <n v="0"/>
    <s v="BIGVAN"/>
    <n v="4048315"/>
    <s v="Yes"/>
    <n v="3.75"/>
    <n v="1"/>
    <n v="3.75"/>
  </r>
  <r>
    <x v="0"/>
    <x v="1"/>
    <d v="2024-12-26T00:00:00"/>
    <n v="0"/>
    <s v="BIGVAN"/>
    <n v="4048316"/>
    <s v="Yes"/>
    <n v="3.75"/>
    <n v="1"/>
    <n v="3.75"/>
  </r>
  <r>
    <x v="0"/>
    <x v="0"/>
    <d v="2024-12-27T00:00:00"/>
    <n v="1.25"/>
    <s v="WAV"/>
    <n v="4048317"/>
    <s v="Yes"/>
    <n v="5"/>
    <n v="1"/>
    <n v="3.75"/>
  </r>
  <r>
    <x v="2"/>
    <x v="18"/>
    <d v="2024-12-27T00:00:00"/>
    <n v="0"/>
    <s v="WAV"/>
    <n v="4048319"/>
    <s v="Yes"/>
    <n v="0"/>
    <n v="0"/>
    <n v="0"/>
  </r>
  <r>
    <x v="2"/>
    <x v="16"/>
    <d v="2024-12-27T00:00:00"/>
    <n v="5.5"/>
    <s v="WAV"/>
    <n v="4048320"/>
    <s v="Yes"/>
    <n v="5.5"/>
    <n v="0"/>
    <n v="0"/>
  </r>
  <r>
    <x v="1"/>
    <x v="18"/>
    <d v="2024-12-26T00:00:00"/>
    <n v="0"/>
    <s v="WAV"/>
    <n v="4048322"/>
    <s v="Yes"/>
    <n v="5"/>
    <n v="1"/>
    <n v="5"/>
  </r>
  <r>
    <x v="1"/>
    <x v="11"/>
    <d v="2024-12-27T00:00:00"/>
    <n v="5"/>
    <s v="SEDAN"/>
    <n v="4048326"/>
    <s v="Yes"/>
    <n v="5"/>
    <n v="0"/>
    <n v="0"/>
  </r>
  <r>
    <x v="0"/>
    <x v="1"/>
    <d v="2024-12-26T00:00:00"/>
    <n v="0"/>
    <s v="BIGVAN"/>
    <n v="4048327"/>
    <s v="Yes"/>
    <n v="3.75"/>
    <n v="1"/>
    <n v="3.75"/>
  </r>
  <r>
    <x v="0"/>
    <x v="1"/>
    <d v="2024-12-26T00:00:00"/>
    <n v="0"/>
    <s v="BIGVAN"/>
    <n v="4048328"/>
    <s v="Yes"/>
    <n v="3.75"/>
    <n v="1"/>
    <n v="3.75"/>
  </r>
  <r>
    <x v="2"/>
    <x v="11"/>
    <d v="2024-12-26T00:00:00"/>
    <n v="3"/>
    <s v="SEDAN"/>
    <n v="4048333"/>
    <s v="Yes"/>
    <n v="3"/>
    <n v="0"/>
    <n v="0"/>
  </r>
  <r>
    <x v="2"/>
    <x v="11"/>
    <d v="2024-12-26T00:00:00"/>
    <n v="5.5"/>
    <s v="SEDAN"/>
    <n v="4048334"/>
    <s v="Yes"/>
    <n v="5.5"/>
    <n v="0"/>
    <n v="0"/>
  </r>
  <r>
    <x v="2"/>
    <x v="1"/>
    <d v="2024-12-26T00:00:00"/>
    <n v="0"/>
    <s v="WAV"/>
    <n v="4048335"/>
    <s v="Yes"/>
    <n v="0"/>
    <n v="0"/>
    <n v="0"/>
  </r>
  <r>
    <x v="1"/>
    <x v="14"/>
    <d v="2024-12-26T00:00:00"/>
    <n v="0"/>
    <s v="SEDAN"/>
    <n v="4048336"/>
    <s v="Yes"/>
    <n v="0"/>
    <n v="0"/>
    <n v="0"/>
  </r>
  <r>
    <x v="2"/>
    <x v="9"/>
    <d v="2024-12-26T00:00:00"/>
    <n v="0"/>
    <s v="SEDAN"/>
    <n v="4048338"/>
    <s v="Yes"/>
    <n v="0"/>
    <n v="0"/>
    <n v="0"/>
  </r>
  <r>
    <x v="1"/>
    <x v="11"/>
    <d v="2024-12-26T00:00:00"/>
    <n v="0"/>
    <s v="SEDAN"/>
    <n v="4048340"/>
    <s v="Yes"/>
    <n v="0"/>
    <n v="0"/>
    <n v="0"/>
  </r>
  <r>
    <x v="2"/>
    <x v="1"/>
    <d v="2024-12-27T00:00:00"/>
    <n v="0"/>
    <s v="WAV"/>
    <n v="4048344"/>
    <s v="Yes"/>
    <n v="0"/>
    <n v="0"/>
    <n v="0"/>
  </r>
  <r>
    <x v="2"/>
    <x v="10"/>
    <d v="2024-12-27T00:00:00"/>
    <n v="5.5"/>
    <s v="WAV"/>
    <n v="4048345"/>
    <s v="Yes"/>
    <n v="5.5"/>
    <n v="0"/>
    <n v="0"/>
  </r>
  <r>
    <x v="2"/>
    <x v="7"/>
    <d v="2024-12-26T00:00:00"/>
    <n v="5.5"/>
    <s v="WAV"/>
    <n v="4048351"/>
    <s v="Yes"/>
    <n v="5.5"/>
    <n v="0"/>
    <n v="0"/>
  </r>
  <r>
    <x v="2"/>
    <x v="7"/>
    <d v="2024-12-26T00:00:00"/>
    <n v="5"/>
    <s v="WAV"/>
    <n v="4048352"/>
    <s v="Yes"/>
    <n v="5"/>
    <n v="0"/>
    <n v="0"/>
  </r>
  <r>
    <x v="0"/>
    <x v="1"/>
    <d v="2024-12-28T00:00:00"/>
    <n v="3.75"/>
    <s v="BIGVAN"/>
    <n v="4048354"/>
    <s v="Yes"/>
    <n v="3.75"/>
    <n v="0"/>
    <n v="0"/>
  </r>
  <r>
    <x v="1"/>
    <x v="8"/>
    <d v="2024-12-27T00:00:00"/>
    <n v="5"/>
    <s v="WAV"/>
    <n v="4048834"/>
    <s v="Yes"/>
    <n v="5"/>
    <n v="0"/>
    <n v="0"/>
  </r>
  <r>
    <x v="1"/>
    <x v="1"/>
    <d v="2024-12-28T00:00:00"/>
    <n v="5"/>
    <s v="WAV"/>
    <n v="4048842"/>
    <s v="Yes"/>
    <n v="5"/>
    <n v="0"/>
    <n v="0"/>
  </r>
  <r>
    <x v="1"/>
    <x v="14"/>
    <d v="2024-12-28T00:00:00"/>
    <n v="0"/>
    <s v="SEDAN"/>
    <n v="4048847"/>
    <s v="Yes"/>
    <n v="0"/>
    <n v="0"/>
    <n v="0"/>
  </r>
  <r>
    <x v="2"/>
    <x v="1"/>
    <d v="2024-12-26T00:00:00"/>
    <n v="3"/>
    <s v="WAV"/>
    <n v="4048850"/>
    <s v="Yes"/>
    <n v="3"/>
    <n v="0"/>
    <n v="0"/>
  </r>
  <r>
    <x v="1"/>
    <x v="1"/>
    <d v="2024-12-29T00:00:00"/>
    <n v="0"/>
    <s v="BIGVAN"/>
    <n v="4048852"/>
    <s v="Yes"/>
    <n v="0"/>
    <n v="0"/>
    <n v="0"/>
  </r>
  <r>
    <x v="0"/>
    <x v="1"/>
    <d v="2024-12-27T00:00:00"/>
    <n v="0"/>
    <s v="BIGVAN"/>
    <n v="4048858"/>
    <s v="Yes"/>
    <n v="3.75"/>
    <n v="1"/>
    <n v="3.75"/>
  </r>
  <r>
    <x v="0"/>
    <x v="1"/>
    <d v="2024-12-27T00:00:00"/>
    <n v="0"/>
    <s v="BIGVAN"/>
    <n v="4048859"/>
    <s v="Yes"/>
    <n v="3.75"/>
    <n v="1"/>
    <n v="3.75"/>
  </r>
  <r>
    <x v="1"/>
    <x v="5"/>
    <d v="2024-12-27T00:00:00"/>
    <n v="0"/>
    <s v="SEDAN"/>
    <n v="4048860"/>
    <s v="Yes"/>
    <n v="0"/>
    <n v="0"/>
    <n v="0"/>
  </r>
  <r>
    <x v="2"/>
    <x v="1"/>
    <d v="2024-12-27T00:00:00"/>
    <n v="5.5"/>
    <s v="WAV"/>
    <n v="4048864"/>
    <s v="Yes"/>
    <n v="5.5"/>
    <n v="0"/>
    <n v="0"/>
  </r>
  <r>
    <x v="2"/>
    <x v="1"/>
    <d v="2024-12-27T00:00:00"/>
    <n v="5"/>
    <s v="WAV"/>
    <n v="4048865"/>
    <s v="Yes"/>
    <n v="5"/>
    <n v="0"/>
    <n v="0"/>
  </r>
  <r>
    <x v="2"/>
    <x v="1"/>
    <d v="2024-12-27T00:00:00"/>
    <n v="3"/>
    <s v="WAV"/>
    <n v="4048873"/>
    <s v="Yes"/>
    <n v="3"/>
    <n v="0"/>
    <n v="0"/>
  </r>
  <r>
    <x v="2"/>
    <x v="16"/>
    <d v="2024-12-27T00:00:00"/>
    <n v="5"/>
    <s v="WAV"/>
    <n v="4048875"/>
    <s v="Yes"/>
    <n v="5"/>
    <n v="0"/>
    <n v="0"/>
  </r>
  <r>
    <x v="2"/>
    <x v="17"/>
    <d v="2024-12-28T00:00:00"/>
    <n v="5.5"/>
    <s v="WAV"/>
    <n v="4048880"/>
    <s v="Yes"/>
    <n v="5.5"/>
    <n v="0"/>
    <n v="0"/>
  </r>
  <r>
    <x v="2"/>
    <x v="17"/>
    <d v="2024-12-28T00:00:00"/>
    <n v="5.5"/>
    <s v="WAV"/>
    <n v="4048881"/>
    <s v="Yes"/>
    <n v="5.5"/>
    <n v="0"/>
    <n v="0"/>
  </r>
  <r>
    <x v="2"/>
    <x v="11"/>
    <d v="2024-12-27T00:00:00"/>
    <n v="5.5"/>
    <s v="SEDAN"/>
    <n v="4048882"/>
    <s v="Yes"/>
    <n v="5.5"/>
    <n v="0"/>
    <n v="0"/>
  </r>
  <r>
    <x v="2"/>
    <x v="1"/>
    <d v="2024-12-27T00:00:00"/>
    <n v="5.5"/>
    <s v="WAV"/>
    <n v="4048883"/>
    <s v="Yes"/>
    <n v="5.5"/>
    <n v="0"/>
    <n v="0"/>
  </r>
  <r>
    <x v="1"/>
    <x v="17"/>
    <d v="2024-12-28T00:00:00"/>
    <n v="0"/>
    <s v="WAV"/>
    <n v="4048886"/>
    <s v="Yes"/>
    <n v="0"/>
    <n v="0"/>
    <n v="0"/>
  </r>
  <r>
    <x v="1"/>
    <x v="1"/>
    <d v="2024-12-29T00:00:00"/>
    <n v="0"/>
    <s v="WAV"/>
    <n v="4048887"/>
    <s v="Yes"/>
    <n v="0"/>
    <n v="0"/>
    <n v="0"/>
  </r>
  <r>
    <x v="2"/>
    <x v="1"/>
    <d v="2024-12-28T00:00:00"/>
    <n v="5.5"/>
    <s v="WAV"/>
    <n v="4048892"/>
    <s v="Yes"/>
    <n v="5.5"/>
    <n v="0"/>
    <n v="0"/>
  </r>
  <r>
    <x v="1"/>
    <x v="18"/>
    <d v="2024-12-27T00:00:00"/>
    <n v="5"/>
    <s v="WAV"/>
    <n v="4048898"/>
    <s v="Yes"/>
    <n v="5"/>
    <n v="0"/>
    <n v="0"/>
  </r>
  <r>
    <x v="1"/>
    <x v="11"/>
    <d v="2024-12-27T00:00:00"/>
    <n v="5"/>
    <s v="SEDAN"/>
    <n v="4048900"/>
    <s v="Yes"/>
    <n v="5"/>
    <n v="0"/>
    <n v="0"/>
  </r>
  <r>
    <x v="2"/>
    <x v="7"/>
    <d v="2024-12-27T00:00:00"/>
    <n v="0"/>
    <s v="WAV"/>
    <n v="4048905"/>
    <s v="Yes"/>
    <n v="0"/>
    <n v="0"/>
    <n v="0"/>
  </r>
  <r>
    <x v="2"/>
    <x v="11"/>
    <d v="2024-12-27T00:00:00"/>
    <n v="0"/>
    <s v="WAV"/>
    <n v="4048907"/>
    <s v="Yes"/>
    <n v="0"/>
    <n v="0"/>
    <n v="0"/>
  </r>
  <r>
    <x v="1"/>
    <x v="9"/>
    <d v="2024-12-27T00:00:00"/>
    <n v="0"/>
    <s v="SEDAN"/>
    <n v="4048913"/>
    <s v="Yes"/>
    <n v="5"/>
    <n v="1"/>
    <n v="5"/>
  </r>
  <r>
    <x v="1"/>
    <x v="11"/>
    <d v="2024-12-27T00:00:00"/>
    <n v="0"/>
    <s v="SEDAN"/>
    <n v="4048914"/>
    <s v="Yes"/>
    <n v="5"/>
    <n v="1"/>
    <n v="5"/>
  </r>
  <r>
    <x v="0"/>
    <x v="1"/>
    <d v="2024-12-27T00:00:00"/>
    <n v="0"/>
    <s v="BIGVAN"/>
    <n v="4048915"/>
    <s v="Yes"/>
    <n v="3.75"/>
    <n v="1"/>
    <n v="3.75"/>
  </r>
  <r>
    <x v="2"/>
    <x v="4"/>
    <d v="2024-12-27T00:00:00"/>
    <n v="3"/>
    <s v="WAV"/>
    <n v="4048916"/>
    <s v="Yes"/>
    <n v="3"/>
    <n v="0"/>
    <n v="0"/>
  </r>
  <r>
    <x v="0"/>
    <x v="2"/>
    <d v="2024-12-29T00:00:00"/>
    <n v="3.75"/>
    <s v="WAV"/>
    <n v="4048919"/>
    <s v="Yes"/>
    <n v="3.75"/>
    <n v="0"/>
    <n v="0"/>
  </r>
  <r>
    <x v="0"/>
    <x v="1"/>
    <d v="2024-12-29T00:00:00"/>
    <n v="0"/>
    <s v="BIGVAN"/>
    <n v="4048920"/>
    <s v="Yes"/>
    <n v="3.75"/>
    <n v="1"/>
    <n v="3.75"/>
  </r>
  <r>
    <x v="1"/>
    <x v="11"/>
    <d v="2024-12-27T00:00:00"/>
    <n v="5"/>
    <s v="WAV"/>
    <n v="4048926"/>
    <s v="Yes"/>
    <n v="5"/>
    <n v="0"/>
    <n v="0"/>
  </r>
  <r>
    <x v="0"/>
    <x v="0"/>
    <d v="2024-12-26T00:00:00"/>
    <n v="0"/>
    <s v="WAV"/>
    <n v="4048929"/>
    <s v="Yes"/>
    <n v="3.75"/>
    <n v="1"/>
    <n v="3.75"/>
  </r>
  <r>
    <x v="0"/>
    <x v="0"/>
    <d v="2024-12-27T00:00:00"/>
    <n v="0"/>
    <s v="WAV"/>
    <n v="4048932"/>
    <s v="Yes"/>
    <n v="3.75"/>
    <n v="1"/>
    <n v="3.75"/>
  </r>
  <r>
    <x v="1"/>
    <x v="8"/>
    <d v="2024-12-27T00:00:00"/>
    <n v="5"/>
    <s v="WAV"/>
    <n v="4048940"/>
    <s v="Yes"/>
    <n v="5"/>
    <n v="0"/>
    <n v="0"/>
  </r>
  <r>
    <x v="1"/>
    <x v="12"/>
    <d v="2024-12-27T00:00:00"/>
    <n v="5"/>
    <s v="WAV"/>
    <n v="4048941"/>
    <s v="Yes"/>
    <n v="5"/>
    <n v="0"/>
    <n v="0"/>
  </r>
  <r>
    <x v="1"/>
    <x v="1"/>
    <d v="2024-12-29T00:00:00"/>
    <n v="5"/>
    <s v="WAV"/>
    <n v="4048952"/>
    <s v="Yes"/>
    <n v="5"/>
    <n v="0"/>
    <n v="0"/>
  </r>
  <r>
    <x v="1"/>
    <x v="7"/>
    <d v="2024-12-29T00:00:00"/>
    <n v="5"/>
    <s v="WAV"/>
    <n v="4048955"/>
    <s v="Yes"/>
    <n v="5"/>
    <n v="0"/>
    <n v="0"/>
  </r>
  <r>
    <x v="2"/>
    <x v="1"/>
    <d v="2024-12-27T00:00:00"/>
    <n v="0"/>
    <s v="WAV"/>
    <n v="4048958"/>
    <s v="Yes"/>
    <n v="5"/>
    <n v="1"/>
    <n v="5"/>
  </r>
  <r>
    <x v="2"/>
    <x v="14"/>
    <d v="2024-12-27T00:00:00"/>
    <n v="5"/>
    <s v="SEDAN"/>
    <n v="4048959"/>
    <s v="Yes"/>
    <n v="5"/>
    <n v="0"/>
    <n v="0"/>
  </r>
  <r>
    <x v="2"/>
    <x v="11"/>
    <d v="2024-12-26T00:00:00"/>
    <n v="5"/>
    <s v="WAV"/>
    <n v="4048960"/>
    <s v="Yes"/>
    <n v="5"/>
    <n v="0"/>
    <n v="0"/>
  </r>
  <r>
    <x v="1"/>
    <x v="14"/>
    <d v="2024-12-28T00:00:00"/>
    <n v="5"/>
    <s v="SEDAN"/>
    <n v="4048963"/>
    <s v="Yes"/>
    <n v="5"/>
    <n v="0"/>
    <n v="0"/>
  </r>
  <r>
    <x v="1"/>
    <x v="1"/>
    <d v="2024-12-28T00:00:00"/>
    <n v="0"/>
    <s v="WAV"/>
    <n v="4048964"/>
    <s v="Yes"/>
    <n v="0"/>
    <n v="0"/>
    <n v="0"/>
  </r>
  <r>
    <x v="2"/>
    <x v="16"/>
    <d v="2024-12-27T00:00:00"/>
    <n v="5.5"/>
    <s v="WAV"/>
    <n v="4048965"/>
    <s v="Yes"/>
    <n v="5.5"/>
    <n v="0"/>
    <n v="0"/>
  </r>
  <r>
    <x v="2"/>
    <x v="7"/>
    <d v="2024-12-27T00:00:00"/>
    <n v="5.5"/>
    <s v="WAV"/>
    <n v="4048966"/>
    <s v="Yes"/>
    <n v="5.5"/>
    <n v="0"/>
    <n v="0"/>
  </r>
  <r>
    <x v="0"/>
    <x v="13"/>
    <d v="2024-12-27T00:00:00"/>
    <n v="0"/>
    <s v="WAV"/>
    <n v="4048967"/>
    <s v="Yes"/>
    <n v="3.75"/>
    <n v="1"/>
    <n v="3.75"/>
  </r>
  <r>
    <x v="0"/>
    <x v="0"/>
    <d v="2024-12-27T00:00:00"/>
    <n v="0"/>
    <s v="WAV"/>
    <n v="4048968"/>
    <s v="Yes"/>
    <n v="3.75"/>
    <n v="1"/>
    <n v="3.75"/>
  </r>
  <r>
    <x v="1"/>
    <x v="1"/>
    <d v="2024-12-27T00:00:00"/>
    <n v="5"/>
    <s v="WAV"/>
    <n v="4048970"/>
    <s v="Yes"/>
    <n v="5"/>
    <n v="0"/>
    <n v="0"/>
  </r>
  <r>
    <x v="2"/>
    <x v="1"/>
    <d v="2024-12-26T00:00:00"/>
    <n v="5"/>
    <s v="WAV"/>
    <n v="4048972"/>
    <s v="Yes"/>
    <n v="5"/>
    <n v="0"/>
    <n v="0"/>
  </r>
  <r>
    <x v="2"/>
    <x v="18"/>
    <d v="2024-12-28T00:00:00"/>
    <n v="5.5"/>
    <s v="WAV"/>
    <n v="4048974"/>
    <s v="Yes"/>
    <n v="5.5"/>
    <n v="0"/>
    <n v="0"/>
  </r>
  <r>
    <x v="2"/>
    <x v="18"/>
    <d v="2024-12-27T00:00:00"/>
    <n v="0"/>
    <s v="WAV"/>
    <n v="4048976"/>
    <s v="Yes"/>
    <n v="5"/>
    <n v="1"/>
    <n v="5"/>
  </r>
  <r>
    <x v="2"/>
    <x v="1"/>
    <d v="2024-12-29T00:00:00"/>
    <n v="5.5"/>
    <s v="BIGVAN"/>
    <n v="4048982"/>
    <s v="Yes"/>
    <n v="5.5"/>
    <n v="0"/>
    <n v="0"/>
  </r>
  <r>
    <x v="0"/>
    <x v="0"/>
    <d v="2024-12-27T00:00:00"/>
    <n v="0"/>
    <s v="WAV"/>
    <n v="4048983"/>
    <s v="Yes"/>
    <n v="3.75"/>
    <n v="1"/>
    <n v="3.75"/>
  </r>
  <r>
    <x v="0"/>
    <x v="1"/>
    <d v="2024-12-27T00:00:00"/>
    <n v="0"/>
    <s v="BIGVAN"/>
    <n v="4048984"/>
    <s v="Yes"/>
    <n v="3.75"/>
    <n v="1"/>
    <n v="3.75"/>
  </r>
  <r>
    <x v="1"/>
    <x v="17"/>
    <d v="2024-12-27T00:00:00"/>
    <n v="5"/>
    <s v="WAV"/>
    <n v="4048987"/>
    <s v="Yes"/>
    <n v="5"/>
    <n v="0"/>
    <n v="0"/>
  </r>
  <r>
    <x v="1"/>
    <x v="17"/>
    <d v="2024-12-27T00:00:00"/>
    <n v="5"/>
    <s v="WAV"/>
    <n v="4048991"/>
    <s v="Yes"/>
    <n v="5"/>
    <n v="0"/>
    <n v="0"/>
  </r>
  <r>
    <x v="1"/>
    <x v="4"/>
    <d v="2024-12-27T00:00:00"/>
    <n v="5"/>
    <s v="WAV"/>
    <n v="4048992"/>
    <s v="Yes"/>
    <n v="5"/>
    <n v="0"/>
    <n v="0"/>
  </r>
  <r>
    <x v="2"/>
    <x v="8"/>
    <d v="2024-12-27T00:00:00"/>
    <n v="5.5"/>
    <s v="WAV"/>
    <n v="4048998"/>
    <s v="Yes"/>
    <n v="5.5"/>
    <n v="0"/>
    <n v="0"/>
  </r>
  <r>
    <x v="2"/>
    <x v="12"/>
    <d v="2024-12-27T00:00:00"/>
    <n v="5"/>
    <s v="WAV"/>
    <n v="4048999"/>
    <s v="Yes"/>
    <n v="5"/>
    <n v="0"/>
    <n v="0"/>
  </r>
  <r>
    <x v="1"/>
    <x v="11"/>
    <d v="2024-12-26T00:00:00"/>
    <n v="5"/>
    <s v="SEDAN"/>
    <n v="4049008"/>
    <s v="Yes"/>
    <n v="5"/>
    <n v="0"/>
    <n v="0"/>
  </r>
  <r>
    <x v="1"/>
    <x v="11"/>
    <d v="2024-12-26T00:00:00"/>
    <n v="5"/>
    <s v="WAV"/>
    <n v="4049009"/>
    <s v="Yes"/>
    <n v="5"/>
    <n v="0"/>
    <n v="0"/>
  </r>
  <r>
    <x v="0"/>
    <x v="1"/>
    <d v="2024-12-28T00:00:00"/>
    <n v="0"/>
    <s v="BIGVAN"/>
    <n v="4049012"/>
    <s v="Yes"/>
    <n v="3.75"/>
    <n v="1"/>
    <n v="3.75"/>
  </r>
  <r>
    <x v="1"/>
    <x v="4"/>
    <d v="2024-12-27T00:00:00"/>
    <n v="5"/>
    <s v="WAV"/>
    <n v="4049474"/>
    <s v="Yes"/>
    <n v="5"/>
    <n v="0"/>
    <n v="0"/>
  </r>
  <r>
    <x v="2"/>
    <x v="1"/>
    <d v="2024-12-29T00:00:00"/>
    <n v="5.5"/>
    <s v="WAV"/>
    <n v="4049477"/>
    <s v="Yes"/>
    <n v="5.5"/>
    <n v="0"/>
    <n v="0"/>
  </r>
  <r>
    <x v="2"/>
    <x v="14"/>
    <d v="2024-12-27T00:00:00"/>
    <n v="5"/>
    <s v="SEDAN"/>
    <n v="4049481"/>
    <s v="Yes"/>
    <n v="5"/>
    <n v="0"/>
    <n v="0"/>
  </r>
  <r>
    <x v="2"/>
    <x v="1"/>
    <d v="2024-12-27T00:00:00"/>
    <n v="5"/>
    <s v="WAV"/>
    <n v="4049482"/>
    <s v="Yes"/>
    <n v="5"/>
    <n v="0"/>
    <n v="0"/>
  </r>
  <r>
    <x v="2"/>
    <x v="14"/>
    <d v="2024-12-28T00:00:00"/>
    <n v="5"/>
    <s v="SEDAN"/>
    <n v="4049485"/>
    <s v="Yes"/>
    <n v="5"/>
    <n v="0"/>
    <n v="0"/>
  </r>
  <r>
    <x v="1"/>
    <x v="1"/>
    <d v="2024-12-29T00:00:00"/>
    <n v="0"/>
    <s v="WAV"/>
    <n v="4049486"/>
    <s v="Yes"/>
    <n v="0"/>
    <n v="0"/>
    <n v="0"/>
  </r>
  <r>
    <x v="1"/>
    <x v="1"/>
    <d v="2024-12-29T00:00:00"/>
    <n v="0"/>
    <s v="BIGVAN"/>
    <n v="4049487"/>
    <s v="Yes"/>
    <n v="0"/>
    <n v="0"/>
    <n v="0"/>
  </r>
  <r>
    <x v="2"/>
    <x v="16"/>
    <d v="2024-12-28T00:00:00"/>
    <n v="0"/>
    <s v="WAV"/>
    <n v="4049492"/>
    <s v="Yes"/>
    <n v="0"/>
    <n v="0"/>
    <n v="0"/>
  </r>
  <r>
    <x v="1"/>
    <x v="4"/>
    <d v="2024-12-28T00:00:00"/>
    <n v="5"/>
    <s v="WAV"/>
    <n v="4049508"/>
    <s v="Yes"/>
    <n v="5"/>
    <n v="0"/>
    <n v="0"/>
  </r>
  <r>
    <x v="0"/>
    <x v="11"/>
    <d v="2024-12-28T00:00:00"/>
    <n v="3.75"/>
    <s v="WAV"/>
    <n v="4049511"/>
    <s v="Yes"/>
    <n v="3.75"/>
    <n v="0"/>
    <n v="0"/>
  </r>
  <r>
    <x v="0"/>
    <x v="11"/>
    <d v="2024-12-28T00:00:00"/>
    <n v="3.75"/>
    <s v="WAV"/>
    <n v="4049512"/>
    <s v="Yes"/>
    <n v="3.75"/>
    <n v="0"/>
    <n v="0"/>
  </r>
  <r>
    <x v="1"/>
    <x v="1"/>
    <d v="2024-12-29T00:00:00"/>
    <n v="0"/>
    <s v="WAV"/>
    <n v="4049515"/>
    <s v="Yes"/>
    <n v="0"/>
    <n v="0"/>
    <n v="0"/>
  </r>
  <r>
    <x v="1"/>
    <x v="1"/>
    <d v="2024-12-29T00:00:00"/>
    <n v="5"/>
    <s v="WAV"/>
    <n v="4049519"/>
    <s v="Yes"/>
    <n v="5"/>
    <n v="0"/>
    <n v="0"/>
  </r>
  <r>
    <x v="1"/>
    <x v="1"/>
    <d v="2024-12-29T00:00:00"/>
    <n v="5"/>
    <s v="WAV"/>
    <n v="4049520"/>
    <s v="Yes"/>
    <n v="5"/>
    <n v="0"/>
    <n v="0"/>
  </r>
  <r>
    <x v="1"/>
    <x v="1"/>
    <d v="2024-12-28T00:00:00"/>
    <n v="5"/>
    <s v="WAV"/>
    <n v="4049527"/>
    <s v="Yes"/>
    <n v="5"/>
    <n v="0"/>
    <n v="0"/>
  </r>
  <r>
    <x v="1"/>
    <x v="5"/>
    <d v="2024-12-27T00:00:00"/>
    <n v="5"/>
    <s v="SEDAN"/>
    <n v="4049537"/>
    <s v="Yes"/>
    <n v="5"/>
    <n v="0"/>
    <n v="0"/>
  </r>
  <r>
    <x v="1"/>
    <x v="11"/>
    <d v="2024-12-27T00:00:00"/>
    <n v="0"/>
    <s v="WAV"/>
    <n v="4049542"/>
    <s v="Yes"/>
    <n v="0"/>
    <n v="0"/>
    <n v="0"/>
  </r>
  <r>
    <x v="2"/>
    <x v="1"/>
    <d v="2024-12-29T00:00:00"/>
    <n v="5.5"/>
    <s v="WAV"/>
    <n v="4049543"/>
    <s v="Yes"/>
    <n v="5.5"/>
    <n v="0"/>
    <n v="0"/>
  </r>
  <r>
    <x v="2"/>
    <x v="17"/>
    <d v="2024-12-29T00:00:00"/>
    <n v="5.5"/>
    <s v="WAV"/>
    <n v="4049554"/>
    <s v="Yes"/>
    <n v="5.5"/>
    <n v="0"/>
    <n v="0"/>
  </r>
  <r>
    <x v="1"/>
    <x v="7"/>
    <d v="2024-12-29T00:00:00"/>
    <n v="0"/>
    <s v="WAV"/>
    <n v="4049557"/>
    <s v="Yes"/>
    <n v="0"/>
    <n v="0"/>
    <n v="0"/>
  </r>
  <r>
    <x v="1"/>
    <x v="7"/>
    <d v="2024-12-29T00:00:00"/>
    <n v="0"/>
    <s v="WAV"/>
    <n v="4049580"/>
    <s v="Yes"/>
    <n v="5"/>
    <n v="1"/>
    <n v="5"/>
  </r>
  <r>
    <x v="1"/>
    <x v="1"/>
    <d v="2024-12-29T00:00:00"/>
    <n v="5"/>
    <s v="BIGVAN"/>
    <n v="4049589"/>
    <s v="Yes"/>
    <n v="5"/>
    <n v="0"/>
    <n v="0"/>
  </r>
  <r>
    <x v="1"/>
    <x v="11"/>
    <d v="2024-12-27T00:00:00"/>
    <n v="0"/>
    <s v="WAV"/>
    <n v="4049591"/>
    <s v="Yes"/>
    <n v="0"/>
    <n v="0"/>
    <n v="0"/>
  </r>
  <r>
    <x v="1"/>
    <x v="1"/>
    <d v="2024-12-29T00:00:00"/>
    <n v="5"/>
    <s v="BIGVAN"/>
    <n v="4049593"/>
    <s v="Yes"/>
    <n v="5"/>
    <n v="0"/>
    <n v="0"/>
  </r>
  <r>
    <x v="1"/>
    <x v="1"/>
    <d v="2024-12-29T00:00:00"/>
    <n v="0"/>
    <s v="WAV"/>
    <n v="4049602"/>
    <s v="Yes"/>
    <n v="0"/>
    <n v="0"/>
    <n v="0"/>
  </r>
  <r>
    <x v="2"/>
    <x v="1"/>
    <d v="2024-12-28T00:00:00"/>
    <n v="0"/>
    <s v="WAV"/>
    <n v="4049606"/>
    <s v="Yes"/>
    <n v="0"/>
    <n v="0"/>
    <n v="0"/>
  </r>
  <r>
    <x v="2"/>
    <x v="4"/>
    <d v="2024-12-28T00:00:00"/>
    <n v="0"/>
    <s v="WAV"/>
    <n v="4049607"/>
    <s v="Yes"/>
    <n v="0"/>
    <n v="0"/>
    <n v="0"/>
  </r>
  <r>
    <x v="1"/>
    <x v="1"/>
    <d v="2024-12-28T00:00:00"/>
    <n v="5"/>
    <s v="WAV"/>
    <n v="4049608"/>
    <s v="Yes"/>
    <n v="5"/>
    <n v="0"/>
    <n v="0"/>
  </r>
  <r>
    <x v="1"/>
    <x v="1"/>
    <d v="2024-12-28T00:00:00"/>
    <n v="5"/>
    <s v="WAV"/>
    <n v="4049612"/>
    <s v="Yes"/>
    <n v="5"/>
    <n v="0"/>
    <n v="0"/>
  </r>
  <r>
    <x v="1"/>
    <x v="1"/>
    <d v="2024-12-29T00:00:00"/>
    <n v="5"/>
    <s v="WAV"/>
    <n v="4049613"/>
    <s v="Yes"/>
    <n v="5"/>
    <n v="0"/>
    <n v="0"/>
  </r>
  <r>
    <x v="0"/>
    <x v="1"/>
    <d v="2024-12-29T00:00:00"/>
    <n v="0"/>
    <s v="BIGVAN"/>
    <n v="4049627"/>
    <s v="Yes"/>
    <n v="0"/>
    <n v="0"/>
    <n v="0"/>
  </r>
  <r>
    <x v="0"/>
    <x v="11"/>
    <d v="2024-12-28T00:00:00"/>
    <n v="0"/>
    <s v="WAV"/>
    <n v="4049628"/>
    <s v="Yes"/>
    <n v="3.75"/>
    <n v="1"/>
    <n v="3.75"/>
  </r>
  <r>
    <x v="0"/>
    <x v="1"/>
    <d v="2024-12-28T00:00:00"/>
    <n v="0"/>
    <s v="BIGVAN"/>
    <n v="4049629"/>
    <s v="Yes"/>
    <n v="3.75"/>
    <n v="1"/>
    <n v="3.75"/>
  </r>
  <r>
    <x v="0"/>
    <x v="1"/>
    <d v="2024-12-29T00:00:00"/>
    <n v="5"/>
    <s v="BIGVAN"/>
    <n v="4049634"/>
    <s v="Yes"/>
    <n v="5"/>
    <n v="0"/>
    <n v="0"/>
  </r>
  <r>
    <x v="2"/>
    <x v="1"/>
    <d v="2024-12-29T00:00:00"/>
    <n v="5.5"/>
    <s v="WAV"/>
    <n v="4049641"/>
    <s v="Yes"/>
    <n v="5.5"/>
    <n v="0"/>
    <n v="0"/>
  </r>
  <r>
    <x v="2"/>
    <x v="7"/>
    <d v="2024-12-29T00:00:00"/>
    <n v="5"/>
    <s v="WAV"/>
    <n v="4049643"/>
    <s v="Yes"/>
    <n v="5"/>
    <n v="0"/>
    <n v="0"/>
  </r>
  <r>
    <x v="0"/>
    <x v="11"/>
    <d v="2024-12-29T00:00:00"/>
    <n v="0"/>
    <s v="WAV"/>
    <n v="4049653"/>
    <s v="Yes"/>
    <n v="3.75"/>
    <n v="1"/>
    <n v="3.75"/>
  </r>
  <r>
    <x v="0"/>
    <x v="11"/>
    <d v="2024-12-29T00:00:00"/>
    <n v="3.75"/>
    <s v="WAV"/>
    <n v="4049654"/>
    <s v="Yes"/>
    <n v="3.75"/>
    <n v="0"/>
    <n v="0"/>
  </r>
  <r>
    <x v="1"/>
    <x v="1"/>
    <d v="2024-12-29T00:00:00"/>
    <n v="5"/>
    <s v="WAV"/>
    <n v="4049679"/>
    <s v="Yes"/>
    <n v="5"/>
    <n v="0"/>
    <n v="0"/>
  </r>
  <r>
    <x v="0"/>
    <x v="11"/>
    <d v="2024-12-28T00:00:00"/>
    <n v="0"/>
    <s v="WAV"/>
    <n v="4049685"/>
    <s v="Yes"/>
    <n v="3.75"/>
    <n v="1"/>
    <n v="3.75"/>
  </r>
  <r>
    <x v="0"/>
    <x v="11"/>
    <d v="2024-12-28T00:00:00"/>
    <n v="3.75"/>
    <s v="WAV"/>
    <n v="4049686"/>
    <s v="Yes"/>
    <n v="3.75"/>
    <n v="0"/>
    <n v="0"/>
  </r>
  <r>
    <x v="2"/>
    <x v="17"/>
    <d v="2024-12-29T00:00:00"/>
    <n v="5.5"/>
    <s v="WAV"/>
    <n v="4049687"/>
    <s v="Yes"/>
    <n v="5.5"/>
    <n v="0"/>
    <n v="0"/>
  </r>
  <r>
    <x v="1"/>
    <x v="17"/>
    <d v="2024-12-29T00:00:00"/>
    <n v="0"/>
    <s v="WAV"/>
    <n v="4049707"/>
    <s v="Yes"/>
    <n v="0"/>
    <n v="0"/>
    <n v="0"/>
  </r>
  <r>
    <x v="2"/>
    <x v="16"/>
    <d v="2024-12-28T00:00:00"/>
    <n v="0"/>
    <s v="WAV"/>
    <n v="4049787"/>
    <s v="Yes"/>
    <n v="5.5"/>
    <n v="1"/>
    <n v="5.5"/>
  </r>
  <r>
    <x v="1"/>
    <x v="1"/>
    <d v="2024-12-29T00:00:00"/>
    <n v="5"/>
    <s v="BIGVAN"/>
    <n v="4049814"/>
    <s v="Yes"/>
    <n v="5"/>
    <n v="0"/>
    <n v="0"/>
  </r>
  <r>
    <x v="1"/>
    <x v="1"/>
    <d v="2024-12-29T00:00:00"/>
    <n v="5"/>
    <s v="WAV"/>
    <n v="4049829"/>
    <s v="Yes"/>
    <n v="5"/>
    <n v="0"/>
    <n v="0"/>
  </r>
  <r>
    <x v="2"/>
    <x v="1"/>
    <d v="2024-12-29T00:00:00"/>
    <n v="5.5"/>
    <s v="WAV"/>
    <n v="4049847"/>
    <s v="Yes"/>
    <n v="5.5"/>
    <n v="0"/>
    <n v="0"/>
  </r>
  <r>
    <x v="2"/>
    <x v="1"/>
    <d v="2024-12-29T00:00:00"/>
    <n v="5"/>
    <s v="WAV"/>
    <n v="4049848"/>
    <s v="Yes"/>
    <n v="5"/>
    <n v="0"/>
    <n v="0"/>
  </r>
  <r>
    <x v="1"/>
    <x v="1"/>
    <d v="2024-12-29T00:00:00"/>
    <n v="5"/>
    <s v="WAV"/>
    <n v="4049851"/>
    <s v="Yes"/>
    <n v="5"/>
    <n v="0"/>
    <n v="0"/>
  </r>
  <r>
    <x v="1"/>
    <x v="1"/>
    <d v="2024-12-29T00:00:00"/>
    <n v="5"/>
    <s v="WAV"/>
    <n v="4049876"/>
    <s v="Yes"/>
    <n v="5"/>
    <n v="0"/>
    <n v="0"/>
  </r>
  <r>
    <x v="1"/>
    <x v="1"/>
    <d v="2024-12-29T00:00:00"/>
    <n v="5"/>
    <s v="WAV"/>
    <n v="4049878"/>
    <s v="Yes"/>
    <n v="5"/>
    <n v="0"/>
    <n v="0"/>
  </r>
  <r>
    <x v="1"/>
    <x v="1"/>
    <d v="2024-12-29T00:00:00"/>
    <n v="5"/>
    <s v="WAV"/>
    <n v="4049880"/>
    <s v="Yes"/>
    <n v="5"/>
    <n v="0"/>
    <n v="0"/>
  </r>
  <r>
    <x v="1"/>
    <x v="17"/>
    <d v="2024-12-29T00:00:00"/>
    <n v="5"/>
    <s v="WAV"/>
    <n v="4049881"/>
    <s v="Yes"/>
    <n v="5"/>
    <n v="0"/>
    <n v="0"/>
  </r>
  <r>
    <x v="0"/>
    <x v="1"/>
    <d v="2024-12-29T00:00:00"/>
    <n v="0"/>
    <s v="BIGVAN"/>
    <n v="4049888"/>
    <s v="Yes"/>
    <n v="3.75"/>
    <n v="1"/>
    <n v="3.75"/>
  </r>
  <r>
    <x v="0"/>
    <x v="1"/>
    <d v="2024-12-29T00:00:00"/>
    <n v="3.75"/>
    <s v="BIGVAN"/>
    <n v="4049889"/>
    <s v="Yes"/>
    <n v="3.75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  <x v="0"/>
    <s v="CCCTA"/>
    <s v="UMANA, DOMINGO"/>
    <x v="0"/>
    <x v="0"/>
    <n v="2"/>
    <n v="1.4"/>
    <n v="0.16700000000000001"/>
    <n v="0"/>
    <n v="23.901"/>
    <x v="0"/>
    <n v="1.4"/>
    <n v="51.478000000000002"/>
    <n v="12"/>
    <n v="1.9917499999999999"/>
    <x v="0"/>
    <n v="1"/>
    <n v="1.9917499999999999"/>
  </r>
  <r>
    <x v="1"/>
    <x v="0"/>
    <s v="CCCTA"/>
    <s v="MOLLIQUE, ROMESHA"/>
    <x v="1"/>
    <x v="0"/>
    <n v="10"/>
    <n v="10.199999999999999"/>
    <n v="0.35"/>
    <n v="0.5"/>
    <n v="195.73500000000001"/>
    <x v="1"/>
    <n v="9.68"/>
    <n v="314.59999999999997"/>
    <n v="12"/>
    <n v="16.311250000000001"/>
    <x v="0"/>
    <n v="1"/>
    <n v="16.311250000000001"/>
  </r>
  <r>
    <x v="2"/>
    <x v="0"/>
    <s v="CCCTA"/>
    <s v="VILCHEZ, CHARLENNE"/>
    <x v="2"/>
    <x v="0"/>
    <n v="10"/>
    <n v="10.632999999999999"/>
    <n v="0.23300000000000001"/>
    <n v="0.51700000000000002"/>
    <n v="176.74799999999999"/>
    <x v="1"/>
    <n v="10.116"/>
    <n v="328.77"/>
    <n v="12"/>
    <n v="14.728999999999999"/>
    <x v="0"/>
    <n v="1"/>
    <n v="14.728999999999999"/>
  </r>
  <r>
    <x v="3"/>
    <x v="0"/>
    <s v="CCCTA"/>
    <s v="MAINESS, RYAN"/>
    <x v="3"/>
    <x v="1"/>
    <n v="10"/>
    <n v="11"/>
    <n v="0.33300000000000002"/>
    <n v="0.5"/>
    <n v="196.66300000000001"/>
    <x v="2"/>
    <n v="10.497"/>
    <n v="304.41300000000001"/>
    <n v="19"/>
    <n v="10.350684210526316"/>
    <x v="0"/>
    <n v="1"/>
    <n v="10.350684210526316"/>
  </r>
  <r>
    <x v="4"/>
    <x v="0"/>
    <s v="CCCTA"/>
    <s v="BUTLER, JACQUELINE"/>
    <x v="4"/>
    <x v="0"/>
    <n v="10"/>
    <n v="8.5670000000000002"/>
    <n v="0.16700000000000001"/>
    <n v="0.5"/>
    <n v="172.74"/>
    <x v="1"/>
    <n v="8.0670000000000002"/>
    <n v="262.17750000000001"/>
    <n v="12"/>
    <n v="14.395000000000001"/>
    <x v="0"/>
    <n v="1"/>
    <n v="14.395000000000001"/>
  </r>
  <r>
    <x v="4"/>
    <x v="0"/>
    <s v="CCCTA"/>
    <s v="TILLMAN, ROSALYN"/>
    <x v="5"/>
    <x v="0"/>
    <n v="9"/>
    <n v="9.5670000000000002"/>
    <n v="0.4"/>
    <n v="0.53300000000000003"/>
    <n v="181.316"/>
    <x v="1"/>
    <n v="8.9640000000000004"/>
    <n v="291.33000000000004"/>
    <n v="12"/>
    <n v="15.109666666666667"/>
    <x v="0"/>
    <n v="1"/>
    <n v="15.109666666666667"/>
  </r>
  <r>
    <x v="0"/>
    <x v="0"/>
    <s v="CCCTA"/>
    <s v="BANKS, LENARD"/>
    <x v="6"/>
    <x v="0"/>
    <n v="7"/>
    <n v="8.6999999999999993"/>
    <n v="0.15"/>
    <n v="0.5"/>
    <n v="152.375"/>
    <x v="0"/>
    <n v="8.1999999999999993"/>
    <n v="301.51400000000001"/>
    <n v="12"/>
    <n v="12.697916666666666"/>
    <x v="0"/>
    <n v="1"/>
    <n v="12.697916666666666"/>
  </r>
  <r>
    <x v="0"/>
    <x v="0"/>
    <s v="CCCTA"/>
    <s v="MATUECCI, MATT"/>
    <x v="7"/>
    <x v="0"/>
    <n v="9"/>
    <n v="8.8000000000000007"/>
    <n v="0.15"/>
    <n v="0.5"/>
    <n v="182.458"/>
    <x v="0"/>
    <n v="8.3000000000000007"/>
    <n v="305.19100000000003"/>
    <n v="12"/>
    <n v="15.204833333333333"/>
    <x v="0"/>
    <n v="1"/>
    <n v="15.204833333333333"/>
  </r>
  <r>
    <x v="0"/>
    <x v="0"/>
    <s v="CCCTA"/>
    <s v="ROGERS, JAMES"/>
    <x v="8"/>
    <x v="0"/>
    <n v="7"/>
    <n v="8.7330000000000005"/>
    <n v="0.16700000000000001"/>
    <n v="0.5"/>
    <n v="158.73599999999999"/>
    <x v="0"/>
    <n v="8.2330000000000005"/>
    <n v="302.72741000000002"/>
    <n v="12"/>
    <n v="13.228"/>
    <x v="0"/>
    <n v="1"/>
    <n v="13.228"/>
  </r>
  <r>
    <x v="0"/>
    <x v="0"/>
    <s v="CCCTA"/>
    <s v="SILVA PAUL"/>
    <x v="9"/>
    <x v="0"/>
    <n v="7"/>
    <n v="8.5500000000000007"/>
    <n v="0"/>
    <n v="0.51700000000000002"/>
    <n v="143.80600000000001"/>
    <x v="0"/>
    <n v="8.0330000000000013"/>
    <n v="295.37341000000009"/>
    <n v="12"/>
    <n v="11.983833333333335"/>
    <x v="0"/>
    <n v="1"/>
    <n v="11.983833333333335"/>
  </r>
  <r>
    <x v="0"/>
    <x v="0"/>
    <s v="CCCTA"/>
    <s v="UMANA, DOMINGO"/>
    <x v="10"/>
    <x v="0"/>
    <n v="7"/>
    <n v="8"/>
    <n v="0"/>
    <n v="0.51700000000000002"/>
    <n v="177.96199999999999"/>
    <x v="0"/>
    <n v="7.4829999999999997"/>
    <n v="275.14991000000003"/>
    <n v="12"/>
    <n v="14.830166666666665"/>
    <x v="0"/>
    <n v="1"/>
    <n v="14.830166666666665"/>
  </r>
  <r>
    <x v="5"/>
    <x v="0"/>
    <s v="CCCTA"/>
    <s v="JENNINGS, WILLIAM"/>
    <x v="11"/>
    <x v="1"/>
    <n v="10"/>
    <n v="11.217000000000001"/>
    <n v="0"/>
    <n v="0.48299999999999998"/>
    <n v="196.56299999999999"/>
    <x v="2"/>
    <n v="10.734"/>
    <n v="311.286"/>
    <n v="19"/>
    <n v="10.345421052631579"/>
    <x v="0"/>
    <n v="1"/>
    <n v="10.345421052631579"/>
  </r>
  <r>
    <x v="6"/>
    <x v="0"/>
    <s v="CCCTA"/>
    <s v="GETU BOGALE"/>
    <x v="12"/>
    <x v="0"/>
    <n v="6"/>
    <n v="7.867"/>
    <n v="0"/>
    <n v="0.5"/>
    <n v="131.054"/>
    <x v="1"/>
    <n v="7.367"/>
    <n v="239.42750000000001"/>
    <n v="12"/>
    <n v="10.921166666666666"/>
    <x v="0"/>
    <n v="1"/>
    <n v="10.921166666666666"/>
  </r>
  <r>
    <x v="7"/>
    <x v="0"/>
    <s v="CCCTA"/>
    <s v="FOWLER, ANTOINE"/>
    <x v="13"/>
    <x v="0"/>
    <n v="10"/>
    <n v="10.467000000000001"/>
    <n v="0.33300000000000002"/>
    <n v="0.5"/>
    <n v="140.88999999999999"/>
    <x v="1"/>
    <n v="9.9640000000000004"/>
    <n v="323.83000000000004"/>
    <n v="12"/>
    <n v="11.740833333333333"/>
    <x v="0"/>
    <n v="1"/>
    <n v="11.740833333333333"/>
  </r>
  <r>
    <x v="5"/>
    <x v="0"/>
    <s v="CCCTA"/>
    <s v="VAUGHN, DUSTIN"/>
    <x v="14"/>
    <x v="1"/>
    <n v="11"/>
    <n v="11.1"/>
    <n v="0"/>
    <n v="0.5"/>
    <n v="225.52600000000001"/>
    <x v="2"/>
    <n v="10.6"/>
    <n v="307.39999999999998"/>
    <n v="19"/>
    <n v="11.869789473684211"/>
    <x v="0"/>
    <n v="1"/>
    <n v="11.869789473684211"/>
  </r>
  <r>
    <x v="8"/>
    <x v="0"/>
    <s v="CCCTA"/>
    <s v="OBELTON, KENNETH"/>
    <x v="15"/>
    <x v="1"/>
    <n v="5"/>
    <n v="10.050000000000001"/>
    <n v="0.33300000000000002"/>
    <n v="0.5"/>
    <n v="102.98"/>
    <x v="2"/>
    <n v="9.5470000000000006"/>
    <n v="276.863"/>
    <n v="19"/>
    <n v="5.42"/>
    <x v="0"/>
    <n v="1"/>
    <n v="5.42"/>
  </r>
  <r>
    <x v="9"/>
    <x v="0"/>
    <s v="CCCTA"/>
    <s v="HUGO, TAMA"/>
    <x v="16"/>
    <x v="0"/>
    <n v="11"/>
    <n v="10.382999999999999"/>
    <n v="0.33300000000000002"/>
    <n v="0.5"/>
    <n v="146.667"/>
    <x v="1"/>
    <n v="9.879999999999999"/>
    <n v="321.09999999999997"/>
    <n v="12"/>
    <n v="12.222250000000001"/>
    <x v="0"/>
    <n v="1"/>
    <n v="12.222250000000001"/>
  </r>
  <r>
    <x v="10"/>
    <x v="0"/>
    <s v="CCCTA"/>
    <s v="BROWN, LOVIE"/>
    <x v="17"/>
    <x v="1"/>
    <n v="12"/>
    <n v="10.016999999999999"/>
    <n v="0.35"/>
    <n v="0.5"/>
    <n v="194.15600000000001"/>
    <x v="2"/>
    <n v="9.4969999999999999"/>
    <n v="275.41300000000001"/>
    <n v="19"/>
    <n v="10.218736842105264"/>
    <x v="0"/>
    <n v="1"/>
    <n v="10.218736842105264"/>
  </r>
  <r>
    <x v="0"/>
    <x v="0"/>
    <s v="CCCTA"/>
    <s v="SILVA, PAUL"/>
    <x v="18"/>
    <x v="2"/>
    <n v="1"/>
    <n v="0.8"/>
    <n v="0"/>
    <n v="0"/>
    <n v="16.305"/>
    <x v="3"/>
    <n v="0.8"/>
    <n v="33.616000000000007"/>
    <n v="7"/>
    <n v="2.3292857142857142"/>
    <x v="0"/>
    <n v="1"/>
    <n v="2.3292857142857142"/>
  </r>
  <r>
    <x v="0"/>
    <x v="0"/>
    <s v="CCCTA"/>
    <s v="ALLGOOD, SCOTT"/>
    <x v="19"/>
    <x v="2"/>
    <n v="10"/>
    <n v="9.4830000000000005"/>
    <n v="0.33300000000000002"/>
    <n v="0.51700000000000002"/>
    <n v="197.69800000000001"/>
    <x v="3"/>
    <n v="8.963000000000001"/>
    <n v="376.62526000000008"/>
    <n v="7"/>
    <n v="28.242571428571431"/>
    <x v="0"/>
    <n v="1"/>
    <n v="28.242571428571431"/>
  </r>
  <r>
    <x v="0"/>
    <x v="0"/>
    <s v="LAVTA"/>
    <s v="CARTER, RENE"/>
    <x v="20"/>
    <x v="2"/>
    <n v="11"/>
    <n v="8.7669999999999995"/>
    <n v="0.25"/>
    <n v="0.46700000000000003"/>
    <n v="118.562"/>
    <x v="3"/>
    <n v="8.2999999999999989"/>
    <n v="348.76599999999996"/>
    <n v="7"/>
    <n v="16.937428571428573"/>
    <x v="0"/>
    <n v="1"/>
    <n v="16.937428571428573"/>
  </r>
  <r>
    <x v="0"/>
    <x v="0"/>
    <s v="LAVTA"/>
    <s v="SILVA, PAUL"/>
    <x v="21"/>
    <x v="2"/>
    <n v="11"/>
    <n v="6.9329999999999998"/>
    <n v="0.16700000000000001"/>
    <n v="0"/>
    <n v="87.299000000000007"/>
    <x v="3"/>
    <n v="6.9329999999999998"/>
    <n v="291.32465999999999"/>
    <n v="7"/>
    <n v="12.471285714285715"/>
    <x v="0"/>
    <n v="1"/>
    <n v="12.471285714285715"/>
  </r>
  <r>
    <x v="6"/>
    <x v="0"/>
    <s v="LAVTA"/>
    <s v="GETU BOGALE"/>
    <x v="22"/>
    <x v="0"/>
    <n v="7"/>
    <n v="2.4670000000000001"/>
    <n v="0"/>
    <n v="0"/>
    <n v="48.994999999999997"/>
    <x v="4"/>
    <n v="2.4670000000000001"/>
    <n v="86.344999999999999"/>
    <n v="12"/>
    <n v="4.0829166666666667"/>
    <x v="0"/>
    <n v="1"/>
    <n v="4.0829166666666667"/>
  </r>
  <r>
    <x v="11"/>
    <x v="0"/>
    <s v="LAVTA"/>
    <s v="SULEIMAN, AIMEN"/>
    <x v="23"/>
    <x v="0"/>
    <n v="14"/>
    <n v="9.9499999999999993"/>
    <n v="0.35"/>
    <n v="0.5"/>
    <n v="133.006"/>
    <x v="4"/>
    <n v="9.43"/>
    <n v="330.05"/>
    <n v="12"/>
    <n v="11.083833333333333"/>
    <x v="0"/>
    <n v="1"/>
    <n v="11.083833333333333"/>
  </r>
  <r>
    <x v="0"/>
    <x v="0"/>
    <s v="LAVTA"/>
    <s v="HALE, MICHAEL"/>
    <x v="24"/>
    <x v="2"/>
    <n v="17"/>
    <n v="8.6170000000000009"/>
    <n v="0.33300000000000002"/>
    <n v="0.5"/>
    <n v="110.224"/>
    <x v="3"/>
    <n v="8.1140000000000008"/>
    <n v="340.95028000000008"/>
    <n v="7"/>
    <n v="15.746285714285715"/>
    <x v="0"/>
    <n v="1"/>
    <n v="15.746285714285715"/>
  </r>
  <r>
    <x v="12"/>
    <x v="0"/>
    <s v="LAVTA"/>
    <s v="SALGUERO, JORGE"/>
    <x v="25"/>
    <x v="0"/>
    <n v="18"/>
    <n v="11.532999999999999"/>
    <n v="0"/>
    <n v="0.48299999999999998"/>
    <n v="146.72800000000001"/>
    <x v="4"/>
    <n v="11.049999999999999"/>
    <n v="386.74999999999994"/>
    <n v="12"/>
    <n v="12.227333333333334"/>
    <x v="0"/>
    <n v="1"/>
    <n v="12.227333333333334"/>
  </r>
  <r>
    <x v="13"/>
    <x v="0"/>
    <s v="LAVTA"/>
    <s v="BUFFINGTON, DANIEL"/>
    <x v="26"/>
    <x v="0"/>
    <n v="8"/>
    <n v="3.9329999999999998"/>
    <n v="0.3"/>
    <n v="0"/>
    <n v="59.412999999999997"/>
    <x v="5"/>
    <n v="3.9329999999999998"/>
    <n v="157.32"/>
    <n v="12"/>
    <n v="4.9510833333333331"/>
    <x v="0"/>
    <n v="1"/>
    <n v="4.9510833333333331"/>
  </r>
  <r>
    <x v="14"/>
    <x v="0"/>
    <s v="LAVTA"/>
    <s v="BUFFINGTON, BLAKE"/>
    <x v="27"/>
    <x v="0"/>
    <n v="20"/>
    <n v="10.183"/>
    <n v="0"/>
    <n v="0.5"/>
    <n v="131.39599999999999"/>
    <x v="4"/>
    <n v="9.6829999999999998"/>
    <n v="338.90499999999997"/>
    <n v="12"/>
    <n v="10.949666666666666"/>
    <x v="0"/>
    <n v="1"/>
    <n v="10.949666666666666"/>
  </r>
  <r>
    <x v="4"/>
    <x v="1"/>
    <s v="CCCTA"/>
    <s v="TILLMAN, ROSALYN"/>
    <x v="5"/>
    <x v="0"/>
    <n v="5"/>
    <n v="9.3829999999999991"/>
    <n v="0.16700000000000001"/>
    <n v="0.317"/>
    <n v="199.11099999999999"/>
    <x v="1"/>
    <n v="9.0659999999999989"/>
    <n v="294.64499999999998"/>
    <n v="12"/>
    <n v="16.592583333333334"/>
    <x v="0"/>
    <n v="1"/>
    <n v="16.592583333333334"/>
  </r>
  <r>
    <x v="0"/>
    <x v="1"/>
    <s v="CCCTA"/>
    <s v="ALLGOOD, SCOTT"/>
    <x v="19"/>
    <x v="2"/>
    <n v="7"/>
    <n v="9.35"/>
    <n v="0.6"/>
    <n v="0.45"/>
    <n v="186.22399999999999"/>
    <x v="3"/>
    <n v="8.629999999999999"/>
    <n v="362.63259999999997"/>
    <n v="7"/>
    <n v="26.603428571428569"/>
    <x v="0"/>
    <n v="1"/>
    <n v="26.603428571428569"/>
  </r>
  <r>
    <x v="10"/>
    <x v="1"/>
    <s v="CCCTA"/>
    <s v="BROWN, LOVIE"/>
    <x v="17"/>
    <x v="1"/>
    <n v="10"/>
    <n v="10"/>
    <n v="0.38300000000000001"/>
    <n v="0.53300000000000003"/>
    <n v="362.17599999999999"/>
    <x v="2"/>
    <n v="9.4139999999999997"/>
    <n v="273.00599999999997"/>
    <n v="19"/>
    <n v="19.061894736842106"/>
    <x v="0"/>
    <n v="1"/>
    <n v="19.061894736842106"/>
  </r>
  <r>
    <x v="15"/>
    <x v="1"/>
    <s v="CCCTA"/>
    <s v="MALCOM, LANDREW"/>
    <x v="28"/>
    <x v="0"/>
    <n v="7"/>
    <n v="10.183"/>
    <n v="0"/>
    <n v="0.15"/>
    <n v="139.99299999999999"/>
    <x v="1"/>
    <n v="10.032999999999999"/>
    <n v="326.07249999999999"/>
    <n v="12"/>
    <n v="11.666083333333333"/>
    <x v="0"/>
    <n v="1"/>
    <n v="11.666083333333333"/>
  </r>
  <r>
    <x v="3"/>
    <x v="1"/>
    <s v="CCCTA"/>
    <s v="MAINESS, RYAN"/>
    <x v="3"/>
    <x v="1"/>
    <n v="11"/>
    <n v="10.067"/>
    <n v="0.33300000000000002"/>
    <n v="0.5"/>
    <n v="344.02199999999999"/>
    <x v="2"/>
    <n v="9.5640000000000001"/>
    <n v="277.35599999999999"/>
    <n v="19"/>
    <n v="18.106421052631578"/>
    <x v="0"/>
    <n v="1"/>
    <n v="18.106421052631578"/>
  </r>
  <r>
    <x v="8"/>
    <x v="1"/>
    <s v="CCCTA"/>
    <s v="OBELTON, KENNETH"/>
    <x v="15"/>
    <x v="1"/>
    <n v="6"/>
    <n v="9.9830000000000005"/>
    <n v="0.33300000000000002"/>
    <n v="0.5"/>
    <n v="111.051"/>
    <x v="2"/>
    <n v="9.48"/>
    <n v="274.92"/>
    <n v="19"/>
    <n v="5.8447894736842105"/>
    <x v="0"/>
    <n v="1"/>
    <n v="5.8447894736842105"/>
  </r>
  <r>
    <x v="2"/>
    <x v="1"/>
    <s v="CCCTA"/>
    <s v="VILCHEZ, CHARLENNE"/>
    <x v="2"/>
    <x v="0"/>
    <n v="12"/>
    <n v="11.35"/>
    <n v="0.2"/>
    <n v="0.5"/>
    <n v="196.57900000000001"/>
    <x v="1"/>
    <n v="10.85"/>
    <n v="352.625"/>
    <n v="12"/>
    <n v="16.381583333333335"/>
    <x v="0"/>
    <n v="1"/>
    <n v="16.381583333333335"/>
  </r>
  <r>
    <x v="6"/>
    <x v="1"/>
    <s v="CCCTA"/>
    <s v="GETU BOGALE"/>
    <x v="12"/>
    <x v="0"/>
    <n v="7"/>
    <n v="10.032999999999999"/>
    <n v="0"/>
    <n v="0.2"/>
    <n v="147.04"/>
    <x v="1"/>
    <n v="9.8330000000000002"/>
    <n v="319.57249999999999"/>
    <n v="12"/>
    <n v="12.253333333333332"/>
    <x v="0"/>
    <n v="1"/>
    <n v="12.253333333333332"/>
  </r>
  <r>
    <x v="4"/>
    <x v="1"/>
    <s v="CCCTA"/>
    <s v="BUTLER, JACQUELINE"/>
    <x v="4"/>
    <x v="0"/>
    <n v="4"/>
    <n v="7.2169999999999996"/>
    <n v="0"/>
    <n v="0"/>
    <n v="178.43899999999999"/>
    <x v="1"/>
    <n v="7.2169999999999996"/>
    <n v="234.55249999999998"/>
    <n v="12"/>
    <n v="14.869916666666667"/>
    <x v="0"/>
    <n v="1"/>
    <n v="14.869916666666667"/>
  </r>
  <r>
    <x v="5"/>
    <x v="1"/>
    <s v="CCCTA"/>
    <s v="VAUGHN, DUSTIN"/>
    <x v="29"/>
    <x v="1"/>
    <n v="3"/>
    <n v="5.3330000000000002"/>
    <n v="0"/>
    <n v="0"/>
    <n v="47.113"/>
    <x v="2"/>
    <n v="5.3330000000000002"/>
    <n v="154.65700000000001"/>
    <n v="19"/>
    <n v="2.4796315789473682"/>
    <x v="0"/>
    <n v="1"/>
    <n v="2.4796315789473682"/>
  </r>
  <r>
    <x v="5"/>
    <x v="1"/>
    <s v="CCCTA"/>
    <s v="VAUGHN, DUSTIN"/>
    <x v="30"/>
    <x v="1"/>
    <n v="9"/>
    <n v="9.8000000000000007"/>
    <n v="0"/>
    <n v="0.46700000000000003"/>
    <n v="126.818"/>
    <x v="2"/>
    <n v="9.3330000000000002"/>
    <n v="270.65699999999998"/>
    <n v="19"/>
    <n v="6.674631578947368"/>
    <x v="0"/>
    <n v="1"/>
    <n v="6.674631578947368"/>
  </r>
  <r>
    <x v="9"/>
    <x v="1"/>
    <s v="CCCTA"/>
    <s v="HUGO, TAMA"/>
    <x v="16"/>
    <x v="0"/>
    <n v="12"/>
    <n v="10.132999999999999"/>
    <n v="0.33300000000000002"/>
    <n v="0.5"/>
    <n v="209.09299999999999"/>
    <x v="1"/>
    <n v="9.629999999999999"/>
    <n v="312.97499999999997"/>
    <n v="12"/>
    <n v="17.424416666666666"/>
    <x v="0"/>
    <n v="1"/>
    <n v="17.424416666666666"/>
  </r>
  <r>
    <x v="7"/>
    <x v="1"/>
    <s v="CCCTA"/>
    <s v="FOWLER, ANTOINE"/>
    <x v="13"/>
    <x v="0"/>
    <n v="10"/>
    <n v="10.782999999999999"/>
    <n v="0.33300000000000002"/>
    <n v="0.48299999999999998"/>
    <n v="189.517"/>
    <x v="1"/>
    <n v="10.296999999999999"/>
    <n v="334.65249999999997"/>
    <n v="12"/>
    <n v="15.793083333333334"/>
    <x v="0"/>
    <n v="1"/>
    <n v="15.793083333333334"/>
  </r>
  <r>
    <x v="0"/>
    <x v="1"/>
    <s v="CCCTA"/>
    <s v="SILVA PAUL"/>
    <x v="9"/>
    <x v="0"/>
    <n v="10"/>
    <n v="8.75"/>
    <n v="0.45"/>
    <n v="0"/>
    <n v="118.77500000000001"/>
    <x v="0"/>
    <n v="8.6300000000000008"/>
    <n v="317.32510000000008"/>
    <n v="12"/>
    <n v="9.8979166666666671"/>
    <x v="0"/>
    <n v="1"/>
    <n v="9.8979166666666671"/>
  </r>
  <r>
    <x v="0"/>
    <x v="1"/>
    <s v="CCCTA"/>
    <s v="BANKS, LENARD"/>
    <x v="6"/>
    <x v="0"/>
    <n v="10"/>
    <n v="9"/>
    <n v="6.7000000000000004E-2"/>
    <n v="0.36699999999999999"/>
    <n v="195.697"/>
    <x v="0"/>
    <n v="8.6329999999999991"/>
    <n v="317.43540999999999"/>
    <n v="12"/>
    <n v="16.308083333333332"/>
    <x v="0"/>
    <n v="1"/>
    <n v="16.308083333333332"/>
  </r>
  <r>
    <x v="0"/>
    <x v="1"/>
    <s v="CCCTA"/>
    <s v="UMANA, DOMINGO"/>
    <x v="10"/>
    <x v="0"/>
    <n v="7"/>
    <n v="8.6"/>
    <n v="0.16700000000000001"/>
    <n v="0.51700000000000002"/>
    <n v="141.81100000000001"/>
    <x v="0"/>
    <n v="8.0830000000000002"/>
    <n v="297.21191000000005"/>
    <n v="12"/>
    <n v="11.817583333333333"/>
    <x v="0"/>
    <n v="1"/>
    <n v="11.817583333333333"/>
  </r>
  <r>
    <x v="0"/>
    <x v="1"/>
    <s v="CCCTA"/>
    <s v="ROGERS, JAMES"/>
    <x v="8"/>
    <x v="0"/>
    <n v="8"/>
    <n v="8.7669999999999995"/>
    <n v="0"/>
    <n v="0.38300000000000001"/>
    <n v="153.26900000000001"/>
    <x v="0"/>
    <n v="8.3840000000000003"/>
    <n v="308.27968000000004"/>
    <n v="12"/>
    <n v="12.772416666666667"/>
    <x v="0"/>
    <n v="1"/>
    <n v="12.772416666666667"/>
  </r>
  <r>
    <x v="1"/>
    <x v="1"/>
    <s v="CCCTA"/>
    <s v="MOLLIQUE, ROMESHA"/>
    <x v="1"/>
    <x v="0"/>
    <n v="13"/>
    <n v="10.4"/>
    <n v="0.33300000000000002"/>
    <n v="0.5"/>
    <n v="139.89099999999999"/>
    <x v="1"/>
    <n v="9.8970000000000002"/>
    <n v="321.65250000000003"/>
    <n v="12"/>
    <n v="11.657583333333333"/>
    <x v="0"/>
    <n v="1"/>
    <n v="11.657583333333333"/>
  </r>
  <r>
    <x v="5"/>
    <x v="1"/>
    <s v="CCCTA"/>
    <s v="JENNINGS, WILLIAM"/>
    <x v="11"/>
    <x v="1"/>
    <n v="10"/>
    <n v="10.75"/>
    <n v="0"/>
    <n v="0.48299999999999998"/>
    <n v="251.18299999999999"/>
    <x v="2"/>
    <n v="10.266999999999999"/>
    <n v="297.74299999999999"/>
    <n v="19"/>
    <n v="13.220157894736841"/>
    <x v="0"/>
    <n v="1"/>
    <n v="13.220157894736841"/>
  </r>
  <r>
    <x v="0"/>
    <x v="1"/>
    <s v="CCCTA"/>
    <s v="KEITH , CLYDE"/>
    <x v="31"/>
    <x v="0"/>
    <n v="8"/>
    <n v="8.75"/>
    <n v="0"/>
    <n v="0.433"/>
    <n v="180.999"/>
    <x v="0"/>
    <n v="8.3170000000000002"/>
    <n v="305.81609000000003"/>
    <n v="12"/>
    <n v="15.08325"/>
    <x v="0"/>
    <n v="1"/>
    <n v="15.08325"/>
  </r>
  <r>
    <x v="11"/>
    <x v="1"/>
    <s v="LAVTA"/>
    <s v="SULEIMAN, AIMEN"/>
    <x v="23"/>
    <x v="0"/>
    <n v="7"/>
    <n v="8.8829999999999991"/>
    <n v="0.36699999999999999"/>
    <n v="0.78300000000000003"/>
    <n v="64.948999999999998"/>
    <x v="4"/>
    <n v="8.0629999999999988"/>
    <n v="282.20499999999998"/>
    <n v="12"/>
    <n v="5.4124166666666662"/>
    <x v="0"/>
    <n v="1"/>
    <n v="5.4124166666666662"/>
  </r>
  <r>
    <x v="0"/>
    <x v="1"/>
    <s v="LAVTA"/>
    <s v="MARSHALL, WILLIAM"/>
    <x v="32"/>
    <x v="2"/>
    <n v="8"/>
    <n v="9.2829999999999995"/>
    <n v="0.25"/>
    <n v="0.76700000000000002"/>
    <n v="80.402000000000001"/>
    <x v="3"/>
    <n v="8.516"/>
    <n v="357.84232000000003"/>
    <n v="7"/>
    <n v="11.486000000000001"/>
    <x v="0"/>
    <n v="1"/>
    <n v="11.486000000000001"/>
  </r>
  <r>
    <x v="14"/>
    <x v="1"/>
    <s v="LAVTA"/>
    <s v="BUFFINGTON, BLAKE"/>
    <x v="27"/>
    <x v="0"/>
    <n v="13"/>
    <n v="9.6170000000000009"/>
    <n v="0.2"/>
    <n v="0.58299999999999996"/>
    <n v="129.245"/>
    <x v="4"/>
    <n v="9.0340000000000007"/>
    <n v="316.19"/>
    <n v="12"/>
    <n v="10.770416666666668"/>
    <x v="0"/>
    <n v="1"/>
    <n v="10.770416666666668"/>
  </r>
  <r>
    <x v="11"/>
    <x v="1"/>
    <s v="LAVTA"/>
    <s v="SULEIMAN, AIMEN"/>
    <x v="33"/>
    <x v="0"/>
    <n v="13"/>
    <n v="9.3670000000000009"/>
    <n v="0.28299999999999997"/>
    <n v="0.51700000000000002"/>
    <n v="93.135999999999996"/>
    <x v="4"/>
    <n v="8.8500000000000014"/>
    <n v="309.75000000000006"/>
    <n v="12"/>
    <n v="7.761333333333333"/>
    <x v="0"/>
    <n v="1"/>
    <n v="7.761333333333333"/>
  </r>
  <r>
    <x v="0"/>
    <x v="1"/>
    <s v="LAVTA"/>
    <s v="SILVA, PAUL"/>
    <x v="21"/>
    <x v="2"/>
    <n v="9"/>
    <n v="9.0329999999999995"/>
    <n v="0.33300000000000002"/>
    <n v="0.5"/>
    <n v="59.875999999999998"/>
    <x v="3"/>
    <n v="8.5299999999999994"/>
    <n v="358.43060000000003"/>
    <n v="7"/>
    <n v="8.5537142857142854"/>
    <x v="0"/>
    <n v="1"/>
    <n v="8.5537142857142854"/>
  </r>
  <r>
    <x v="0"/>
    <x v="1"/>
    <s v="LAVTA"/>
    <s v="RIVERA, LETOSHA"/>
    <x v="20"/>
    <x v="2"/>
    <n v="6"/>
    <n v="7.95"/>
    <n v="0.3"/>
    <n v="0.45"/>
    <n v="66.353999999999999"/>
    <x v="3"/>
    <n v="7.5"/>
    <n v="315.15000000000003"/>
    <n v="7"/>
    <n v="9.4791428571428575"/>
    <x v="0"/>
    <n v="1"/>
    <n v="9.4791428571428575"/>
  </r>
  <r>
    <x v="12"/>
    <x v="1"/>
    <s v="LAVTA"/>
    <s v="SALGUERO, JORGE"/>
    <x v="25"/>
    <x v="0"/>
    <n v="11"/>
    <n v="10.15"/>
    <n v="0"/>
    <n v="0.48299999999999998"/>
    <n v="95.522999999999996"/>
    <x v="4"/>
    <n v="9.6669999999999998"/>
    <n v="338.34499999999997"/>
    <n v="12"/>
    <n v="7.9602499999999994"/>
    <x v="0"/>
    <n v="1"/>
    <n v="7.9602499999999994"/>
  </r>
  <r>
    <x v="13"/>
    <x v="1"/>
    <s v="LAVTA"/>
    <s v="BUFFINGTON, DANIEL"/>
    <x v="26"/>
    <x v="0"/>
    <n v="19"/>
    <n v="7.867"/>
    <n v="0.33300000000000002"/>
    <n v="0.61699999999999999"/>
    <n v="94.929000000000002"/>
    <x v="5"/>
    <n v="7.2469999999999999"/>
    <n v="289.88"/>
    <n v="12"/>
    <n v="7.9107500000000002"/>
    <x v="0"/>
    <n v="1"/>
    <n v="7.9107500000000002"/>
  </r>
  <r>
    <x v="16"/>
    <x v="1"/>
    <s v="LAVTA"/>
    <s v="JOSEPH, SHARONN"/>
    <x v="34"/>
    <x v="0"/>
    <n v="14"/>
    <n v="8.5670000000000002"/>
    <n v="0.4"/>
    <n v="0.51700000000000002"/>
    <n v="86.879000000000005"/>
    <x v="4"/>
    <n v="7.98"/>
    <n v="279.3"/>
    <n v="12"/>
    <n v="7.2399166666666668"/>
    <x v="0"/>
    <n v="1"/>
    <n v="7.2399166666666668"/>
  </r>
  <r>
    <x v="1"/>
    <x v="2"/>
    <s v="CCCTA"/>
    <s v="MOLLIQUE, ROMESHA"/>
    <x v="1"/>
    <x v="0"/>
    <n v="9"/>
    <n v="10.583"/>
    <n v="0.16700000000000001"/>
    <n v="0.53300000000000003"/>
    <n v="151.905"/>
    <x v="1"/>
    <n v="10.050000000000001"/>
    <n v="326.625"/>
    <n v="12"/>
    <n v="12.65875"/>
    <x v="0"/>
    <n v="1"/>
    <n v="12.65875"/>
  </r>
  <r>
    <x v="17"/>
    <x v="2"/>
    <s v="CCCTA"/>
    <s v="STEPHENS, MARITZA"/>
    <x v="35"/>
    <x v="0"/>
    <n v="10"/>
    <n v="11.967000000000001"/>
    <n v="0.35"/>
    <n v="0.5"/>
    <n v="197.703"/>
    <x v="1"/>
    <n v="11.447000000000001"/>
    <n v="372.02750000000003"/>
    <n v="12"/>
    <n v="16.475249999999999"/>
    <x v="0"/>
    <n v="1"/>
    <n v="16.475249999999999"/>
  </r>
  <r>
    <x v="0"/>
    <x v="2"/>
    <s v="CCCTA"/>
    <s v="ALLGOOD, SCOTT"/>
    <x v="19"/>
    <x v="2"/>
    <n v="7"/>
    <n v="8.6329999999999991"/>
    <n v="0.2"/>
    <n v="0.5"/>
    <n v="190.375"/>
    <x v="3"/>
    <n v="8.1329999999999991"/>
    <n v="341.74865999999997"/>
    <n v="7"/>
    <n v="27.196428571428573"/>
    <x v="0"/>
    <n v="1"/>
    <n v="27.196428571428573"/>
  </r>
  <r>
    <x v="3"/>
    <x v="2"/>
    <s v="CCCTA"/>
    <s v="MAINESS, RYAN"/>
    <x v="3"/>
    <x v="1"/>
    <n v="5"/>
    <n v="5.75"/>
    <n v="0.05"/>
    <n v="0"/>
    <n v="318.178"/>
    <x v="2"/>
    <n v="5.75"/>
    <n v="166.75"/>
    <n v="19"/>
    <n v="16.746210526315789"/>
    <x v="0"/>
    <n v="1"/>
    <n v="16.746210526315789"/>
  </r>
  <r>
    <x v="2"/>
    <x v="2"/>
    <s v="CCCTA"/>
    <s v="VILCHEZ, CHARLENNE"/>
    <x v="2"/>
    <x v="0"/>
    <n v="10"/>
    <n v="10.050000000000001"/>
    <n v="0.33300000000000002"/>
    <n v="0.5"/>
    <n v="164.55500000000001"/>
    <x v="1"/>
    <n v="9.5470000000000006"/>
    <n v="310.27750000000003"/>
    <n v="12"/>
    <n v="13.712916666666667"/>
    <x v="0"/>
    <n v="1"/>
    <n v="13.712916666666667"/>
  </r>
  <r>
    <x v="5"/>
    <x v="2"/>
    <s v="CCCTA"/>
    <s v="VAUGHN, DUSTIN"/>
    <x v="29"/>
    <x v="1"/>
    <n v="5"/>
    <n v="7.55"/>
    <n v="0"/>
    <n v="0"/>
    <n v="130.99700000000001"/>
    <x v="2"/>
    <n v="7.55"/>
    <n v="218.95"/>
    <n v="19"/>
    <n v="6.894578947368422"/>
    <x v="0"/>
    <n v="1"/>
    <n v="6.894578947368422"/>
  </r>
  <r>
    <x v="6"/>
    <x v="2"/>
    <s v="CCCTA"/>
    <s v="GETU BOGALE"/>
    <x v="12"/>
    <x v="0"/>
    <n v="8"/>
    <n v="10.217000000000001"/>
    <n v="3.3000000000000002E-2"/>
    <n v="0.16700000000000001"/>
    <n v="136.41300000000001"/>
    <x v="1"/>
    <n v="10.050000000000001"/>
    <n v="326.625"/>
    <n v="12"/>
    <n v="11.367750000000001"/>
    <x v="0"/>
    <n v="1"/>
    <n v="11.367750000000001"/>
  </r>
  <r>
    <x v="5"/>
    <x v="2"/>
    <s v="CCCTA"/>
    <s v="VAUGHN, DUSTIN"/>
    <x v="30"/>
    <x v="1"/>
    <n v="5"/>
    <n v="8.3670000000000009"/>
    <n v="0"/>
    <n v="0.5"/>
    <n v="118.21299999999999"/>
    <x v="2"/>
    <n v="7.8670000000000009"/>
    <n v="228.14300000000003"/>
    <n v="19"/>
    <n v="6.2217368421052628"/>
    <x v="0"/>
    <n v="1"/>
    <n v="6.2217368421052628"/>
  </r>
  <r>
    <x v="7"/>
    <x v="2"/>
    <s v="CCCTA"/>
    <s v="FOWLER, ANTOINE"/>
    <x v="13"/>
    <x v="0"/>
    <n v="10"/>
    <n v="10.083"/>
    <n v="0.33300000000000002"/>
    <n v="0.5"/>
    <n v="184.71600000000001"/>
    <x v="1"/>
    <n v="9.58"/>
    <n v="311.35000000000002"/>
    <n v="12"/>
    <n v="15.393000000000001"/>
    <x v="0"/>
    <n v="1"/>
    <n v="15.393000000000001"/>
  </r>
  <r>
    <x v="5"/>
    <x v="2"/>
    <s v="CCCTA"/>
    <s v="JENNINGS, WILLIAM"/>
    <x v="11"/>
    <x v="1"/>
    <n v="9"/>
    <n v="10.516999999999999"/>
    <n v="0"/>
    <n v="0.55000000000000004"/>
    <n v="192.95500000000001"/>
    <x v="2"/>
    <n v="9.9669999999999987"/>
    <n v="289.04299999999995"/>
    <n v="19"/>
    <n v="10.155526315789475"/>
    <x v="0"/>
    <n v="1"/>
    <n v="10.155526315789475"/>
  </r>
  <r>
    <x v="15"/>
    <x v="2"/>
    <s v="CCCTA"/>
    <s v="MALCOM, LANDREW"/>
    <x v="28"/>
    <x v="0"/>
    <n v="11"/>
    <n v="10.117000000000001"/>
    <n v="0"/>
    <n v="0"/>
    <n v="193.578"/>
    <x v="1"/>
    <n v="10.117000000000001"/>
    <n v="328.80250000000001"/>
    <n v="12"/>
    <n v="16.131499999999999"/>
    <x v="0"/>
    <n v="1"/>
    <n v="16.131499999999999"/>
  </r>
  <r>
    <x v="0"/>
    <x v="2"/>
    <s v="CCCTA"/>
    <s v="UMANA, DOMINGO"/>
    <x v="10"/>
    <x v="0"/>
    <n v="8"/>
    <n v="8.5500000000000007"/>
    <n v="0"/>
    <n v="0.26700000000000002"/>
    <n v="148.12799999999999"/>
    <x v="0"/>
    <n v="8.2830000000000013"/>
    <n v="304.56591000000009"/>
    <n v="12"/>
    <n v="12.343999999999999"/>
    <x v="0"/>
    <n v="1"/>
    <n v="12.343999999999999"/>
  </r>
  <r>
    <x v="4"/>
    <x v="2"/>
    <s v="CCCTA"/>
    <s v="BUTLER, JACQUELINE"/>
    <x v="4"/>
    <x v="0"/>
    <n v="4"/>
    <n v="8.4670000000000005"/>
    <n v="0"/>
    <n v="0"/>
    <n v="143.334"/>
    <x v="1"/>
    <n v="8.4670000000000005"/>
    <n v="275.17750000000001"/>
    <n v="12"/>
    <n v="11.9445"/>
    <x v="0"/>
    <n v="1"/>
    <n v="11.9445"/>
  </r>
  <r>
    <x v="4"/>
    <x v="2"/>
    <s v="CCCTA"/>
    <s v="TILLMAN, ROSALYN"/>
    <x v="5"/>
    <x v="0"/>
    <n v="8"/>
    <n v="9.5169999999999995"/>
    <n v="0.15"/>
    <n v="0.5"/>
    <n v="167.09100000000001"/>
    <x v="1"/>
    <n v="9.0169999999999995"/>
    <n v="293.05250000000001"/>
    <n v="12"/>
    <n v="13.924250000000001"/>
    <x v="0"/>
    <n v="1"/>
    <n v="13.924250000000001"/>
  </r>
  <r>
    <x v="0"/>
    <x v="2"/>
    <s v="CCCTA"/>
    <s v="SILVA PAUL"/>
    <x v="9"/>
    <x v="0"/>
    <n v="9"/>
    <n v="8.4329999999999998"/>
    <n v="0.26700000000000002"/>
    <n v="0.51700000000000002"/>
    <n v="142.30500000000001"/>
    <x v="0"/>
    <n v="7.9159999999999995"/>
    <n v="291.07132000000001"/>
    <n v="12"/>
    <n v="11.858750000000001"/>
    <x v="0"/>
    <n v="1"/>
    <n v="11.858750000000001"/>
  </r>
  <r>
    <x v="0"/>
    <x v="2"/>
    <s v="CCCTA"/>
    <s v="KEITH , CLYDE"/>
    <x v="31"/>
    <x v="0"/>
    <n v="8"/>
    <n v="9"/>
    <n v="0"/>
    <n v="0.45"/>
    <n v="193.63"/>
    <x v="0"/>
    <n v="8.5500000000000007"/>
    <n v="314.38350000000003"/>
    <n v="12"/>
    <n v="16.135833333333334"/>
    <x v="0"/>
    <n v="1"/>
    <n v="16.135833333333334"/>
  </r>
  <r>
    <x v="8"/>
    <x v="2"/>
    <s v="CCCTA"/>
    <s v="OBELTON, KENNETH"/>
    <x v="15"/>
    <x v="1"/>
    <n v="8"/>
    <n v="10.117000000000001"/>
    <n v="0.35"/>
    <n v="0.53300000000000003"/>
    <n v="133.31"/>
    <x v="2"/>
    <n v="9.5640000000000001"/>
    <n v="277.35599999999999"/>
    <n v="19"/>
    <n v="7.0163157894736843"/>
    <x v="0"/>
    <n v="1"/>
    <n v="7.0163157894736843"/>
  </r>
  <r>
    <x v="0"/>
    <x v="2"/>
    <s v="CCCTA"/>
    <s v="BANKS, LENARD"/>
    <x v="6"/>
    <x v="0"/>
    <n v="7"/>
    <n v="10.683"/>
    <n v="0.183"/>
    <n v="0.38300000000000001"/>
    <n v="135.286"/>
    <x v="0"/>
    <n v="10.3"/>
    <n v="378.73100000000005"/>
    <n v="12"/>
    <n v="11.273833333333334"/>
    <x v="0"/>
    <n v="1"/>
    <n v="11.273833333333334"/>
  </r>
  <r>
    <x v="10"/>
    <x v="2"/>
    <s v="CCCTA"/>
    <s v="BROWN, LOVIE"/>
    <x v="17"/>
    <x v="1"/>
    <n v="10"/>
    <n v="10"/>
    <n v="0.16700000000000001"/>
    <n v="0.53300000000000003"/>
    <n v="0"/>
    <x v="2"/>
    <n v="9.4670000000000005"/>
    <n v="274.54300000000001"/>
    <n v="19"/>
    <n v="0"/>
    <x v="0"/>
    <n v="1"/>
    <n v="0"/>
  </r>
  <r>
    <x v="0"/>
    <x v="2"/>
    <s v="LAVTA"/>
    <s v="CARTER, RENE"/>
    <x v="20"/>
    <x v="2"/>
    <n v="11"/>
    <n v="8.7829999999999995"/>
    <n v="0.35"/>
    <n v="0.45"/>
    <n v="125.13500000000001"/>
    <x v="3"/>
    <n v="8.3129999999999988"/>
    <n v="349.31225999999998"/>
    <n v="7"/>
    <n v="17.876428571428573"/>
    <x v="0"/>
    <n v="1"/>
    <n v="17.876428571428573"/>
  </r>
  <r>
    <x v="0"/>
    <x v="2"/>
    <s v="LAVTA"/>
    <s v="SILVA, PAUL"/>
    <x v="21"/>
    <x v="2"/>
    <n v="9"/>
    <n v="9.0670000000000002"/>
    <n v="0.33300000000000002"/>
    <n v="0.5"/>
    <n v="127.017"/>
    <x v="3"/>
    <n v="8.5640000000000001"/>
    <n v="359.85928000000001"/>
    <n v="7"/>
    <n v="18.145285714285713"/>
    <x v="0"/>
    <n v="1"/>
    <n v="18.145285714285713"/>
  </r>
  <r>
    <x v="12"/>
    <x v="2"/>
    <s v="LAVTA"/>
    <s v="SALGUERO, JORGE"/>
    <x v="25"/>
    <x v="0"/>
    <n v="16"/>
    <n v="11.516999999999999"/>
    <n v="0"/>
    <n v="0.53300000000000003"/>
    <n v="116.36499999999999"/>
    <x v="4"/>
    <n v="10.984"/>
    <n v="384.44"/>
    <n v="12"/>
    <n v="9.6970833333333335"/>
    <x v="0"/>
    <n v="1"/>
    <n v="9.6970833333333335"/>
  </r>
  <r>
    <x v="13"/>
    <x v="2"/>
    <s v="LAVTA"/>
    <s v="BUFFINGTON, DANIEL"/>
    <x v="26"/>
    <x v="0"/>
    <n v="19"/>
    <n v="8.75"/>
    <n v="0.317"/>
    <n v="0.51700000000000002"/>
    <n v="88.200999999999993"/>
    <x v="5"/>
    <n v="8.2330000000000005"/>
    <n v="329.32000000000005"/>
    <n v="12"/>
    <n v="7.3500833333333331"/>
    <x v="0"/>
    <n v="1"/>
    <n v="7.3500833333333331"/>
  </r>
  <r>
    <x v="14"/>
    <x v="2"/>
    <s v="LAVTA"/>
    <s v="BUFFINGTON, BLAKE"/>
    <x v="27"/>
    <x v="0"/>
    <n v="21"/>
    <n v="10.367000000000001"/>
    <n v="0.2"/>
    <n v="0.51700000000000002"/>
    <n v="135.15700000000001"/>
    <x v="4"/>
    <n v="9.8500000000000014"/>
    <n v="344.75000000000006"/>
    <n v="12"/>
    <n v="11.263083333333334"/>
    <x v="0"/>
    <n v="1"/>
    <n v="11.263083333333334"/>
  </r>
  <r>
    <x v="9"/>
    <x v="2"/>
    <s v="LAVTA"/>
    <s v="HUGO, TAMA"/>
    <x v="36"/>
    <x v="0"/>
    <n v="10"/>
    <n v="9"/>
    <n v="0.33300000000000002"/>
    <n v="0.5"/>
    <n v="172.99700000000001"/>
    <x v="4"/>
    <n v="8.4969999999999999"/>
    <n v="297.39499999999998"/>
    <n v="12"/>
    <n v="14.416416666666668"/>
    <x v="0"/>
    <n v="1"/>
    <n v="14.416416666666668"/>
  </r>
  <r>
    <x v="0"/>
    <x v="2"/>
    <s v="LAVTA"/>
    <s v="MARSHALL, WILLIAM"/>
    <x v="32"/>
    <x v="2"/>
    <n v="14"/>
    <n v="9.4830000000000005"/>
    <n v="0.9"/>
    <n v="0.35"/>
    <n v="133.05199999999999"/>
    <x v="3"/>
    <n v="8.5630000000000006"/>
    <n v="359.81726000000003"/>
    <n v="7"/>
    <n v="19.007428571428569"/>
    <x v="0"/>
    <n v="1"/>
    <n v="19.007428571428569"/>
  </r>
  <r>
    <x v="16"/>
    <x v="2"/>
    <s v="LAVTA"/>
    <s v="JOSEPH, SHARONN"/>
    <x v="34"/>
    <x v="0"/>
    <n v="19"/>
    <n v="9.4670000000000005"/>
    <n v="0.33300000000000002"/>
    <n v="0.53300000000000003"/>
    <n v="120.851"/>
    <x v="4"/>
    <n v="8.9310000000000009"/>
    <n v="312.58500000000004"/>
    <n v="12"/>
    <n v="10.070916666666667"/>
    <x v="0"/>
    <n v="1"/>
    <n v="10.070916666666667"/>
  </r>
  <r>
    <x v="0"/>
    <x v="3"/>
    <s v="CCCTA"/>
    <s v="KEITH , CLYDE"/>
    <x v="31"/>
    <x v="0"/>
    <n v="9"/>
    <n v="8.5830000000000002"/>
    <n v="0.1"/>
    <n v="0.5"/>
    <n v="173.864"/>
    <x v="0"/>
    <n v="8.0830000000000002"/>
    <n v="297.21191000000005"/>
    <n v="12"/>
    <n v="14.488666666666667"/>
    <x v="0"/>
    <n v="1"/>
    <n v="14.488666666666667"/>
  </r>
  <r>
    <x v="0"/>
    <x v="3"/>
    <s v="CCCTA"/>
    <s v="MATUECCI, MATT"/>
    <x v="7"/>
    <x v="0"/>
    <n v="7"/>
    <n v="9"/>
    <n v="0.25"/>
    <n v="0"/>
    <n v="207.21700000000001"/>
    <x v="0"/>
    <n v="9"/>
    <n v="330.93"/>
    <n v="12"/>
    <n v="17.268083333333333"/>
    <x v="0"/>
    <n v="1"/>
    <n v="17.268083333333333"/>
  </r>
  <r>
    <x v="0"/>
    <x v="3"/>
    <s v="CCCTA"/>
    <s v="UMANA, DOMINGO"/>
    <x v="10"/>
    <x v="0"/>
    <n v="8"/>
    <n v="8.1669999999999998"/>
    <n v="0"/>
    <n v="0.55000000000000004"/>
    <n v="189.785"/>
    <x v="0"/>
    <n v="7.617"/>
    <n v="280.07709"/>
    <n v="12"/>
    <n v="15.815416666666666"/>
    <x v="0"/>
    <n v="1"/>
    <n v="15.815416666666666"/>
  </r>
  <r>
    <x v="0"/>
    <x v="3"/>
    <s v="CCCTA"/>
    <s v="BANKS, LENARD"/>
    <x v="6"/>
    <x v="0"/>
    <n v="10"/>
    <n v="8.7330000000000005"/>
    <n v="3.3000000000000002E-2"/>
    <n v="0.41699999999999998"/>
    <n v="179.47"/>
    <x v="0"/>
    <n v="8.3160000000000007"/>
    <n v="305.77932000000004"/>
    <n v="12"/>
    <n v="14.955833333333333"/>
    <x v="0"/>
    <n v="1"/>
    <n v="14.955833333333333"/>
  </r>
  <r>
    <x v="18"/>
    <x v="3"/>
    <s v="CCCTA"/>
    <s v="ALLISON, AARON"/>
    <x v="37"/>
    <x v="0"/>
    <n v="16"/>
    <n v="11.567"/>
    <n v="3.3000000000000002E-2"/>
    <n v="0.5"/>
    <n v="199.42599999999999"/>
    <x v="1"/>
    <n v="11.067"/>
    <n v="359.67750000000001"/>
    <n v="12"/>
    <n v="16.618833333333331"/>
    <x v="0"/>
    <n v="1"/>
    <n v="16.618833333333331"/>
  </r>
  <r>
    <x v="5"/>
    <x v="3"/>
    <s v="CCCTA"/>
    <s v="MARZI, SAMI JAN"/>
    <x v="29"/>
    <x v="1"/>
    <n v="7"/>
    <n v="8.1999999999999993"/>
    <n v="0"/>
    <n v="0.51700000000000002"/>
    <n v="137.09899999999999"/>
    <x v="2"/>
    <n v="7.6829999999999989"/>
    <n v="222.80699999999996"/>
    <n v="19"/>
    <n v="7.2157368421052626"/>
    <x v="0"/>
    <n v="1"/>
    <n v="7.2157368421052626"/>
  </r>
  <r>
    <x v="5"/>
    <x v="3"/>
    <s v="CCCTA"/>
    <s v="VAUGHN, DUSTIN"/>
    <x v="30"/>
    <x v="1"/>
    <n v="5"/>
    <n v="8.2170000000000005"/>
    <n v="0"/>
    <n v="0.5"/>
    <n v="151.42599999999999"/>
    <x v="2"/>
    <n v="7.7170000000000005"/>
    <n v="223.79300000000001"/>
    <n v="19"/>
    <n v="7.9697894736842096"/>
    <x v="0"/>
    <n v="1"/>
    <n v="7.9697894736842096"/>
  </r>
  <r>
    <x v="2"/>
    <x v="3"/>
    <s v="CCCTA"/>
    <s v="VILCHEZ, CHARLENNE"/>
    <x v="2"/>
    <x v="0"/>
    <n v="10"/>
    <n v="10.733000000000001"/>
    <n v="0"/>
    <n v="0.5"/>
    <n v="203.03899999999999"/>
    <x v="1"/>
    <n v="10.233000000000001"/>
    <n v="332.57249999999999"/>
    <n v="12"/>
    <n v="16.919916666666666"/>
    <x v="0"/>
    <n v="1"/>
    <n v="16.919916666666666"/>
  </r>
  <r>
    <x v="7"/>
    <x v="3"/>
    <s v="CCCTA"/>
    <s v="FOWLER, ANTOINE"/>
    <x v="13"/>
    <x v="0"/>
    <n v="7"/>
    <n v="10.5"/>
    <n v="0.35"/>
    <n v="0.5"/>
    <n v="165.203"/>
    <x v="1"/>
    <n v="9.98"/>
    <n v="324.35000000000002"/>
    <n v="12"/>
    <n v="13.766916666666667"/>
    <x v="0"/>
    <n v="1"/>
    <n v="13.766916666666667"/>
  </r>
  <r>
    <x v="15"/>
    <x v="3"/>
    <s v="CCCTA"/>
    <s v="MALCOM, LANDREW"/>
    <x v="28"/>
    <x v="0"/>
    <n v="7"/>
    <n v="10.1"/>
    <n v="0.2"/>
    <n v="0.28299999999999997"/>
    <n v="164.86699999999999"/>
    <x v="1"/>
    <n v="9.8170000000000002"/>
    <n v="319.05250000000001"/>
    <n v="12"/>
    <n v="13.738916666666666"/>
    <x v="0"/>
    <n v="1"/>
    <n v="13.738916666666666"/>
  </r>
  <r>
    <x v="5"/>
    <x v="3"/>
    <s v="CCCTA"/>
    <s v="JENNINGS, WILLIAM"/>
    <x v="11"/>
    <x v="1"/>
    <n v="12"/>
    <n v="11.367000000000001"/>
    <n v="0"/>
    <n v="0.48299999999999998"/>
    <n v="217.64400000000001"/>
    <x v="2"/>
    <n v="10.884"/>
    <n v="315.63600000000002"/>
    <n v="19"/>
    <n v="11.454947368421053"/>
    <x v="0"/>
    <n v="1"/>
    <n v="11.454947368421053"/>
  </r>
  <r>
    <x v="0"/>
    <x v="3"/>
    <s v="CCCTA"/>
    <s v="SILVA PAUL"/>
    <x v="9"/>
    <x v="0"/>
    <n v="9"/>
    <n v="8.6829999999999998"/>
    <n v="0.25"/>
    <n v="0.6"/>
    <n v="88.655000000000001"/>
    <x v="0"/>
    <n v="8.0830000000000002"/>
    <n v="297.21191000000005"/>
    <n v="12"/>
    <n v="7.3879166666666665"/>
    <x v="0"/>
    <n v="1"/>
    <n v="7.3879166666666665"/>
  </r>
  <r>
    <x v="1"/>
    <x v="3"/>
    <s v="CCCTA"/>
    <s v="MOLLIQUE, ROMESHA"/>
    <x v="1"/>
    <x v="0"/>
    <n v="10"/>
    <n v="11.25"/>
    <n v="0.16700000000000001"/>
    <n v="0.5"/>
    <n v="143.30500000000001"/>
    <x v="1"/>
    <n v="10.75"/>
    <n v="349.375"/>
    <n v="12"/>
    <n v="11.942083333333334"/>
    <x v="0"/>
    <n v="1"/>
    <n v="11.942083333333334"/>
  </r>
  <r>
    <x v="17"/>
    <x v="3"/>
    <s v="CCCTA"/>
    <s v="STEPHENS, MARITZA"/>
    <x v="35"/>
    <x v="0"/>
    <n v="5"/>
    <n v="10.75"/>
    <n v="0.33300000000000002"/>
    <n v="0.5"/>
    <n v="105.765"/>
    <x v="1"/>
    <n v="10.247"/>
    <n v="333.02749999999997"/>
    <n v="12"/>
    <n v="8.8137500000000006"/>
    <x v="0"/>
    <n v="1"/>
    <n v="8.8137500000000006"/>
  </r>
  <r>
    <x v="10"/>
    <x v="3"/>
    <s v="CCCTA"/>
    <s v="BROWN, LOVIE"/>
    <x v="17"/>
    <x v="1"/>
    <n v="7"/>
    <n v="10"/>
    <n v="0.33300000000000002"/>
    <n v="0.81699999999999995"/>
    <n v="116.68300000000001"/>
    <x v="2"/>
    <n v="9.18"/>
    <n v="266.21999999999997"/>
    <n v="19"/>
    <n v="6.1412105263157901"/>
    <x v="0"/>
    <n v="1"/>
    <n v="6.1412105263157901"/>
  </r>
  <r>
    <x v="3"/>
    <x v="3"/>
    <s v="CCCTA"/>
    <s v="MAINESS, RYAN"/>
    <x v="3"/>
    <x v="1"/>
    <n v="5"/>
    <n v="6.117"/>
    <n v="0.2"/>
    <n v="0"/>
    <n v="134.69399999999999"/>
    <x v="2"/>
    <n v="6.117"/>
    <n v="177.393"/>
    <n v="19"/>
    <n v="7.0891578947368412"/>
    <x v="0"/>
    <n v="1"/>
    <n v="7.0891578947368412"/>
  </r>
  <r>
    <x v="8"/>
    <x v="3"/>
    <s v="CCCTA"/>
    <s v="OBELTON, KENNETH"/>
    <x v="15"/>
    <x v="1"/>
    <n v="9"/>
    <n v="10.266999999999999"/>
    <n v="0.35"/>
    <n v="0.53300000000000003"/>
    <n v="206.51300000000001"/>
    <x v="2"/>
    <n v="9.7139999999999986"/>
    <n v="281.70599999999996"/>
    <n v="19"/>
    <n v="10.869105263157895"/>
    <x v="0"/>
    <n v="1"/>
    <n v="10.869105263157895"/>
  </r>
  <r>
    <x v="0"/>
    <x v="3"/>
    <s v="CCCTA"/>
    <s v="ALLGOOD, SCOTT"/>
    <x v="19"/>
    <x v="2"/>
    <n v="8"/>
    <n v="7.617"/>
    <n v="0.2"/>
    <n v="0"/>
    <n v="152.86199999999999"/>
    <x v="3"/>
    <n v="7.617"/>
    <n v="320.06634000000003"/>
    <n v="7"/>
    <n v="21.837428571428571"/>
    <x v="0"/>
    <n v="1"/>
    <n v="21.837428571428571"/>
  </r>
  <r>
    <x v="6"/>
    <x v="3"/>
    <s v="CCCTA"/>
    <s v="GETU BOGALE"/>
    <x v="12"/>
    <x v="0"/>
    <n v="10"/>
    <n v="10.083"/>
    <n v="0.16700000000000001"/>
    <n v="0.5"/>
    <n v="134.19900000000001"/>
    <x v="1"/>
    <n v="9.5830000000000002"/>
    <n v="311.44749999999999"/>
    <n v="12"/>
    <n v="11.183250000000001"/>
    <x v="0"/>
    <n v="1"/>
    <n v="11.183250000000001"/>
  </r>
  <r>
    <x v="4"/>
    <x v="3"/>
    <s v="CCCTA"/>
    <s v="TILLMAN, ROSALYN"/>
    <x v="5"/>
    <x v="0"/>
    <n v="8"/>
    <n v="9.3170000000000002"/>
    <n v="0"/>
    <n v="0.5"/>
    <n v="154.798"/>
    <x v="1"/>
    <n v="8.8170000000000002"/>
    <n v="286.55250000000001"/>
    <n v="12"/>
    <n v="12.899833333333333"/>
    <x v="0"/>
    <n v="1"/>
    <n v="12.899833333333333"/>
  </r>
  <r>
    <x v="4"/>
    <x v="3"/>
    <s v="CCCTA"/>
    <s v="BUTLER, JACQUELINE"/>
    <x v="4"/>
    <x v="0"/>
    <n v="8"/>
    <n v="7.0670000000000002"/>
    <n v="0"/>
    <n v="0"/>
    <n v="145.16999999999999"/>
    <x v="1"/>
    <n v="7.0670000000000002"/>
    <n v="229.67750000000001"/>
    <n v="12"/>
    <n v="12.097499999999998"/>
    <x v="0"/>
    <n v="1"/>
    <n v="12.097499999999998"/>
  </r>
  <r>
    <x v="12"/>
    <x v="3"/>
    <s v="LAVTA"/>
    <s v="SALGUERO, JORGE"/>
    <x v="25"/>
    <x v="0"/>
    <n v="19"/>
    <n v="11.95"/>
    <n v="0"/>
    <n v="0.46700000000000003"/>
    <n v="172.66900000000001"/>
    <x v="4"/>
    <n v="11.482999999999999"/>
    <n v="401.90499999999997"/>
    <n v="12"/>
    <n v="14.389083333333334"/>
    <x v="0"/>
    <n v="1"/>
    <n v="14.389083333333334"/>
  </r>
  <r>
    <x v="13"/>
    <x v="3"/>
    <s v="LAVTA"/>
    <s v="BUFFINGTON, DANIEL"/>
    <x v="26"/>
    <x v="0"/>
    <n v="20"/>
    <n v="9.9670000000000005"/>
    <n v="0.317"/>
    <n v="0.51700000000000002"/>
    <n v="119.36499999999999"/>
    <x v="5"/>
    <n v="9.4500000000000011"/>
    <n v="378.00000000000006"/>
    <n v="12"/>
    <n v="9.9470833333333335"/>
    <x v="0"/>
    <n v="1"/>
    <n v="9.9470833333333335"/>
  </r>
  <r>
    <x v="0"/>
    <x v="3"/>
    <s v="LAVTA"/>
    <s v="SILVA, PAUL"/>
    <x v="21"/>
    <x v="2"/>
    <n v="15"/>
    <n v="9.1170000000000009"/>
    <n v="0.25"/>
    <n v="0.5"/>
    <n v="120.67"/>
    <x v="3"/>
    <n v="8.6170000000000009"/>
    <n v="362.08634000000006"/>
    <n v="7"/>
    <n v="17.238571428571429"/>
    <x v="0"/>
    <n v="1"/>
    <n v="17.238571428571429"/>
  </r>
  <r>
    <x v="0"/>
    <x v="3"/>
    <s v="LAVTA"/>
    <s v="RIVERA, LETOSHA"/>
    <x v="20"/>
    <x v="2"/>
    <n v="9"/>
    <n v="8.5"/>
    <n v="0.317"/>
    <n v="0.45"/>
    <n v="101.761"/>
    <x v="3"/>
    <n v="8.0500000000000007"/>
    <n v="338.26100000000008"/>
    <n v="7"/>
    <n v="14.537285714285714"/>
    <x v="0"/>
    <n v="1"/>
    <n v="14.537285714285714"/>
  </r>
  <r>
    <x v="0"/>
    <x v="3"/>
    <s v="LAVTA"/>
    <s v="HALE, MICHAEL"/>
    <x v="24"/>
    <x v="2"/>
    <n v="16"/>
    <n v="9.3000000000000007"/>
    <n v="0.33300000000000002"/>
    <n v="0.5"/>
    <n v="101.02"/>
    <x v="3"/>
    <n v="8.7970000000000006"/>
    <n v="369.64994000000007"/>
    <n v="7"/>
    <n v="14.431428571428571"/>
    <x v="0"/>
    <n v="1"/>
    <n v="14.431428571428571"/>
  </r>
  <r>
    <x v="14"/>
    <x v="3"/>
    <s v="LAVTA"/>
    <s v="BUFFINGTON, BLAKE"/>
    <x v="27"/>
    <x v="0"/>
    <n v="19"/>
    <n v="11.067"/>
    <n v="0.15"/>
    <n v="0.5"/>
    <n v="192.95"/>
    <x v="4"/>
    <n v="10.567"/>
    <n v="369.84500000000003"/>
    <n v="12"/>
    <n v="16.079166666666666"/>
    <x v="0"/>
    <n v="1"/>
    <n v="16.079166666666666"/>
  </r>
  <r>
    <x v="16"/>
    <x v="3"/>
    <s v="LAVTA"/>
    <s v="JOSEPH, SHARONN"/>
    <x v="34"/>
    <x v="0"/>
    <n v="13"/>
    <n v="9.5329999999999995"/>
    <n v="0"/>
    <n v="0.51700000000000002"/>
    <n v="88.558999999999997"/>
    <x v="4"/>
    <n v="9.016"/>
    <n v="315.56"/>
    <n v="12"/>
    <n v="7.3799166666666665"/>
    <x v="0"/>
    <n v="1"/>
    <n v="7.3799166666666665"/>
  </r>
  <r>
    <x v="11"/>
    <x v="3"/>
    <s v="LAVTA"/>
    <s v="SULEIMAN, AIMEN"/>
    <x v="33"/>
    <x v="0"/>
    <n v="18"/>
    <n v="10.199999999999999"/>
    <n v="0.15"/>
    <n v="0.51700000000000002"/>
    <n v="192.63800000000001"/>
    <x v="4"/>
    <n v="9.6829999999999998"/>
    <n v="338.90499999999997"/>
    <n v="12"/>
    <n v="16.053166666666666"/>
    <x v="0"/>
    <n v="1"/>
    <n v="16.053166666666666"/>
  </r>
  <r>
    <x v="18"/>
    <x v="4"/>
    <s v="CCCTA"/>
    <s v="ALLISON, AARON"/>
    <x v="37"/>
    <x v="0"/>
    <n v="14"/>
    <n v="10.667"/>
    <n v="0.16700000000000001"/>
    <n v="0.5"/>
    <n v="176.69"/>
    <x v="1"/>
    <n v="10.167"/>
    <n v="330.42750000000001"/>
    <n v="12"/>
    <n v="14.724166666666667"/>
    <x v="0"/>
    <n v="1"/>
    <n v="14.724166666666667"/>
  </r>
  <r>
    <x v="1"/>
    <x v="4"/>
    <s v="CCCTA"/>
    <s v="MOLLIQUE, ROMESHA"/>
    <x v="1"/>
    <x v="0"/>
    <n v="11"/>
    <n v="10.483000000000001"/>
    <n v="0.16700000000000001"/>
    <n v="0.5"/>
    <n v="192.19499999999999"/>
    <x v="1"/>
    <n v="9.9830000000000005"/>
    <n v="324.44749999999999"/>
    <n v="12"/>
    <n v="16.016249999999999"/>
    <x v="0"/>
    <n v="1"/>
    <n v="16.016249999999999"/>
  </r>
  <r>
    <x v="15"/>
    <x v="4"/>
    <s v="CCCTA"/>
    <s v="MALCOM, LANDREW"/>
    <x v="28"/>
    <x v="0"/>
    <n v="8"/>
    <n v="10.016999999999999"/>
    <n v="0"/>
    <n v="0.5"/>
    <n v="199.89400000000001"/>
    <x v="1"/>
    <n v="9.5169999999999995"/>
    <n v="309.30250000000001"/>
    <n v="12"/>
    <n v="16.657833333333333"/>
    <x v="0"/>
    <n v="1"/>
    <n v="16.657833333333333"/>
  </r>
  <r>
    <x v="3"/>
    <x v="4"/>
    <s v="CCCTA"/>
    <s v="MAINESS, RYAN"/>
    <x v="3"/>
    <x v="1"/>
    <n v="10"/>
    <n v="9.9"/>
    <n v="0.16700000000000001"/>
    <n v="0.81699999999999995"/>
    <n v="145.54"/>
    <x v="2"/>
    <n v="9.0830000000000002"/>
    <n v="263.40699999999998"/>
    <n v="19"/>
    <n v="7.6599999999999993"/>
    <x v="0"/>
    <n v="1"/>
    <n v="7.6599999999999993"/>
  </r>
  <r>
    <x v="0"/>
    <x v="4"/>
    <s v="CCCTA"/>
    <s v="SILVA PAUL"/>
    <x v="9"/>
    <x v="0"/>
    <n v="10"/>
    <n v="9.3330000000000002"/>
    <n v="0.16700000000000001"/>
    <n v="0.5"/>
    <n v="208.64400000000001"/>
    <x v="0"/>
    <n v="8.8330000000000002"/>
    <n v="324.78941000000003"/>
    <n v="12"/>
    <n v="17.387"/>
    <x v="0"/>
    <n v="1"/>
    <n v="17.387"/>
  </r>
  <r>
    <x v="17"/>
    <x v="4"/>
    <s v="CCCTA"/>
    <s v="STEPHENS, MARITZA"/>
    <x v="35"/>
    <x v="0"/>
    <n v="11"/>
    <n v="11.2"/>
    <n v="0"/>
    <n v="0.5"/>
    <n v="138.77000000000001"/>
    <x v="1"/>
    <n v="10.7"/>
    <n v="347.75"/>
    <n v="12"/>
    <n v="11.564166666666667"/>
    <x v="0"/>
    <n v="1"/>
    <n v="11.564166666666667"/>
  </r>
  <r>
    <x v="8"/>
    <x v="4"/>
    <s v="CCCTA"/>
    <s v="OBELTON, KENNETH"/>
    <x v="15"/>
    <x v="1"/>
    <n v="0"/>
    <n v="8.6829999999999998"/>
    <n v="0"/>
    <n v="0"/>
    <n v="0.26200000000000001"/>
    <x v="2"/>
    <n v="8.6829999999999998"/>
    <n v="251.80699999999999"/>
    <n v="19"/>
    <n v="1.3789473684210527E-2"/>
    <x v="0"/>
    <n v="1"/>
    <n v="1.3789473684210527E-2"/>
  </r>
  <r>
    <x v="0"/>
    <x v="4"/>
    <s v="CCCTA"/>
    <s v="ROGERS, JAMES"/>
    <x v="8"/>
    <x v="0"/>
    <n v="6"/>
    <n v="9.5670000000000002"/>
    <n v="0.1"/>
    <n v="0.36699999999999999"/>
    <n v="240.173"/>
    <x v="0"/>
    <n v="9.1999999999999993"/>
    <n v="338.28399999999999"/>
    <n v="12"/>
    <n v="20.014416666666666"/>
    <x v="0"/>
    <n v="1"/>
    <n v="20.014416666666666"/>
  </r>
  <r>
    <x v="0"/>
    <x v="4"/>
    <s v="CCCTA"/>
    <s v="KEITH , CLYDE"/>
    <x v="31"/>
    <x v="0"/>
    <n v="12"/>
    <n v="8.7829999999999995"/>
    <n v="0"/>
    <n v="0.51700000000000002"/>
    <n v="200.71"/>
    <x v="0"/>
    <n v="8.266"/>
    <n v="303.94082000000003"/>
    <n v="12"/>
    <n v="16.725833333333334"/>
    <x v="0"/>
    <n v="1"/>
    <n v="16.725833333333334"/>
  </r>
  <r>
    <x v="0"/>
    <x v="4"/>
    <s v="CCCTA"/>
    <s v="MATUECCI, MATT"/>
    <x v="7"/>
    <x v="0"/>
    <n v="8"/>
    <n v="9.5"/>
    <n v="0.26700000000000002"/>
    <n v="0"/>
    <n v="175.374"/>
    <x v="0"/>
    <n v="9.5"/>
    <n v="349.31500000000005"/>
    <n v="12"/>
    <n v="14.6145"/>
    <x v="0"/>
    <n v="1"/>
    <n v="14.6145"/>
  </r>
  <r>
    <x v="5"/>
    <x v="4"/>
    <s v="CCCTA"/>
    <s v="MARZI, SAMI JAN"/>
    <x v="29"/>
    <x v="1"/>
    <n v="5"/>
    <n v="7.45"/>
    <n v="0"/>
    <n v="0.45"/>
    <n v="93.176000000000002"/>
    <x v="2"/>
    <n v="7"/>
    <n v="203"/>
    <n v="19"/>
    <n v="4.9039999999999999"/>
    <x v="0"/>
    <n v="1"/>
    <n v="4.9039999999999999"/>
  </r>
  <r>
    <x v="10"/>
    <x v="4"/>
    <s v="CCCTA"/>
    <s v="BROWN, LOVIE"/>
    <x v="17"/>
    <x v="1"/>
    <n v="11"/>
    <n v="10"/>
    <n v="0.48299999999999998"/>
    <n v="0.53300000000000003"/>
    <n v="0"/>
    <x v="2"/>
    <n v="9.3140000000000001"/>
    <n v="270.10599999999999"/>
    <n v="19"/>
    <n v="0"/>
    <x v="0"/>
    <n v="1"/>
    <n v="0"/>
  </r>
  <r>
    <x v="6"/>
    <x v="4"/>
    <s v="CCCTA"/>
    <s v="GETU BOGALE"/>
    <x v="12"/>
    <x v="0"/>
    <n v="10"/>
    <n v="10.25"/>
    <n v="0"/>
    <n v="0.23300000000000001"/>
    <n v="197.8"/>
    <x v="1"/>
    <n v="10.016999999999999"/>
    <n v="325.55250000000001"/>
    <n v="12"/>
    <n v="16.483333333333334"/>
    <x v="0"/>
    <n v="1"/>
    <n v="16.483333333333334"/>
  </r>
  <r>
    <x v="4"/>
    <x v="4"/>
    <s v="CCCTA"/>
    <s v="BUTLER, JACQUELINE"/>
    <x v="4"/>
    <x v="0"/>
    <n v="7"/>
    <n v="7.1829999999999998"/>
    <n v="0.05"/>
    <n v="0.5"/>
    <n v="147.92400000000001"/>
    <x v="1"/>
    <n v="6.6829999999999998"/>
    <n v="217.19749999999999"/>
    <n v="12"/>
    <n v="12.327"/>
    <x v="0"/>
    <n v="1"/>
    <n v="12.327"/>
  </r>
  <r>
    <x v="5"/>
    <x v="4"/>
    <s v="CCCTA"/>
    <s v="VAUGHN, DUSTIN"/>
    <x v="30"/>
    <x v="1"/>
    <n v="6"/>
    <n v="8.1999999999999993"/>
    <n v="0"/>
    <n v="0.5"/>
    <n v="100.486"/>
    <x v="2"/>
    <n v="7.6999999999999993"/>
    <n v="223.29999999999998"/>
    <n v="19"/>
    <n v="5.288736842105263"/>
    <x v="0"/>
    <n v="1"/>
    <n v="5.288736842105263"/>
  </r>
  <r>
    <x v="4"/>
    <x v="4"/>
    <s v="CCCTA"/>
    <s v="TILLMAN, ROSALYN"/>
    <x v="5"/>
    <x v="0"/>
    <n v="7"/>
    <n v="9.4"/>
    <n v="0.217"/>
    <n v="0.51700000000000002"/>
    <n v="164.62799999999999"/>
    <x v="1"/>
    <n v="8.8830000000000009"/>
    <n v="288.69750000000005"/>
    <n v="12"/>
    <n v="13.718999999999999"/>
    <x v="0"/>
    <n v="1"/>
    <n v="13.718999999999999"/>
  </r>
  <r>
    <x v="5"/>
    <x v="4"/>
    <s v="CCCTA"/>
    <s v="JENNINGS, WILLIAM"/>
    <x v="11"/>
    <x v="1"/>
    <n v="10"/>
    <n v="10.4"/>
    <n v="0"/>
    <n v="0.48299999999999998"/>
    <n v="190.18199999999999"/>
    <x v="2"/>
    <n v="9.9169999999999998"/>
    <n v="287.59300000000002"/>
    <n v="19"/>
    <n v="10.00957894736842"/>
    <x v="0"/>
    <n v="1"/>
    <n v="10.00957894736842"/>
  </r>
  <r>
    <x v="0"/>
    <x v="4"/>
    <s v="CCCTA"/>
    <s v="BANKS, LENARD"/>
    <x v="6"/>
    <x v="0"/>
    <n v="8"/>
    <n v="10.233000000000001"/>
    <n v="0.15"/>
    <n v="0.433"/>
    <n v="214.476"/>
    <x v="0"/>
    <n v="9.8000000000000007"/>
    <n v="360.34600000000006"/>
    <n v="12"/>
    <n v="17.873000000000001"/>
    <x v="0"/>
    <n v="1"/>
    <n v="17.873000000000001"/>
  </r>
  <r>
    <x v="0"/>
    <x v="4"/>
    <s v="CCCTA"/>
    <s v="UMANA, DOMINGO"/>
    <x v="10"/>
    <x v="0"/>
    <n v="9"/>
    <n v="9.6329999999999991"/>
    <n v="0.16700000000000001"/>
    <n v="0"/>
    <n v="168.39699999999999"/>
    <x v="0"/>
    <n v="9.6329999999999991"/>
    <n v="354.20540999999997"/>
    <n v="12"/>
    <n v="14.033083333333332"/>
    <x v="0"/>
    <n v="1"/>
    <n v="14.033083333333332"/>
  </r>
  <r>
    <x v="13"/>
    <x v="4"/>
    <s v="LAVTA"/>
    <s v="BUFFINGTON, DANIEL"/>
    <x v="26"/>
    <x v="0"/>
    <n v="18"/>
    <n v="9.0670000000000002"/>
    <n v="0.16700000000000001"/>
    <n v="0.68300000000000005"/>
    <n v="103.42100000000001"/>
    <x v="5"/>
    <n v="8.3840000000000003"/>
    <n v="335.36"/>
    <n v="12"/>
    <n v="8.6184166666666666"/>
    <x v="0"/>
    <n v="1"/>
    <n v="8.6184166666666666"/>
  </r>
  <r>
    <x v="16"/>
    <x v="4"/>
    <s v="LAVTA"/>
    <s v="JOSEPH, SHARONN"/>
    <x v="34"/>
    <x v="0"/>
    <n v="16"/>
    <n v="9.3170000000000002"/>
    <n v="0.2"/>
    <n v="8.3000000000000004E-2"/>
    <n v="124.59"/>
    <x v="4"/>
    <n v="9.234"/>
    <n v="323.19"/>
    <n v="12"/>
    <n v="10.3825"/>
    <x v="0"/>
    <n v="1"/>
    <n v="10.3825"/>
  </r>
  <r>
    <x v="0"/>
    <x v="4"/>
    <s v="LAVTA"/>
    <s v="MARSHALL, WILLIAM"/>
    <x v="32"/>
    <x v="2"/>
    <n v="5"/>
    <n v="7.5670000000000002"/>
    <n v="0.71699999999999997"/>
    <n v="0.317"/>
    <n v="63.753999999999998"/>
    <x v="3"/>
    <n v="6.8630000000000004"/>
    <n v="288.38326000000006"/>
    <n v="7"/>
    <n v="9.1077142857142857"/>
    <x v="0"/>
    <n v="1"/>
    <n v="9.1077142857142857"/>
  </r>
  <r>
    <x v="14"/>
    <x v="4"/>
    <s v="LAVTA"/>
    <s v="BUFFINGTON, BLAKE"/>
    <x v="27"/>
    <x v="0"/>
    <n v="23"/>
    <n v="9.7170000000000005"/>
    <n v="0"/>
    <n v="0.51700000000000002"/>
    <n v="138.27799999999999"/>
    <x v="4"/>
    <n v="9.2000000000000011"/>
    <n v="322.00000000000006"/>
    <n v="12"/>
    <n v="11.523166666666667"/>
    <x v="0"/>
    <n v="1"/>
    <n v="11.523166666666667"/>
  </r>
  <r>
    <x v="12"/>
    <x v="4"/>
    <s v="LAVTA"/>
    <s v="SALGUERO, JORGE"/>
    <x v="25"/>
    <x v="0"/>
    <n v="16"/>
    <n v="10.95"/>
    <n v="0"/>
    <n v="0.46700000000000003"/>
    <n v="165.62700000000001"/>
    <x v="4"/>
    <n v="10.482999999999999"/>
    <n v="366.90499999999997"/>
    <n v="12"/>
    <n v="13.802250000000001"/>
    <x v="0"/>
    <n v="1"/>
    <n v="13.802250000000001"/>
  </r>
  <r>
    <x v="0"/>
    <x v="4"/>
    <s v="LAVTA"/>
    <s v="HALE, MICHAEL"/>
    <x v="24"/>
    <x v="2"/>
    <n v="17"/>
    <n v="9.1829999999999998"/>
    <n v="0"/>
    <n v="0.48299999999999998"/>
    <n v="114.47199999999999"/>
    <x v="3"/>
    <n v="8.6999999999999993"/>
    <n v="365.57400000000001"/>
    <n v="7"/>
    <n v="16.353142857142856"/>
    <x v="0"/>
    <n v="1"/>
    <n v="16.353142857142856"/>
  </r>
  <r>
    <x v="2"/>
    <x v="4"/>
    <s v="LAVTA"/>
    <s v="VILCHEZ, CHARLENNE"/>
    <x v="38"/>
    <x v="0"/>
    <n v="13"/>
    <n v="10.583"/>
    <n v="0.16700000000000001"/>
    <n v="0.5"/>
    <n v="188.66900000000001"/>
    <x v="4"/>
    <n v="10.083"/>
    <n v="352.90500000000003"/>
    <n v="12"/>
    <n v="15.722416666666668"/>
    <x v="0"/>
    <n v="1"/>
    <n v="15.722416666666668"/>
  </r>
  <r>
    <x v="0"/>
    <x v="4"/>
    <s v="LAVTA"/>
    <s v="CARTER, RENE"/>
    <x v="20"/>
    <x v="2"/>
    <n v="8"/>
    <n v="8.35"/>
    <n v="0.183"/>
    <n v="0.433"/>
    <n v="110.319"/>
    <x v="3"/>
    <n v="7.9169999999999998"/>
    <n v="332.67234000000002"/>
    <n v="7"/>
    <n v="15.759857142857143"/>
    <x v="0"/>
    <n v="1"/>
    <n v="15.759857142857143"/>
  </r>
  <r>
    <x v="0"/>
    <x v="4"/>
    <s v="LAVTA"/>
    <s v="ALLGOOD, SCOTT"/>
    <x v="39"/>
    <x v="2"/>
    <n v="6"/>
    <n v="5.617"/>
    <n v="0.16700000000000001"/>
    <n v="0.5"/>
    <n v="72.745999999999995"/>
    <x v="3"/>
    <n v="5.117"/>
    <n v="215.01634000000001"/>
    <n v="7"/>
    <n v="10.392285714285714"/>
    <x v="0"/>
    <n v="1"/>
    <n v="10.392285714285714"/>
  </r>
  <r>
    <x v="5"/>
    <x v="5"/>
    <s v="CCCTA"/>
    <s v="MARZI, SAMI JAN"/>
    <x v="29"/>
    <x v="1"/>
    <n v="4"/>
    <n v="7.6"/>
    <n v="0"/>
    <n v="0.46700000000000003"/>
    <n v="93.299000000000007"/>
    <x v="6"/>
    <n v="7.133"/>
    <n v="221.12299999999999"/>
    <n v="19"/>
    <n v="4.910473684210527"/>
    <x v="1"/>
    <n v="1"/>
    <n v="4.910473684210527"/>
  </r>
  <r>
    <x v="5"/>
    <x v="5"/>
    <s v="CCCTA"/>
    <s v="VAUGHN, DUSTIN"/>
    <x v="30"/>
    <x v="1"/>
    <n v="6"/>
    <n v="8"/>
    <n v="0"/>
    <n v="0.5"/>
    <n v="133.52000000000001"/>
    <x v="6"/>
    <n v="7.5"/>
    <n v="232.5"/>
    <n v="19"/>
    <n v="7.0273684210526319"/>
    <x v="1"/>
    <n v="1"/>
    <n v="7.0273684210526319"/>
  </r>
  <r>
    <x v="15"/>
    <x v="5"/>
    <s v="CCCTA"/>
    <s v="MALCOM, LANDREW"/>
    <x v="28"/>
    <x v="0"/>
    <n v="6"/>
    <n v="10.183"/>
    <n v="0.33300000000000002"/>
    <n v="0.5"/>
    <n v="202.26900000000001"/>
    <x v="7"/>
    <n v="9.68"/>
    <n v="333.96"/>
    <n v="12"/>
    <n v="16.85575"/>
    <x v="1"/>
    <n v="1"/>
    <n v="16.85575"/>
  </r>
  <r>
    <x v="1"/>
    <x v="5"/>
    <s v="CCCTA"/>
    <s v="MOLLIQUE, ROMESHA"/>
    <x v="1"/>
    <x v="0"/>
    <n v="5"/>
    <n v="6.4169999999999998"/>
    <n v="0.16700000000000001"/>
    <n v="0.5"/>
    <n v="126.592"/>
    <x v="7"/>
    <n v="5.9169999999999998"/>
    <n v="204.13649999999998"/>
    <n v="12"/>
    <n v="10.549333333333333"/>
    <x v="1"/>
    <n v="1"/>
    <n v="10.549333333333333"/>
  </r>
  <r>
    <x v="0"/>
    <x v="5"/>
    <s v="CCCTA"/>
    <s v="EVANS, JOHN"/>
    <x v="7"/>
    <x v="0"/>
    <n v="7"/>
    <n v="8.9670000000000005"/>
    <n v="0.16700000000000001"/>
    <n v="0.5"/>
    <n v="157.928"/>
    <x v="0"/>
    <n v="8.4670000000000005"/>
    <n v="311.33159000000006"/>
    <n v="12"/>
    <n v="13.160666666666666"/>
    <x v="1"/>
    <n v="1"/>
    <n v="13.160666666666666"/>
  </r>
  <r>
    <x v="0"/>
    <x v="5"/>
    <s v="CCCTA"/>
    <s v="KEITH , CLYDE"/>
    <x v="31"/>
    <x v="0"/>
    <n v="7"/>
    <n v="8.5169999999999995"/>
    <n v="0"/>
    <n v="0.46700000000000003"/>
    <n v="180.17099999999999"/>
    <x v="0"/>
    <n v="8.0499999999999989"/>
    <n v="295.99849999999998"/>
    <n v="12"/>
    <n v="15.014249999999999"/>
    <x v="1"/>
    <n v="1"/>
    <n v="15.014249999999999"/>
  </r>
  <r>
    <x v="0"/>
    <x v="5"/>
    <s v="CCCTA"/>
    <s v="ROGERS, JAMES"/>
    <x v="8"/>
    <x v="0"/>
    <n v="5"/>
    <n v="8.5500000000000007"/>
    <n v="0.217"/>
    <n v="0.36699999999999999"/>
    <n v="139.48699999999999"/>
    <x v="0"/>
    <n v="8.1829999999999998"/>
    <n v="300.88891000000001"/>
    <n v="12"/>
    <n v="11.623916666666666"/>
    <x v="1"/>
    <n v="1"/>
    <n v="11.623916666666666"/>
  </r>
  <r>
    <x v="17"/>
    <x v="5"/>
    <s v="CCCTA"/>
    <s v="STEPHENS, MARITZA"/>
    <x v="35"/>
    <x v="0"/>
    <n v="7"/>
    <n v="10.333"/>
    <n v="0.1"/>
    <n v="0.5"/>
    <n v="200.72"/>
    <x v="7"/>
    <n v="9.8330000000000002"/>
    <n v="339.23849999999999"/>
    <n v="12"/>
    <n v="16.726666666666667"/>
    <x v="1"/>
    <n v="1"/>
    <n v="16.726666666666667"/>
  </r>
  <r>
    <x v="18"/>
    <x v="5"/>
    <s v="CCCTA"/>
    <s v="ALLISON, AARON"/>
    <x v="37"/>
    <x v="0"/>
    <n v="6"/>
    <n v="10.5"/>
    <n v="0.33300000000000002"/>
    <n v="0.5"/>
    <n v="242.23400000000001"/>
    <x v="4"/>
    <n v="9.9969999999999999"/>
    <n v="349.89499999999998"/>
    <n v="12"/>
    <n v="20.186166666666669"/>
    <x v="1"/>
    <n v="1"/>
    <n v="20.186166666666669"/>
  </r>
  <r>
    <x v="0"/>
    <x v="5"/>
    <s v="LAVTA"/>
    <s v="HALE, MICHAEL"/>
    <x v="24"/>
    <x v="2"/>
    <n v="10"/>
    <n v="9.3000000000000007"/>
    <n v="0.217"/>
    <n v="0"/>
    <n v="80.936999999999998"/>
    <x v="3"/>
    <n v="9.3000000000000007"/>
    <n v="390.78600000000006"/>
    <n v="7"/>
    <n v="11.562428571428571"/>
    <x v="1"/>
    <n v="1"/>
    <n v="11.562428571428571"/>
  </r>
  <r>
    <x v="0"/>
    <x v="5"/>
    <s v="LAVTA"/>
    <s v="MARSHALL, WILLIAM"/>
    <x v="32"/>
    <x v="2"/>
    <n v="10"/>
    <n v="9.5830000000000002"/>
    <n v="0.4"/>
    <n v="0.73299999999999998"/>
    <n v="109.92"/>
    <x v="3"/>
    <n v="8.7800000000000011"/>
    <n v="368.93560000000008"/>
    <n v="7"/>
    <n v="15.702857142857143"/>
    <x v="1"/>
    <n v="1"/>
    <n v="15.702857142857143"/>
  </r>
  <r>
    <x v="11"/>
    <x v="5"/>
    <s v="LAVTA"/>
    <s v="SULEIMAN, AIMEN"/>
    <x v="23"/>
    <x v="0"/>
    <n v="14"/>
    <n v="10.567"/>
    <n v="0.183"/>
    <n v="0.5"/>
    <n v="155.066"/>
    <x v="8"/>
    <n v="10.067"/>
    <n v="372.47899999999998"/>
    <n v="12"/>
    <n v="12.922166666666667"/>
    <x v="1"/>
    <n v="1"/>
    <n v="12.922166666666667"/>
  </r>
  <r>
    <x v="1"/>
    <x v="5"/>
    <s v="LAVTA"/>
    <s v="MOLLIQUE, ROMESHA"/>
    <x v="40"/>
    <x v="0"/>
    <n v="5"/>
    <n v="4.8"/>
    <n v="0"/>
    <n v="0"/>
    <n v="109.205"/>
    <x v="8"/>
    <n v="4.8"/>
    <n v="177.6"/>
    <n v="12"/>
    <n v="9.1004166666666659"/>
    <x v="1"/>
    <n v="1"/>
    <n v="9.1004166666666659"/>
  </r>
  <r>
    <x v="0"/>
    <x v="6"/>
    <s v="CCCTA"/>
    <s v="ROGERS, JAMES"/>
    <x v="8"/>
    <x v="0"/>
    <n v="9"/>
    <n v="8.5670000000000002"/>
    <n v="0.11700000000000001"/>
    <n v="0.38300000000000001"/>
    <n v="150.77799999999999"/>
    <x v="0"/>
    <n v="8.1840000000000011"/>
    <n v="300.92568000000006"/>
    <n v="12"/>
    <n v="12.564833333333333"/>
    <x v="1"/>
    <n v="1"/>
    <n v="12.564833333333333"/>
  </r>
  <r>
    <x v="17"/>
    <x v="6"/>
    <s v="CCCTA"/>
    <s v="STEPHENS, MARITZA"/>
    <x v="35"/>
    <x v="0"/>
    <n v="9"/>
    <n v="11.1"/>
    <n v="0.5"/>
    <n v="0.5"/>
    <n v="234.203"/>
    <x v="7"/>
    <n v="10.43"/>
    <n v="359.83499999999998"/>
    <n v="12"/>
    <n v="19.516916666666667"/>
    <x v="1"/>
    <n v="1"/>
    <n v="19.516916666666667"/>
  </r>
  <r>
    <x v="5"/>
    <x v="6"/>
    <s v="CCCTA"/>
    <s v="FUENTES, PEDRO"/>
    <x v="14"/>
    <x v="1"/>
    <n v="8"/>
    <n v="10.632999999999999"/>
    <n v="0.16700000000000001"/>
    <n v="0.5"/>
    <n v="245.76599999999999"/>
    <x v="6"/>
    <n v="10.132999999999999"/>
    <n v="314.12299999999999"/>
    <n v="19"/>
    <n v="12.935052631578946"/>
    <x v="1"/>
    <n v="1"/>
    <n v="12.935052631578946"/>
  </r>
  <r>
    <x v="0"/>
    <x v="6"/>
    <s v="CCCTA"/>
    <s v="UMANA, DOMINGO"/>
    <x v="10"/>
    <x v="0"/>
    <n v="9"/>
    <n v="8.5830000000000002"/>
    <n v="0"/>
    <n v="0"/>
    <n v="236.55600000000001"/>
    <x v="0"/>
    <n v="8.5830000000000002"/>
    <n v="315.59691000000004"/>
    <n v="12"/>
    <n v="19.713000000000001"/>
    <x v="1"/>
    <n v="1"/>
    <n v="19.713000000000001"/>
  </r>
  <r>
    <x v="0"/>
    <x v="6"/>
    <s v="CCCTA"/>
    <s v="EVANS, JOHN"/>
    <x v="7"/>
    <x v="0"/>
    <n v="5"/>
    <n v="8.8670000000000009"/>
    <n v="0.33300000000000002"/>
    <n v="0.5"/>
    <n v="200.02600000000001"/>
    <x v="0"/>
    <n v="8.3640000000000008"/>
    <n v="307.54428000000007"/>
    <n v="12"/>
    <n v="16.668833333333335"/>
    <x v="1"/>
    <n v="1"/>
    <n v="16.668833333333335"/>
  </r>
  <r>
    <x v="0"/>
    <x v="6"/>
    <s v="CCCTA"/>
    <s v="ALLGOOD, SCOTT"/>
    <x v="19"/>
    <x v="2"/>
    <n v="9"/>
    <n v="8.7170000000000005"/>
    <n v="0.86699999999999999"/>
    <n v="0.5"/>
    <n v="121.53"/>
    <x v="3"/>
    <n v="7.6800000000000006"/>
    <n v="322.71360000000004"/>
    <n v="7"/>
    <n v="17.361428571428572"/>
    <x v="1"/>
    <n v="1"/>
    <n v="17.361428571428572"/>
  </r>
  <r>
    <x v="11"/>
    <x v="6"/>
    <s v="LAVTA"/>
    <s v="SULEIMAN, AIMEN"/>
    <x v="23"/>
    <x v="0"/>
    <n v="7"/>
    <n v="7.9669999999999996"/>
    <n v="0.16700000000000001"/>
    <n v="0.5"/>
    <n v="55.054000000000002"/>
    <x v="8"/>
    <n v="7.4669999999999996"/>
    <n v="276.279"/>
    <n v="12"/>
    <n v="4.5878333333333332"/>
    <x v="1"/>
    <n v="1"/>
    <n v="4.5878333333333332"/>
  </r>
  <r>
    <x v="5"/>
    <x v="6"/>
    <s v="LAVTA"/>
    <s v="MARZI, SAMI JAN"/>
    <x v="41"/>
    <x v="0"/>
    <n v="6"/>
    <n v="10"/>
    <n v="0"/>
    <n v="0.217"/>
    <n v="98.167000000000002"/>
    <x v="8"/>
    <n v="9.7829999999999995"/>
    <n v="361.971"/>
    <n v="12"/>
    <n v="8.1805833333333329"/>
    <x v="1"/>
    <n v="1"/>
    <n v="8.1805833333333329"/>
  </r>
  <r>
    <x v="0"/>
    <x v="6"/>
    <s v="LAVTA"/>
    <s v="MARSHALL, WILLIAM"/>
    <x v="32"/>
    <x v="2"/>
    <n v="4"/>
    <n v="9.6"/>
    <n v="0.35"/>
    <n v="0.36699999999999999"/>
    <n v="65.018000000000001"/>
    <x v="3"/>
    <n v="9.2129999999999992"/>
    <n v="387.13026000000002"/>
    <n v="7"/>
    <n v="9.2882857142857151"/>
    <x v="1"/>
    <n v="1"/>
    <n v="9.2882857142857151"/>
  </r>
  <r>
    <x v="0"/>
    <x v="6"/>
    <s v="LAVTA"/>
    <s v="HALE, MICHAEL"/>
    <x v="24"/>
    <x v="2"/>
    <n v="8"/>
    <n v="8.5169999999999995"/>
    <n v="0.33300000000000002"/>
    <n v="0"/>
    <n v="97.325999999999993"/>
    <x v="3"/>
    <n v="8.5139999999999993"/>
    <n v="357.75828000000001"/>
    <n v="7"/>
    <n v="13.903714285714285"/>
    <x v="1"/>
    <n v="1"/>
    <n v="13.903714285714285"/>
  </r>
  <r>
    <x v="0"/>
    <x v="7"/>
    <s v="CCCTA"/>
    <s v="ALLGOOD, SCOTT"/>
    <x v="19"/>
    <x v="2"/>
    <n v="5"/>
    <n v="9.5"/>
    <n v="0.65"/>
    <n v="0.5"/>
    <n v="162.876"/>
    <x v="3"/>
    <n v="8.68"/>
    <n v="364.73360000000002"/>
    <n v="7"/>
    <n v="23.268000000000001"/>
    <x v="0"/>
    <n v="2"/>
    <n v="23.268000000000001"/>
  </r>
  <r>
    <x v="0"/>
    <x v="7"/>
    <s v="CCCTA"/>
    <s v="BANKS, LENARD"/>
    <x v="6"/>
    <x v="0"/>
    <n v="9"/>
    <n v="9"/>
    <n v="0.183"/>
    <n v="0.45"/>
    <n v="167.143"/>
    <x v="0"/>
    <n v="8.5500000000000007"/>
    <n v="314.38350000000003"/>
    <n v="12"/>
    <n v="13.928583333333334"/>
    <x v="0"/>
    <n v="2"/>
    <n v="13.928583333333334"/>
  </r>
  <r>
    <x v="0"/>
    <x v="7"/>
    <s v="CCCTA"/>
    <s v="SILVA PAUL"/>
    <x v="9"/>
    <x v="0"/>
    <n v="7"/>
    <n v="8.6170000000000009"/>
    <n v="0.183"/>
    <n v="0.51700000000000002"/>
    <n v="195.87"/>
    <x v="0"/>
    <n v="8.1000000000000014"/>
    <n v="297.8370000000001"/>
    <n v="12"/>
    <n v="16.322500000000002"/>
    <x v="0"/>
    <n v="2"/>
    <n v="16.322500000000002"/>
  </r>
  <r>
    <x v="3"/>
    <x v="7"/>
    <s v="CCCTA"/>
    <s v="MAINESS, RYAN"/>
    <x v="3"/>
    <x v="1"/>
    <n v="9"/>
    <n v="10.183"/>
    <n v="0.1"/>
    <n v="0.4"/>
    <n v="208.37100000000001"/>
    <x v="2"/>
    <n v="9.7829999999999995"/>
    <n v="283.70699999999999"/>
    <n v="19"/>
    <n v="10.966894736842105"/>
    <x v="0"/>
    <n v="2"/>
    <n v="10.966894736842105"/>
  </r>
  <r>
    <x v="5"/>
    <x v="7"/>
    <s v="CCCTA"/>
    <s v="FUENTES, PEDRO"/>
    <x v="14"/>
    <x v="1"/>
    <n v="11"/>
    <n v="10.532999999999999"/>
    <n v="0"/>
    <n v="0.5"/>
    <n v="175.39599999999999"/>
    <x v="2"/>
    <n v="10.032999999999999"/>
    <n v="290.95699999999999"/>
    <n v="19"/>
    <n v="9.2313684210526308"/>
    <x v="0"/>
    <n v="2"/>
    <n v="9.2313684210526308"/>
  </r>
  <r>
    <x v="5"/>
    <x v="7"/>
    <s v="CCCTA"/>
    <s v="MARZI, SAMI JAN"/>
    <x v="42"/>
    <x v="0"/>
    <n v="8"/>
    <n v="10.183"/>
    <n v="0"/>
    <n v="0.46700000000000003"/>
    <n v="139.04599999999999"/>
    <x v="1"/>
    <n v="9.7159999999999993"/>
    <n v="315.77"/>
    <n v="12"/>
    <n v="11.587166666666667"/>
    <x v="0"/>
    <n v="2"/>
    <n v="11.587166666666667"/>
  </r>
  <r>
    <x v="2"/>
    <x v="7"/>
    <s v="CCCTA"/>
    <s v="VILCHEZ, CHARLENNE"/>
    <x v="2"/>
    <x v="0"/>
    <n v="10"/>
    <n v="10.117000000000001"/>
    <n v="0.183"/>
    <n v="0.51700000000000002"/>
    <n v="213.279"/>
    <x v="1"/>
    <n v="9.6000000000000014"/>
    <n v="312.00000000000006"/>
    <n v="12"/>
    <n v="17.773250000000001"/>
    <x v="0"/>
    <n v="2"/>
    <n v="17.773250000000001"/>
  </r>
  <r>
    <x v="4"/>
    <x v="7"/>
    <s v="CCCTA"/>
    <s v="BUTLER, JACQUELINE"/>
    <x v="4"/>
    <x v="0"/>
    <n v="5"/>
    <n v="8.0169999999999995"/>
    <n v="0"/>
    <n v="0.5"/>
    <n v="157.51400000000001"/>
    <x v="1"/>
    <n v="7.5169999999999995"/>
    <n v="244.30249999999998"/>
    <n v="12"/>
    <n v="13.126166666666668"/>
    <x v="0"/>
    <n v="2"/>
    <n v="13.126166666666668"/>
  </r>
  <r>
    <x v="0"/>
    <x v="7"/>
    <s v="CCCTA"/>
    <s v="UMANA, DOMINGO"/>
    <x v="10"/>
    <x v="0"/>
    <n v="6"/>
    <n v="10.933"/>
    <n v="0.16700000000000001"/>
    <n v="0"/>
    <n v="161.71899999999999"/>
    <x v="0"/>
    <n v="10.933"/>
    <n v="402.00641000000002"/>
    <n v="12"/>
    <n v="13.476583333333332"/>
    <x v="0"/>
    <n v="2"/>
    <n v="13.476583333333332"/>
  </r>
  <r>
    <x v="10"/>
    <x v="7"/>
    <s v="CCCTA"/>
    <s v="BROWN, LOVIE"/>
    <x v="17"/>
    <x v="1"/>
    <n v="9"/>
    <n v="10"/>
    <n v="0.3"/>
    <n v="0.51700000000000002"/>
    <n v="138.86699999999999"/>
    <x v="2"/>
    <n v="9.4830000000000005"/>
    <n v="275.00700000000001"/>
    <n v="19"/>
    <n v="7.3087894736842101"/>
    <x v="0"/>
    <n v="2"/>
    <n v="7.3087894736842101"/>
  </r>
  <r>
    <x v="6"/>
    <x v="7"/>
    <s v="CCCTA"/>
    <s v="GETU BOGALE"/>
    <x v="12"/>
    <x v="0"/>
    <n v="5"/>
    <n v="10.15"/>
    <n v="0.3"/>
    <n v="3.3000000000000002E-2"/>
    <n v="125.601"/>
    <x v="1"/>
    <n v="10.117000000000001"/>
    <n v="328.80250000000001"/>
    <n v="12"/>
    <n v="10.466749999999999"/>
    <x v="0"/>
    <n v="2"/>
    <n v="10.466749999999999"/>
  </r>
  <r>
    <x v="8"/>
    <x v="7"/>
    <s v="CCCTA"/>
    <s v="OBELTON, KENNETH"/>
    <x v="15"/>
    <x v="1"/>
    <n v="8"/>
    <n v="10.032999999999999"/>
    <n v="0.5"/>
    <n v="0.51700000000000002"/>
    <n v="176.029"/>
    <x v="2"/>
    <n v="9.3460000000000001"/>
    <n v="271.03399999999999"/>
    <n v="19"/>
    <n v="9.2646842105263154"/>
    <x v="0"/>
    <n v="2"/>
    <n v="9.2646842105263154"/>
  </r>
  <r>
    <x v="7"/>
    <x v="7"/>
    <s v="CCCTA"/>
    <s v="FOWLER, ANTOINE"/>
    <x v="13"/>
    <x v="0"/>
    <n v="9"/>
    <n v="10.433"/>
    <n v="0.33300000000000002"/>
    <n v="0.53300000000000003"/>
    <n v="183.87700000000001"/>
    <x v="1"/>
    <n v="9.8970000000000002"/>
    <n v="321.65250000000003"/>
    <n v="12"/>
    <n v="15.323083333333335"/>
    <x v="0"/>
    <n v="2"/>
    <n v="15.323083333333335"/>
  </r>
  <r>
    <x v="5"/>
    <x v="7"/>
    <s v="CCCTA"/>
    <s v="JENNINGS, WILLIAM"/>
    <x v="11"/>
    <x v="1"/>
    <n v="10"/>
    <n v="10.217000000000001"/>
    <n v="0"/>
    <n v="0.5"/>
    <n v="182.315"/>
    <x v="2"/>
    <n v="9.7170000000000005"/>
    <n v="281.79300000000001"/>
    <n v="19"/>
    <n v="9.5955263157894741"/>
    <x v="0"/>
    <n v="2"/>
    <n v="9.5955263157894741"/>
  </r>
  <r>
    <x v="4"/>
    <x v="7"/>
    <s v="CCCTA"/>
    <s v="TILLMAN, ROSALYN"/>
    <x v="5"/>
    <x v="0"/>
    <n v="9"/>
    <n v="10.117000000000001"/>
    <n v="0.35"/>
    <n v="0.28299999999999997"/>
    <n v="217.20400000000001"/>
    <x v="1"/>
    <n v="9.8140000000000001"/>
    <n v="318.95499999999998"/>
    <n v="12"/>
    <n v="18.100333333333335"/>
    <x v="0"/>
    <n v="2"/>
    <n v="18.100333333333335"/>
  </r>
  <r>
    <x v="0"/>
    <x v="7"/>
    <s v="CCCTA"/>
    <s v="MATUECCI, MATT"/>
    <x v="7"/>
    <x v="0"/>
    <n v="5"/>
    <n v="8.9670000000000005"/>
    <n v="0"/>
    <n v="0"/>
    <n v="185.286"/>
    <x v="0"/>
    <n v="8.9670000000000005"/>
    <n v="329.71659000000005"/>
    <n v="12"/>
    <n v="15.4405"/>
    <x v="0"/>
    <n v="2"/>
    <n v="15.4405"/>
  </r>
  <r>
    <x v="0"/>
    <x v="7"/>
    <s v="CCCTA"/>
    <s v="ROGERS, JAMES"/>
    <x v="8"/>
    <x v="0"/>
    <n v="8"/>
    <n v="9.2170000000000005"/>
    <n v="0.11700000000000001"/>
    <n v="0.45"/>
    <n v="107.191"/>
    <x v="0"/>
    <n v="8.7670000000000012"/>
    <n v="322.36259000000007"/>
    <n v="12"/>
    <n v="8.9325833333333335"/>
    <x v="0"/>
    <n v="2"/>
    <n v="8.9325833333333335"/>
  </r>
  <r>
    <x v="0"/>
    <x v="7"/>
    <s v="LAVTA"/>
    <s v="HALE, MICHAEL"/>
    <x v="24"/>
    <x v="2"/>
    <n v="11"/>
    <n v="9.4"/>
    <n v="0.16700000000000001"/>
    <n v="0.5"/>
    <n v="99.775999999999996"/>
    <x v="3"/>
    <n v="8.9"/>
    <n v="373.97800000000007"/>
    <n v="7"/>
    <n v="14.253714285714285"/>
    <x v="0"/>
    <n v="2"/>
    <n v="14.253714285714285"/>
  </r>
  <r>
    <x v="16"/>
    <x v="7"/>
    <s v="LAVTA"/>
    <s v="JOSEPH, SHARONN"/>
    <x v="34"/>
    <x v="0"/>
    <n v="15"/>
    <n v="9.1"/>
    <n v="0.26700000000000002"/>
    <n v="0.63300000000000001"/>
    <n v="104.46599999999999"/>
    <x v="4"/>
    <n v="8.4669999999999987"/>
    <n v="296.34499999999997"/>
    <n v="12"/>
    <n v="8.7054999999999989"/>
    <x v="0"/>
    <n v="2"/>
    <n v="8.7054999999999989"/>
  </r>
  <r>
    <x v="13"/>
    <x v="7"/>
    <s v="LAVTA"/>
    <s v="BUFFINGTON, DANIEL"/>
    <x v="26"/>
    <x v="0"/>
    <n v="16"/>
    <n v="9.4670000000000005"/>
    <n v="0.51700000000000002"/>
    <n v="0.56699999999999995"/>
    <n v="112.02800000000001"/>
    <x v="5"/>
    <n v="8.713000000000001"/>
    <n v="348.52000000000004"/>
    <n v="12"/>
    <n v="9.3356666666666666"/>
    <x v="0"/>
    <n v="2"/>
    <n v="9.3356666666666666"/>
  </r>
  <r>
    <x v="14"/>
    <x v="7"/>
    <s v="LAVTA"/>
    <s v="BUFFINGTON, BLAKE"/>
    <x v="27"/>
    <x v="0"/>
    <n v="17"/>
    <n v="9.7829999999999995"/>
    <n v="0"/>
    <n v="0.51700000000000002"/>
    <n v="131.33000000000001"/>
    <x v="4"/>
    <n v="9.266"/>
    <n v="324.31"/>
    <n v="12"/>
    <n v="10.944166666666668"/>
    <x v="0"/>
    <n v="2"/>
    <n v="10.944166666666668"/>
  </r>
  <r>
    <x v="0"/>
    <x v="7"/>
    <s v="LAVTA"/>
    <s v="SILVA, PAUL"/>
    <x v="21"/>
    <x v="2"/>
    <n v="8"/>
    <n v="9.4329999999999998"/>
    <n v="0.16700000000000001"/>
    <n v="0.5"/>
    <n v="94.028000000000006"/>
    <x v="3"/>
    <n v="8.9329999999999998"/>
    <n v="375.36466000000001"/>
    <n v="7"/>
    <n v="13.43257142857143"/>
    <x v="0"/>
    <n v="2"/>
    <n v="13.43257142857143"/>
  </r>
  <r>
    <x v="12"/>
    <x v="7"/>
    <s v="LAVTA"/>
    <s v="SALGUERO, JORGE"/>
    <x v="25"/>
    <x v="0"/>
    <n v="7"/>
    <n v="11.167"/>
    <n v="0"/>
    <n v="0.48299999999999998"/>
    <n v="130.43100000000001"/>
    <x v="4"/>
    <n v="10.683999999999999"/>
    <n v="373.94"/>
    <n v="12"/>
    <n v="10.869250000000001"/>
    <x v="0"/>
    <n v="2"/>
    <n v="10.869250000000001"/>
  </r>
  <r>
    <x v="0"/>
    <x v="7"/>
    <s v="LAVTA"/>
    <s v="CARTER, RENE"/>
    <x v="20"/>
    <x v="2"/>
    <n v="6"/>
    <n v="9.65"/>
    <n v="8.3000000000000004E-2"/>
    <n v="0.51700000000000002"/>
    <n v="153.916"/>
    <x v="3"/>
    <n v="9.1330000000000009"/>
    <n v="383.76866000000007"/>
    <n v="7"/>
    <n v="21.988"/>
    <x v="0"/>
    <n v="2"/>
    <n v="21.988"/>
  </r>
  <r>
    <x v="5"/>
    <x v="8"/>
    <s v="CCCTA"/>
    <s v="MARZI, SAMI JAN"/>
    <x v="43"/>
    <x v="0"/>
    <n v="9"/>
    <n v="10.45"/>
    <n v="0"/>
    <n v="0.433"/>
    <n v="197.62299999999999"/>
    <x v="1"/>
    <n v="10.016999999999999"/>
    <n v="325.55250000000001"/>
    <n v="12"/>
    <n v="16.468583333333331"/>
    <x v="0"/>
    <n v="2"/>
    <n v="16.468583333333331"/>
  </r>
  <r>
    <x v="8"/>
    <x v="8"/>
    <s v="CCCTA"/>
    <s v="OBELTON, KENNETH"/>
    <x v="15"/>
    <x v="1"/>
    <n v="6"/>
    <n v="8.6669999999999998"/>
    <n v="0.16700000000000001"/>
    <n v="0.51700000000000002"/>
    <n v="136.429"/>
    <x v="2"/>
    <n v="8.15"/>
    <n v="236.35000000000002"/>
    <n v="19"/>
    <n v="7.1804736842105266"/>
    <x v="0"/>
    <n v="2"/>
    <n v="7.1804736842105266"/>
  </r>
  <r>
    <x v="10"/>
    <x v="8"/>
    <s v="CCCTA"/>
    <s v="BROWN, LOVIE"/>
    <x v="17"/>
    <x v="1"/>
    <n v="3"/>
    <n v="10.132999999999999"/>
    <n v="0.33300000000000002"/>
    <n v="0.5"/>
    <n v="107.134"/>
    <x v="2"/>
    <n v="9.629999999999999"/>
    <n v="279.27"/>
    <n v="19"/>
    <n v="5.6386315789473684"/>
    <x v="0"/>
    <n v="2"/>
    <n v="5.6386315789473684"/>
  </r>
  <r>
    <x v="2"/>
    <x v="8"/>
    <s v="CCCTA"/>
    <s v="VILCHEZ, CHARLENNE"/>
    <x v="2"/>
    <x v="0"/>
    <n v="7"/>
    <n v="10.367000000000001"/>
    <n v="0.36699999999999999"/>
    <n v="0.5"/>
    <n v="85.447999999999993"/>
    <x v="1"/>
    <n v="9.8300000000000018"/>
    <n v="319.47500000000008"/>
    <n v="12"/>
    <n v="7.1206666666666658"/>
    <x v="0"/>
    <n v="2"/>
    <n v="7.1206666666666658"/>
  </r>
  <r>
    <x v="1"/>
    <x v="8"/>
    <s v="CCCTA"/>
    <s v="MOLLIQUE, ROMESHA"/>
    <x v="1"/>
    <x v="0"/>
    <n v="6"/>
    <n v="10.317"/>
    <n v="0.35"/>
    <n v="0.55000000000000004"/>
    <n v="120.366"/>
    <x v="1"/>
    <n v="9.7469999999999999"/>
    <n v="316.77749999999997"/>
    <n v="12"/>
    <n v="10.0305"/>
    <x v="0"/>
    <n v="2"/>
    <n v="10.0305"/>
  </r>
  <r>
    <x v="0"/>
    <x v="8"/>
    <s v="CCCTA"/>
    <s v="UMANA, DOMINGO"/>
    <x v="10"/>
    <x v="0"/>
    <n v="5"/>
    <n v="8.4830000000000005"/>
    <n v="0.68300000000000005"/>
    <n v="0.5"/>
    <n v="184.43199999999999"/>
    <x v="0"/>
    <n v="7.6300000000000008"/>
    <n v="280.55510000000004"/>
    <n v="12"/>
    <n v="15.369333333333332"/>
    <x v="0"/>
    <n v="2"/>
    <n v="15.369333333333332"/>
  </r>
  <r>
    <x v="18"/>
    <x v="8"/>
    <s v="CCCTA"/>
    <s v="ALLISON, AARON"/>
    <x v="37"/>
    <x v="0"/>
    <n v="5"/>
    <n v="10.5"/>
    <n v="0.317"/>
    <n v="0.5"/>
    <n v="118.205"/>
    <x v="1"/>
    <n v="10"/>
    <n v="325"/>
    <n v="12"/>
    <n v="9.8504166666666659"/>
    <x v="0"/>
    <n v="2"/>
    <n v="9.8504166666666659"/>
  </r>
  <r>
    <x v="5"/>
    <x v="8"/>
    <s v="CCCTA"/>
    <s v="VAUGHN, DUSTIN"/>
    <x v="14"/>
    <x v="1"/>
    <n v="8"/>
    <n v="11.032999999999999"/>
    <n v="0"/>
    <n v="0.51700000000000002"/>
    <n v="136.09"/>
    <x v="2"/>
    <n v="10.516"/>
    <n v="304.964"/>
    <n v="19"/>
    <n v="7.1626315789473685"/>
    <x v="0"/>
    <n v="2"/>
    <n v="7.1626315789473685"/>
  </r>
  <r>
    <x v="5"/>
    <x v="8"/>
    <s v="CCCTA"/>
    <s v="MARZI, SAMI JAN"/>
    <x v="44"/>
    <x v="0"/>
    <n v="3"/>
    <n v="4.383"/>
    <n v="0"/>
    <n v="0"/>
    <n v="65.988"/>
    <x v="1"/>
    <n v="4.383"/>
    <n v="142.44749999999999"/>
    <n v="12"/>
    <n v="5.4989999999999997"/>
    <x v="0"/>
    <n v="2"/>
    <n v="5.4989999999999997"/>
  </r>
  <r>
    <x v="0"/>
    <x v="8"/>
    <s v="CCCTA"/>
    <s v="BANKS, LENARD"/>
    <x v="6"/>
    <x v="0"/>
    <n v="5"/>
    <n v="8.8000000000000007"/>
    <n v="0.13300000000000001"/>
    <n v="0.41699999999999998"/>
    <n v="148.43799999999999"/>
    <x v="0"/>
    <n v="8.3830000000000009"/>
    <n v="308.24291000000005"/>
    <n v="12"/>
    <n v="12.369833333333332"/>
    <x v="0"/>
    <n v="2"/>
    <n v="12.369833333333332"/>
  </r>
  <r>
    <x v="0"/>
    <x v="8"/>
    <s v="CCCTA"/>
    <s v="SILVA PAUL"/>
    <x v="9"/>
    <x v="0"/>
    <n v="5"/>
    <n v="8.6170000000000009"/>
    <n v="0.46700000000000003"/>
    <n v="0.51700000000000002"/>
    <n v="121.79"/>
    <x v="0"/>
    <n v="7.963000000000001"/>
    <n v="292.79951000000005"/>
    <n v="12"/>
    <n v="10.149166666666668"/>
    <x v="0"/>
    <n v="2"/>
    <n v="10.149166666666668"/>
  </r>
  <r>
    <x v="0"/>
    <x v="8"/>
    <s v="CCCTA"/>
    <s v="ROGERS, JAMES"/>
    <x v="8"/>
    <x v="0"/>
    <n v="5"/>
    <n v="8.65"/>
    <n v="0.11700000000000001"/>
    <n v="0"/>
    <n v="86.058999999999997"/>
    <x v="0"/>
    <n v="8.65"/>
    <n v="318.06050000000005"/>
    <n v="12"/>
    <n v="7.1715833333333334"/>
    <x v="0"/>
    <n v="2"/>
    <n v="7.1715833333333334"/>
  </r>
  <r>
    <x v="4"/>
    <x v="8"/>
    <s v="CCCTA"/>
    <s v="BUTLER, JACQUELINE"/>
    <x v="4"/>
    <x v="0"/>
    <n v="6"/>
    <n v="6.7169999999999996"/>
    <n v="0"/>
    <n v="0"/>
    <n v="137.999"/>
    <x v="1"/>
    <n v="6.7169999999999996"/>
    <n v="218.30249999999998"/>
    <n v="12"/>
    <n v="11.499916666666666"/>
    <x v="0"/>
    <n v="2"/>
    <n v="11.499916666666666"/>
  </r>
  <r>
    <x v="0"/>
    <x v="8"/>
    <s v="CCCTA"/>
    <s v="KEITH , CLYDE"/>
    <x v="31"/>
    <x v="0"/>
    <n v="4"/>
    <n v="8.5"/>
    <n v="0"/>
    <n v="0.433"/>
    <n v="157.15600000000001"/>
    <x v="0"/>
    <n v="8.0670000000000002"/>
    <n v="296.62359000000004"/>
    <n v="12"/>
    <n v="13.096333333333334"/>
    <x v="0"/>
    <n v="2"/>
    <n v="13.096333333333334"/>
  </r>
  <r>
    <x v="4"/>
    <x v="8"/>
    <s v="CCCTA"/>
    <s v="TILLMAN, ROSALYN"/>
    <x v="5"/>
    <x v="0"/>
    <n v="6"/>
    <n v="9.5169999999999995"/>
    <n v="0.4"/>
    <n v="0.46700000000000003"/>
    <n v="127.36"/>
    <x v="1"/>
    <n v="8.9799999999999986"/>
    <n v="291.84999999999997"/>
    <n v="12"/>
    <n v="10.613333333333333"/>
    <x v="0"/>
    <n v="2"/>
    <n v="10.613333333333333"/>
  </r>
  <r>
    <x v="7"/>
    <x v="8"/>
    <s v="CCCTA"/>
    <s v="FOWLER, ANTOINE"/>
    <x v="13"/>
    <x v="0"/>
    <n v="9"/>
    <n v="10.266999999999999"/>
    <n v="0.33300000000000002"/>
    <n v="0.53300000000000003"/>
    <n v="181.85"/>
    <x v="1"/>
    <n v="9.7309999999999999"/>
    <n v="316.25749999999999"/>
    <n v="12"/>
    <n v="15.154166666666667"/>
    <x v="0"/>
    <n v="2"/>
    <n v="15.154166666666667"/>
  </r>
  <r>
    <x v="15"/>
    <x v="8"/>
    <s v="CCCTA"/>
    <s v="MALCOM, LANDREW"/>
    <x v="28"/>
    <x v="0"/>
    <n v="7"/>
    <n v="10.032999999999999"/>
    <n v="0.183"/>
    <n v="0.15"/>
    <n v="247.41"/>
    <x v="1"/>
    <n v="9.8829999999999991"/>
    <n v="321.19749999999999"/>
    <n v="12"/>
    <n v="20.6175"/>
    <x v="0"/>
    <n v="2"/>
    <n v="20.6175"/>
  </r>
  <r>
    <x v="6"/>
    <x v="8"/>
    <s v="CCCTA"/>
    <s v="GETU BOGALE"/>
    <x v="12"/>
    <x v="0"/>
    <n v="6"/>
    <n v="10.45"/>
    <n v="0"/>
    <n v="0"/>
    <n v="128.197"/>
    <x v="1"/>
    <n v="10.45"/>
    <n v="339.625"/>
    <n v="12"/>
    <n v="10.683083333333334"/>
    <x v="0"/>
    <n v="2"/>
    <n v="10.683083333333334"/>
  </r>
  <r>
    <x v="3"/>
    <x v="8"/>
    <s v="CCCTA"/>
    <s v="MAINESS, RYAN"/>
    <x v="3"/>
    <x v="1"/>
    <n v="3"/>
    <n v="5.0830000000000002"/>
    <n v="0.11700000000000001"/>
    <n v="0"/>
    <n v="33.332999999999998"/>
    <x v="2"/>
    <n v="5.0830000000000002"/>
    <n v="147.40700000000001"/>
    <n v="19"/>
    <n v="1.7543684210526316"/>
    <x v="0"/>
    <n v="2"/>
    <n v="1.7543684210526316"/>
  </r>
  <r>
    <x v="0"/>
    <x v="8"/>
    <s v="CCCTA"/>
    <s v="ALLGOOD, SCOTT"/>
    <x v="19"/>
    <x v="2"/>
    <n v="5"/>
    <n v="8.6829999999999998"/>
    <n v="0.33300000000000002"/>
    <n v="0.51700000000000002"/>
    <n v="166.35400000000001"/>
    <x v="3"/>
    <n v="8.1630000000000003"/>
    <n v="343.00926000000004"/>
    <n v="7"/>
    <n v="23.764857142857146"/>
    <x v="0"/>
    <n v="2"/>
    <n v="23.764857142857146"/>
  </r>
  <r>
    <x v="0"/>
    <x v="8"/>
    <s v="LAVTA"/>
    <s v="SILVA, PAUL"/>
    <x v="21"/>
    <x v="2"/>
    <n v="3"/>
    <n v="8.4830000000000005"/>
    <n v="0.4"/>
    <n v="0"/>
    <n v="46.917000000000002"/>
    <x v="3"/>
    <n v="8.4130000000000003"/>
    <n v="353.51426000000004"/>
    <n v="7"/>
    <n v="6.7024285714285714"/>
    <x v="0"/>
    <n v="2"/>
    <n v="6.7024285714285714"/>
  </r>
  <r>
    <x v="16"/>
    <x v="8"/>
    <s v="LAVTA"/>
    <s v="JOSEPH, SHARONN"/>
    <x v="34"/>
    <x v="0"/>
    <n v="12"/>
    <n v="8.9329999999999998"/>
    <n v="0.2"/>
    <n v="0.58299999999999996"/>
    <n v="93.400999999999996"/>
    <x v="4"/>
    <n v="8.35"/>
    <n v="292.25"/>
    <n v="12"/>
    <n v="7.7834166666666667"/>
    <x v="0"/>
    <n v="2"/>
    <n v="7.7834166666666667"/>
  </r>
  <r>
    <x v="13"/>
    <x v="8"/>
    <s v="LAVTA"/>
    <s v="BUFFINGTON, DANIEL"/>
    <x v="26"/>
    <x v="0"/>
    <n v="14"/>
    <n v="8.9"/>
    <n v="0.73299999999999998"/>
    <n v="0.55000000000000004"/>
    <n v="97.625"/>
    <x v="5"/>
    <n v="7.9470000000000001"/>
    <n v="317.88"/>
    <n v="12"/>
    <n v="8.1354166666666661"/>
    <x v="0"/>
    <n v="2"/>
    <n v="8.1354166666666661"/>
  </r>
  <r>
    <x v="14"/>
    <x v="8"/>
    <s v="LAVTA"/>
    <s v="BUFFINGTON, BLAKE"/>
    <x v="27"/>
    <x v="0"/>
    <n v="10"/>
    <n v="9"/>
    <n v="6.7000000000000004E-2"/>
    <n v="0.5"/>
    <n v="85.521000000000001"/>
    <x v="4"/>
    <n v="8.5"/>
    <n v="297.5"/>
    <n v="12"/>
    <n v="7.1267500000000004"/>
    <x v="0"/>
    <n v="2"/>
    <n v="7.1267500000000004"/>
  </r>
  <r>
    <x v="11"/>
    <x v="8"/>
    <s v="LAVTA"/>
    <s v="SULEIMAN, AIMEN"/>
    <x v="23"/>
    <x v="0"/>
    <n v="5"/>
    <n v="9.0670000000000002"/>
    <n v="0.83299999999999996"/>
    <n v="0.51700000000000002"/>
    <n v="41.866999999999997"/>
    <x v="4"/>
    <n v="8.0470000000000006"/>
    <n v="281.64500000000004"/>
    <n v="12"/>
    <n v="3.4889166666666664"/>
    <x v="0"/>
    <n v="2"/>
    <n v="3.4889166666666664"/>
  </r>
  <r>
    <x v="12"/>
    <x v="8"/>
    <s v="LAVTA"/>
    <s v="SALGUERO, JORGE"/>
    <x v="25"/>
    <x v="0"/>
    <n v="8"/>
    <n v="10.483000000000001"/>
    <n v="0"/>
    <n v="0.48299999999999998"/>
    <n v="88.811000000000007"/>
    <x v="4"/>
    <n v="10"/>
    <n v="350"/>
    <n v="12"/>
    <n v="7.4009166666666673"/>
    <x v="0"/>
    <n v="2"/>
    <n v="7.4009166666666673"/>
  </r>
  <r>
    <x v="11"/>
    <x v="8"/>
    <s v="LAVTA"/>
    <s v="SULEIMAN, AIMEN"/>
    <x v="33"/>
    <x v="0"/>
    <n v="8"/>
    <n v="9.1170000000000009"/>
    <n v="0.33300000000000002"/>
    <n v="0.51700000000000002"/>
    <n v="90.096999999999994"/>
    <x v="4"/>
    <n v="8.5970000000000013"/>
    <n v="300.89500000000004"/>
    <n v="12"/>
    <n v="7.5080833333333326"/>
    <x v="0"/>
    <n v="2"/>
    <n v="7.5080833333333326"/>
  </r>
  <r>
    <x v="0"/>
    <x v="8"/>
    <s v="LAVTA"/>
    <s v="MARSHALL, WILLIAM"/>
    <x v="32"/>
    <x v="2"/>
    <n v="3"/>
    <n v="8.6829999999999998"/>
    <n v="0.2"/>
    <n v="0"/>
    <n v="44.012"/>
    <x v="3"/>
    <n v="8.6829999999999998"/>
    <n v="364.85966000000002"/>
    <n v="7"/>
    <n v="6.2874285714285714"/>
    <x v="0"/>
    <n v="2"/>
    <n v="6.2874285714285714"/>
  </r>
  <r>
    <x v="0"/>
    <x v="8"/>
    <s v="LAVTA"/>
    <s v="RIVERA, LETOSHA"/>
    <x v="20"/>
    <x v="2"/>
    <n v="5"/>
    <n v="8.35"/>
    <n v="0.28299999999999997"/>
    <n v="0.46700000000000003"/>
    <n v="46.045000000000002"/>
    <x v="3"/>
    <n v="7.883"/>
    <n v="331.24366000000003"/>
    <n v="7"/>
    <n v="6.5778571428571428"/>
    <x v="0"/>
    <n v="2"/>
    <n v="6.5778571428571428"/>
  </r>
  <r>
    <x v="5"/>
    <x v="9"/>
    <s v="CCCTA"/>
    <s v="MARZI, SAMI JAN"/>
    <x v="42"/>
    <x v="0"/>
    <n v="3"/>
    <n v="9.6170000000000009"/>
    <n v="0"/>
    <n v="0.51700000000000002"/>
    <n v="51.664999999999999"/>
    <x v="1"/>
    <n v="9.1000000000000014"/>
    <n v="295.75000000000006"/>
    <n v="12"/>
    <n v="4.3054166666666669"/>
    <x v="0"/>
    <n v="2"/>
    <n v="4.3054166666666669"/>
  </r>
  <r>
    <x v="12"/>
    <x v="9"/>
    <s v="LAVTA"/>
    <s v="SALGUERO, JORGE"/>
    <x v="25"/>
    <x v="0"/>
    <n v="1"/>
    <n v="10.083"/>
    <n v="0.16700000000000001"/>
    <n v="0"/>
    <n v="24.114999999999998"/>
    <x v="4"/>
    <n v="10.083"/>
    <n v="352.90500000000003"/>
    <n v="12"/>
    <n v="2.0095833333333331"/>
    <x v="0"/>
    <n v="2"/>
    <n v="2.0095833333333331"/>
  </r>
  <r>
    <x v="0"/>
    <x v="9"/>
    <s v="LAVTA"/>
    <s v="MARSHALL, WILLIAM"/>
    <x v="32"/>
    <x v="2"/>
    <n v="2"/>
    <n v="5.65"/>
    <n v="0.16700000000000001"/>
    <n v="0"/>
    <n v="52.582000000000001"/>
    <x v="3"/>
    <n v="5.65"/>
    <n v="237.41300000000004"/>
    <n v="7"/>
    <n v="7.5117142857142856"/>
    <x v="0"/>
    <n v="2"/>
    <n v="7.5117142857142856"/>
  </r>
  <r>
    <x v="0"/>
    <x v="10"/>
    <s v="CCCTA"/>
    <s v="ALLGOOD, SCOTT"/>
    <x v="19"/>
    <x v="2"/>
    <n v="6"/>
    <n v="8.3330000000000002"/>
    <n v="0.41699999999999998"/>
    <n v="0.317"/>
    <n v="179.15"/>
    <x v="3"/>
    <n v="7.9290000000000003"/>
    <n v="333.17658000000006"/>
    <n v="7"/>
    <n v="25.592857142857145"/>
    <x v="0"/>
    <n v="2"/>
    <n v="25.592857142857145"/>
  </r>
  <r>
    <x v="8"/>
    <x v="10"/>
    <s v="CCCTA"/>
    <s v="OBELTON, KENNETH"/>
    <x v="15"/>
    <x v="1"/>
    <n v="4"/>
    <n v="10.083"/>
    <n v="0.41699999999999998"/>
    <n v="0.65"/>
    <n v="108.02800000000001"/>
    <x v="2"/>
    <n v="9.3460000000000001"/>
    <n v="271.03399999999999"/>
    <n v="19"/>
    <n v="5.6856842105263157"/>
    <x v="0"/>
    <n v="2"/>
    <n v="5.6856842105263157"/>
  </r>
  <r>
    <x v="3"/>
    <x v="10"/>
    <s v="CCCTA"/>
    <s v="MAINESS, RYAN"/>
    <x v="3"/>
    <x v="1"/>
    <n v="8"/>
    <n v="10.367000000000001"/>
    <n v="0.183"/>
    <n v="0.46700000000000003"/>
    <n v="177.79400000000001"/>
    <x v="2"/>
    <n v="9.9"/>
    <n v="287.10000000000002"/>
    <n v="19"/>
    <n v="9.3575789473684221"/>
    <x v="0"/>
    <n v="2"/>
    <n v="9.3575789473684221"/>
  </r>
  <r>
    <x v="4"/>
    <x v="10"/>
    <s v="CCCTA"/>
    <s v="BUTLER, JACQUELINE"/>
    <x v="4"/>
    <x v="0"/>
    <n v="4"/>
    <n v="7.9669999999999996"/>
    <n v="0.16700000000000001"/>
    <n v="0.5"/>
    <n v="122.64100000000001"/>
    <x v="1"/>
    <n v="7.4669999999999996"/>
    <n v="242.67749999999998"/>
    <n v="12"/>
    <n v="10.220083333333333"/>
    <x v="0"/>
    <n v="2"/>
    <n v="10.220083333333333"/>
  </r>
  <r>
    <x v="5"/>
    <x v="10"/>
    <s v="CCCTA"/>
    <s v="JENNINGS, WILLIAM"/>
    <x v="11"/>
    <x v="1"/>
    <n v="6"/>
    <n v="10.417"/>
    <n v="0"/>
    <n v="0.51700000000000002"/>
    <n v="162.80699999999999"/>
    <x v="2"/>
    <n v="9.9"/>
    <n v="287.10000000000002"/>
    <n v="19"/>
    <n v="8.5687894736842107"/>
    <x v="0"/>
    <n v="2"/>
    <n v="8.5687894736842107"/>
  </r>
  <r>
    <x v="5"/>
    <x v="10"/>
    <s v="CCCTA"/>
    <s v="FUENTES, PEDRO"/>
    <x v="14"/>
    <x v="1"/>
    <n v="8"/>
    <n v="10.5"/>
    <n v="0"/>
    <n v="0.5"/>
    <n v="261.041"/>
    <x v="2"/>
    <n v="10"/>
    <n v="290"/>
    <n v="19"/>
    <n v="13.738999999999999"/>
    <x v="0"/>
    <n v="2"/>
    <n v="13.738999999999999"/>
  </r>
  <r>
    <x v="7"/>
    <x v="10"/>
    <s v="CCCTA"/>
    <s v="FOWLER, ANTOINE"/>
    <x v="13"/>
    <x v="0"/>
    <n v="6"/>
    <n v="10.5"/>
    <n v="0.33300000000000002"/>
    <n v="0.5"/>
    <n v="182.679"/>
    <x v="1"/>
    <n v="9.9969999999999999"/>
    <n v="324.90249999999997"/>
    <n v="12"/>
    <n v="15.22325"/>
    <x v="0"/>
    <n v="2"/>
    <n v="15.22325"/>
  </r>
  <r>
    <x v="18"/>
    <x v="10"/>
    <s v="CCCTA"/>
    <s v="ALLISON, AARON"/>
    <x v="37"/>
    <x v="0"/>
    <n v="10"/>
    <n v="10.6"/>
    <n v="0.51700000000000002"/>
    <n v="0.5"/>
    <n v="144.22999999999999"/>
    <x v="1"/>
    <n v="9.9130000000000003"/>
    <n v="322.17250000000001"/>
    <n v="12"/>
    <n v="12.019166666666665"/>
    <x v="0"/>
    <n v="2"/>
    <n v="12.019166666666665"/>
  </r>
  <r>
    <x v="1"/>
    <x v="10"/>
    <s v="CCCTA"/>
    <s v="MOLLIQUE, ROMESHA"/>
    <x v="1"/>
    <x v="0"/>
    <n v="7"/>
    <n v="10.083"/>
    <n v="0.11700000000000001"/>
    <n v="0.5"/>
    <n v="120.52800000000001"/>
    <x v="1"/>
    <n v="9.5830000000000002"/>
    <n v="311.44749999999999"/>
    <n v="12"/>
    <n v="10.044"/>
    <x v="0"/>
    <n v="2"/>
    <n v="10.044"/>
  </r>
  <r>
    <x v="17"/>
    <x v="10"/>
    <s v="CCCTA"/>
    <s v="STEPHENS, MARITZA"/>
    <x v="35"/>
    <x v="0"/>
    <n v="5"/>
    <n v="10.6"/>
    <n v="0.35"/>
    <n v="0.53300000000000003"/>
    <n v="178.20500000000001"/>
    <x v="1"/>
    <n v="10.047000000000001"/>
    <n v="326.52750000000003"/>
    <n v="12"/>
    <n v="14.850416666666668"/>
    <x v="0"/>
    <n v="2"/>
    <n v="14.850416666666668"/>
  </r>
  <r>
    <x v="2"/>
    <x v="10"/>
    <s v="CCCTA"/>
    <s v="VILCHEZ, CHARLENNE"/>
    <x v="2"/>
    <x v="0"/>
    <n v="6"/>
    <n v="9.5"/>
    <n v="0.3"/>
    <n v="0.5"/>
    <n v="161.14099999999999"/>
    <x v="1"/>
    <n v="9"/>
    <n v="292.5"/>
    <n v="12"/>
    <n v="13.428416666666665"/>
    <x v="0"/>
    <n v="2"/>
    <n v="13.428416666666665"/>
  </r>
  <r>
    <x v="4"/>
    <x v="10"/>
    <s v="CCCTA"/>
    <s v="TILLMAN, ROSALYN"/>
    <x v="5"/>
    <x v="0"/>
    <n v="5"/>
    <n v="9.4670000000000005"/>
    <n v="0"/>
    <n v="0.25"/>
    <n v="106.551"/>
    <x v="1"/>
    <n v="9.2170000000000005"/>
    <n v="299.55250000000001"/>
    <n v="12"/>
    <n v="8.8792500000000008"/>
    <x v="0"/>
    <n v="2"/>
    <n v="8.8792500000000008"/>
  </r>
  <r>
    <x v="0"/>
    <x v="10"/>
    <s v="CCCTA"/>
    <s v="BANKS, LENARD"/>
    <x v="6"/>
    <x v="0"/>
    <n v="5"/>
    <n v="8.5329999999999995"/>
    <n v="0.25"/>
    <n v="0.45"/>
    <n v="100.512"/>
    <x v="0"/>
    <n v="8.0830000000000002"/>
    <n v="297.21191000000005"/>
    <n v="12"/>
    <n v="8.3759999999999994"/>
    <x v="0"/>
    <n v="2"/>
    <n v="8.3759999999999994"/>
  </r>
  <r>
    <x v="0"/>
    <x v="10"/>
    <s v="CCCTA"/>
    <s v="SILVA PAUL"/>
    <x v="9"/>
    <x v="0"/>
    <n v="6"/>
    <n v="9.6"/>
    <n v="0.38300000000000001"/>
    <n v="0.5"/>
    <n v="293.971"/>
    <x v="0"/>
    <n v="9.0470000000000006"/>
    <n v="332.65819000000005"/>
    <n v="12"/>
    <n v="24.497583333333335"/>
    <x v="0"/>
    <n v="2"/>
    <n v="24.497583333333335"/>
  </r>
  <r>
    <x v="6"/>
    <x v="10"/>
    <s v="CCCTA"/>
    <s v="GETU BOGALE"/>
    <x v="12"/>
    <x v="0"/>
    <n v="6"/>
    <n v="10"/>
    <n v="0.317"/>
    <n v="0.2"/>
    <n v="206.845"/>
    <x v="1"/>
    <n v="9.8000000000000007"/>
    <n v="318.5"/>
    <n v="12"/>
    <n v="17.237083333333334"/>
    <x v="0"/>
    <n v="2"/>
    <n v="17.237083333333334"/>
  </r>
  <r>
    <x v="0"/>
    <x v="10"/>
    <s v="CCCTA"/>
    <s v="KEITH , CLYDE"/>
    <x v="31"/>
    <x v="0"/>
    <n v="5"/>
    <n v="8.1"/>
    <n v="0.16700000000000001"/>
    <n v="0.45"/>
    <n v="111.71"/>
    <x v="0"/>
    <n v="7.6499999999999995"/>
    <n v="281.29050000000001"/>
    <n v="12"/>
    <n v="9.3091666666666661"/>
    <x v="0"/>
    <n v="2"/>
    <n v="9.3091666666666661"/>
  </r>
  <r>
    <x v="5"/>
    <x v="10"/>
    <s v="CCCTA"/>
    <s v="MARZI, SAMI JAN"/>
    <x v="43"/>
    <x v="0"/>
    <n v="4"/>
    <n v="5.0170000000000003"/>
    <n v="0"/>
    <n v="0"/>
    <n v="47.12"/>
    <x v="1"/>
    <n v="5.0170000000000003"/>
    <n v="163.05250000000001"/>
    <n v="12"/>
    <n v="3.9266666666666663"/>
    <x v="0"/>
    <n v="2"/>
    <n v="3.9266666666666663"/>
  </r>
  <r>
    <x v="5"/>
    <x v="10"/>
    <s v="CCCTA"/>
    <s v="MARZI, SAMI JAN"/>
    <x v="44"/>
    <x v="0"/>
    <n v="10"/>
    <n v="10.567"/>
    <n v="0"/>
    <n v="0.53300000000000003"/>
    <n v="127.291"/>
    <x v="1"/>
    <n v="10.034000000000001"/>
    <n v="326.10500000000002"/>
    <n v="12"/>
    <n v="10.607583333333332"/>
    <x v="0"/>
    <n v="2"/>
    <n v="10.607583333333332"/>
  </r>
  <r>
    <x v="15"/>
    <x v="10"/>
    <s v="CCCTA"/>
    <s v="MALCOM, LANDREW"/>
    <x v="28"/>
    <x v="0"/>
    <n v="8"/>
    <n v="10"/>
    <n v="0.16700000000000001"/>
    <n v="0.38300000000000001"/>
    <n v="170.67500000000001"/>
    <x v="1"/>
    <n v="9.6170000000000009"/>
    <n v="312.55250000000001"/>
    <n v="12"/>
    <n v="14.222916666666668"/>
    <x v="0"/>
    <n v="2"/>
    <n v="14.222916666666668"/>
  </r>
  <r>
    <x v="10"/>
    <x v="10"/>
    <s v="CCCTA"/>
    <s v="BROWN, LOVIE"/>
    <x v="17"/>
    <x v="1"/>
    <n v="5"/>
    <n v="10"/>
    <n v="0.35"/>
    <n v="0.51700000000000002"/>
    <n v="106.21"/>
    <x v="2"/>
    <n v="9.463000000000001"/>
    <n v="274.42700000000002"/>
    <n v="19"/>
    <n v="5.59"/>
    <x v="0"/>
    <n v="2"/>
    <n v="5.59"/>
  </r>
  <r>
    <x v="0"/>
    <x v="10"/>
    <s v="CCCTA"/>
    <s v="UMANA, DOMINGO"/>
    <x v="10"/>
    <x v="0"/>
    <n v="4"/>
    <n v="8.9329999999999998"/>
    <n v="0.16700000000000001"/>
    <n v="0.51700000000000002"/>
    <n v="96.721999999999994"/>
    <x v="0"/>
    <n v="8.4160000000000004"/>
    <n v="309.45632000000006"/>
    <n v="12"/>
    <n v="8.0601666666666656"/>
    <x v="0"/>
    <n v="2"/>
    <n v="8.0601666666666656"/>
  </r>
  <r>
    <x v="0"/>
    <x v="10"/>
    <s v="CCCTA"/>
    <s v="MATUECCI, MATT"/>
    <x v="7"/>
    <x v="0"/>
    <n v="7"/>
    <n v="8.3670000000000009"/>
    <n v="0.13300000000000001"/>
    <n v="0.46700000000000003"/>
    <n v="193.816"/>
    <x v="0"/>
    <n v="7.9000000000000012"/>
    <n v="290.48300000000006"/>
    <n v="12"/>
    <n v="16.151333333333334"/>
    <x v="0"/>
    <n v="2"/>
    <n v="16.151333333333334"/>
  </r>
  <r>
    <x v="0"/>
    <x v="10"/>
    <s v="LAVTA"/>
    <s v="HALE, MICHAEL"/>
    <x v="24"/>
    <x v="2"/>
    <n v="9"/>
    <n v="9.25"/>
    <n v="0.16700000000000001"/>
    <n v="0.51700000000000002"/>
    <n v="105.95399999999999"/>
    <x v="3"/>
    <n v="8.7330000000000005"/>
    <n v="366.96066000000008"/>
    <n v="7"/>
    <n v="15.136285714285714"/>
    <x v="0"/>
    <n v="2"/>
    <n v="15.136285714285714"/>
  </r>
  <r>
    <x v="16"/>
    <x v="10"/>
    <s v="LAVTA"/>
    <s v="JOSEPH, SHARONN"/>
    <x v="34"/>
    <x v="0"/>
    <n v="14"/>
    <n v="8.3170000000000002"/>
    <n v="0.7"/>
    <n v="0.58299999999999996"/>
    <n v="89.406999999999996"/>
    <x v="4"/>
    <n v="7.3640000000000008"/>
    <n v="257.74"/>
    <n v="12"/>
    <n v="7.4505833333333333"/>
    <x v="0"/>
    <n v="2"/>
    <n v="7.4505833333333333"/>
  </r>
  <r>
    <x v="0"/>
    <x v="10"/>
    <s v="LAVTA"/>
    <s v="CARTER, RENE"/>
    <x v="20"/>
    <x v="2"/>
    <n v="6"/>
    <n v="8"/>
    <n v="0.28299999999999997"/>
    <n v="0.433"/>
    <n v="68.265000000000001"/>
    <x v="3"/>
    <n v="7.5670000000000002"/>
    <n v="317.96534000000003"/>
    <n v="7"/>
    <n v="9.7521428571428572"/>
    <x v="0"/>
    <n v="2"/>
    <n v="9.7521428571428572"/>
  </r>
  <r>
    <x v="0"/>
    <x v="10"/>
    <s v="LAVTA"/>
    <s v="SILVA, PAUL"/>
    <x v="21"/>
    <x v="2"/>
    <n v="9"/>
    <n v="9.0500000000000007"/>
    <n v="0.33300000000000002"/>
    <n v="0.5"/>
    <n v="97.47"/>
    <x v="3"/>
    <n v="8.5470000000000006"/>
    <n v="359.14494000000008"/>
    <n v="7"/>
    <n v="13.924285714285714"/>
    <x v="0"/>
    <n v="2"/>
    <n v="13.924285714285714"/>
  </r>
  <r>
    <x v="12"/>
    <x v="10"/>
    <s v="LAVTA"/>
    <s v="SALGUERO, JORGE"/>
    <x v="25"/>
    <x v="0"/>
    <n v="9"/>
    <n v="10.55"/>
    <n v="0"/>
    <n v="0.16700000000000001"/>
    <n v="122.98"/>
    <x v="4"/>
    <n v="10.383000000000001"/>
    <n v="363.40500000000003"/>
    <n v="12"/>
    <n v="10.248333333333333"/>
    <x v="0"/>
    <n v="2"/>
    <n v="10.248333333333333"/>
  </r>
  <r>
    <x v="14"/>
    <x v="10"/>
    <s v="LAVTA"/>
    <s v="BUFFINGTON, BLAKE"/>
    <x v="27"/>
    <x v="0"/>
    <n v="10"/>
    <n v="10.217000000000001"/>
    <n v="0.317"/>
    <n v="0.53300000000000003"/>
    <n v="101.004"/>
    <x v="4"/>
    <n v="9.6840000000000011"/>
    <n v="338.94000000000005"/>
    <n v="12"/>
    <n v="8.4169999999999998"/>
    <x v="0"/>
    <n v="2"/>
    <n v="8.4169999999999998"/>
  </r>
  <r>
    <x v="11"/>
    <x v="10"/>
    <s v="LAVTA"/>
    <s v="SULEIMAN, AIMEN"/>
    <x v="33"/>
    <x v="0"/>
    <n v="5"/>
    <n v="6.4329999999999998"/>
    <n v="0.183"/>
    <n v="0.5"/>
    <n v="57.767000000000003"/>
    <x v="4"/>
    <n v="5.9329999999999998"/>
    <n v="207.655"/>
    <n v="12"/>
    <n v="4.8139166666666666"/>
    <x v="0"/>
    <n v="2"/>
    <n v="4.8139166666666666"/>
  </r>
  <r>
    <x v="13"/>
    <x v="10"/>
    <s v="LAVTA"/>
    <s v="BUFFINGTON, DANIEL"/>
    <x v="26"/>
    <x v="0"/>
    <n v="6"/>
    <n v="7.867"/>
    <n v="0.45"/>
    <n v="0.55000000000000004"/>
    <n v="28.710999999999999"/>
    <x v="5"/>
    <n v="7.1970000000000001"/>
    <n v="287.88"/>
    <n v="12"/>
    <n v="2.3925833333333331"/>
    <x v="0"/>
    <n v="2"/>
    <n v="2.3925833333333331"/>
  </r>
  <r>
    <x v="1"/>
    <x v="11"/>
    <s v="CCCTA"/>
    <s v="MOLLIQUE, ROMESHA"/>
    <x v="1"/>
    <x v="0"/>
    <n v="8"/>
    <n v="10.050000000000001"/>
    <n v="0.16700000000000001"/>
    <n v="0.66700000000000004"/>
    <n v="151.40700000000001"/>
    <x v="1"/>
    <n v="9.3830000000000009"/>
    <n v="304.94750000000005"/>
    <n v="12"/>
    <n v="12.61725"/>
    <x v="0"/>
    <n v="2"/>
    <n v="12.61725"/>
  </r>
  <r>
    <x v="0"/>
    <x v="11"/>
    <s v="CCCTA"/>
    <s v="SILVA PAUL"/>
    <x v="9"/>
    <x v="0"/>
    <n v="6"/>
    <n v="8.5329999999999995"/>
    <n v="0.46700000000000003"/>
    <n v="0.53300000000000003"/>
    <n v="169.72200000000001"/>
    <x v="0"/>
    <n v="7.8629999999999995"/>
    <n v="289.12251000000003"/>
    <n v="12"/>
    <n v="14.143500000000001"/>
    <x v="0"/>
    <n v="2"/>
    <n v="14.143500000000001"/>
  </r>
  <r>
    <x v="5"/>
    <x v="11"/>
    <s v="CCCTA"/>
    <s v="MARZI, SAMI JAN"/>
    <x v="43"/>
    <x v="0"/>
    <n v="8"/>
    <n v="10.516999999999999"/>
    <n v="0"/>
    <n v="0.48299999999999998"/>
    <n v="174.63900000000001"/>
    <x v="1"/>
    <n v="10.033999999999999"/>
    <n v="326.10499999999996"/>
    <n v="12"/>
    <n v="14.55325"/>
    <x v="0"/>
    <n v="2"/>
    <n v="14.55325"/>
  </r>
  <r>
    <x v="2"/>
    <x v="11"/>
    <s v="CCCTA"/>
    <s v="VILCHEZ, CHARLENNE"/>
    <x v="2"/>
    <x v="0"/>
    <n v="8"/>
    <n v="10.85"/>
    <n v="0.16700000000000001"/>
    <n v="0.5"/>
    <n v="213.55199999999999"/>
    <x v="1"/>
    <n v="10.35"/>
    <n v="336.375"/>
    <n v="12"/>
    <n v="17.795999999999999"/>
    <x v="0"/>
    <n v="2"/>
    <n v="17.795999999999999"/>
  </r>
  <r>
    <x v="5"/>
    <x v="11"/>
    <s v="CCCTA"/>
    <s v="JENNINGS, WILLIAM"/>
    <x v="11"/>
    <x v="1"/>
    <n v="7"/>
    <n v="10.3"/>
    <n v="0"/>
    <n v="0.48299999999999998"/>
    <n v="130.98400000000001"/>
    <x v="2"/>
    <n v="9.8170000000000002"/>
    <n v="284.69299999999998"/>
    <n v="19"/>
    <n v="6.893894736842106"/>
    <x v="0"/>
    <n v="2"/>
    <n v="6.893894736842106"/>
  </r>
  <r>
    <x v="4"/>
    <x v="11"/>
    <s v="CCCTA"/>
    <s v="BUTLER, JACQUELINE"/>
    <x v="4"/>
    <x v="0"/>
    <n v="6"/>
    <n v="8.1"/>
    <n v="0"/>
    <n v="0.5"/>
    <n v="130.33699999999999"/>
    <x v="1"/>
    <n v="7.6"/>
    <n v="247"/>
    <n v="12"/>
    <n v="10.861416666666665"/>
    <x v="0"/>
    <n v="2"/>
    <n v="10.861416666666665"/>
  </r>
  <r>
    <x v="0"/>
    <x v="11"/>
    <s v="CCCTA"/>
    <s v="EVANS, JOHN"/>
    <x v="7"/>
    <x v="0"/>
    <n v="5"/>
    <n v="8.1"/>
    <n v="0.15"/>
    <n v="0.46700000000000003"/>
    <n v="108.35599999999999"/>
    <x v="0"/>
    <n v="7.633"/>
    <n v="280.66541000000001"/>
    <n v="12"/>
    <n v="9.0296666666666656"/>
    <x v="0"/>
    <n v="2"/>
    <n v="9.0296666666666656"/>
  </r>
  <r>
    <x v="0"/>
    <x v="11"/>
    <s v="CCCTA"/>
    <s v="KEITH , CLYDE"/>
    <x v="31"/>
    <x v="0"/>
    <n v="8"/>
    <n v="8.5"/>
    <n v="0"/>
    <n v="0.45"/>
    <n v="163.328"/>
    <x v="0"/>
    <n v="8.0500000000000007"/>
    <n v="295.99850000000004"/>
    <n v="12"/>
    <n v="13.610666666666667"/>
    <x v="0"/>
    <n v="2"/>
    <n v="13.610666666666667"/>
  </r>
  <r>
    <x v="5"/>
    <x v="11"/>
    <s v="CCCTA"/>
    <s v="FUENTES, PEDRO"/>
    <x v="14"/>
    <x v="1"/>
    <n v="7"/>
    <n v="10.467000000000001"/>
    <n v="0"/>
    <n v="0.46700000000000003"/>
    <n v="219.21100000000001"/>
    <x v="2"/>
    <n v="10"/>
    <n v="290"/>
    <n v="19"/>
    <n v="11.537421052631579"/>
    <x v="0"/>
    <n v="2"/>
    <n v="11.537421052631579"/>
  </r>
  <r>
    <x v="7"/>
    <x v="11"/>
    <s v="CCCTA"/>
    <s v="FOWLER, ANTOINE"/>
    <x v="13"/>
    <x v="0"/>
    <n v="11"/>
    <n v="10.617000000000001"/>
    <n v="0.33300000000000002"/>
    <n v="0.5"/>
    <n v="171.83199999999999"/>
    <x v="1"/>
    <n v="10.114000000000001"/>
    <n v="328.70500000000004"/>
    <n v="12"/>
    <n v="14.319333333333333"/>
    <x v="0"/>
    <n v="2"/>
    <n v="14.319333333333333"/>
  </r>
  <r>
    <x v="17"/>
    <x v="11"/>
    <s v="CCCTA"/>
    <s v="STEPHENS, MARITZA"/>
    <x v="35"/>
    <x v="0"/>
    <n v="10"/>
    <n v="11.6"/>
    <n v="0.35"/>
    <n v="0.51700000000000002"/>
    <n v="116.05500000000001"/>
    <x v="1"/>
    <n v="11.062999999999999"/>
    <n v="359.54749999999996"/>
    <n v="12"/>
    <n v="9.6712500000000006"/>
    <x v="0"/>
    <n v="2"/>
    <n v="9.6712500000000006"/>
  </r>
  <r>
    <x v="18"/>
    <x v="11"/>
    <s v="CCCTA"/>
    <s v="ALLISON, AARON"/>
    <x v="37"/>
    <x v="0"/>
    <n v="10"/>
    <n v="10"/>
    <n v="0.3"/>
    <n v="0.5"/>
    <n v="210.89500000000001"/>
    <x v="1"/>
    <n v="9.5"/>
    <n v="308.75"/>
    <n v="12"/>
    <n v="17.574583333333333"/>
    <x v="0"/>
    <n v="2"/>
    <n v="17.574583333333333"/>
  </r>
  <r>
    <x v="15"/>
    <x v="11"/>
    <s v="CCCTA"/>
    <s v="MALCOM, LANDREW"/>
    <x v="28"/>
    <x v="0"/>
    <n v="8"/>
    <n v="10"/>
    <n v="0.16700000000000001"/>
    <n v="0.5"/>
    <n v="253.38"/>
    <x v="1"/>
    <n v="9.5"/>
    <n v="308.75"/>
    <n v="12"/>
    <n v="21.114999999999998"/>
    <x v="0"/>
    <n v="2"/>
    <n v="21.114999999999998"/>
  </r>
  <r>
    <x v="8"/>
    <x v="11"/>
    <s v="CCCTA"/>
    <s v="OBELTON, KENNETH"/>
    <x v="15"/>
    <x v="1"/>
    <n v="9"/>
    <n v="10.132999999999999"/>
    <n v="0.4"/>
    <n v="0.55000000000000004"/>
    <n v="154.23500000000001"/>
    <x v="2"/>
    <n v="9.5129999999999981"/>
    <n v="275.87699999999995"/>
    <n v="19"/>
    <n v="8.1176315789473694"/>
    <x v="0"/>
    <n v="2"/>
    <n v="8.1176315789473694"/>
  </r>
  <r>
    <x v="0"/>
    <x v="11"/>
    <s v="CCCTA"/>
    <s v="ROGERS, JAMES"/>
    <x v="8"/>
    <x v="0"/>
    <n v="6"/>
    <n v="8.4830000000000005"/>
    <n v="0.217"/>
    <n v="0.4"/>
    <n v="157.17500000000001"/>
    <x v="0"/>
    <n v="8.0830000000000002"/>
    <n v="297.21191000000005"/>
    <n v="12"/>
    <n v="13.097916666666668"/>
    <x v="0"/>
    <n v="2"/>
    <n v="13.097916666666668"/>
  </r>
  <r>
    <x v="4"/>
    <x v="11"/>
    <s v="CCCTA"/>
    <s v="TILLMAN, ROSALYN"/>
    <x v="5"/>
    <x v="0"/>
    <n v="3"/>
    <n v="9.0329999999999995"/>
    <n v="0"/>
    <n v="0"/>
    <n v="160.49600000000001"/>
    <x v="1"/>
    <n v="9.0329999999999995"/>
    <n v="293.57249999999999"/>
    <n v="12"/>
    <n v="13.374666666666668"/>
    <x v="0"/>
    <n v="2"/>
    <n v="13.374666666666668"/>
  </r>
  <r>
    <x v="10"/>
    <x v="11"/>
    <s v="CCCTA"/>
    <s v="BROWN, LOVIE"/>
    <x v="17"/>
    <x v="1"/>
    <n v="8"/>
    <n v="10"/>
    <n v="0.3"/>
    <n v="0.5"/>
    <n v="126.605"/>
    <x v="2"/>
    <n v="9.5"/>
    <n v="275.5"/>
    <n v="19"/>
    <n v="6.6634210526315796"/>
    <x v="0"/>
    <n v="2"/>
    <n v="6.6634210526315796"/>
  </r>
  <r>
    <x v="5"/>
    <x v="11"/>
    <s v="CCCTA"/>
    <s v="MARZI, SAMI JAN"/>
    <x v="44"/>
    <x v="0"/>
    <n v="4"/>
    <n v="4.9829999999999997"/>
    <n v="0"/>
    <n v="0"/>
    <n v="78.12"/>
    <x v="1"/>
    <n v="4.9829999999999997"/>
    <n v="161.94749999999999"/>
    <n v="12"/>
    <n v="6.5100000000000007"/>
    <x v="0"/>
    <n v="2"/>
    <n v="6.5100000000000007"/>
  </r>
  <r>
    <x v="0"/>
    <x v="11"/>
    <s v="CCCTA"/>
    <s v="BANKS, LENARD"/>
    <x v="6"/>
    <x v="0"/>
    <n v="6"/>
    <n v="8.6170000000000009"/>
    <n v="0.13300000000000001"/>
    <n v="0.41699999999999998"/>
    <n v="165.40199999999999"/>
    <x v="0"/>
    <n v="8.2000000000000011"/>
    <n v="301.51400000000007"/>
    <n v="12"/>
    <n v="13.783499999999998"/>
    <x v="0"/>
    <n v="2"/>
    <n v="13.783499999999998"/>
  </r>
  <r>
    <x v="6"/>
    <x v="11"/>
    <s v="CCCTA"/>
    <s v="GETU BOGALE"/>
    <x v="12"/>
    <x v="0"/>
    <n v="8"/>
    <n v="10.717000000000001"/>
    <n v="0"/>
    <n v="0.2"/>
    <n v="237.57599999999999"/>
    <x v="1"/>
    <n v="10.517000000000001"/>
    <n v="341.80250000000007"/>
    <n v="12"/>
    <n v="19.797999999999998"/>
    <x v="0"/>
    <n v="2"/>
    <n v="19.797999999999998"/>
  </r>
  <r>
    <x v="3"/>
    <x v="11"/>
    <s v="CCCTA"/>
    <s v="MAINESS, RYAN"/>
    <x v="3"/>
    <x v="1"/>
    <n v="6"/>
    <n v="10.15"/>
    <n v="0.36699999999999999"/>
    <n v="0.46700000000000003"/>
    <n v="92.346999999999994"/>
    <x v="2"/>
    <n v="9.6460000000000008"/>
    <n v="279.73400000000004"/>
    <n v="19"/>
    <n v="4.8603684210526312"/>
    <x v="0"/>
    <n v="2"/>
    <n v="4.8603684210526312"/>
  </r>
  <r>
    <x v="0"/>
    <x v="11"/>
    <s v="CCCTA"/>
    <s v="UMANA, DOMINGO"/>
    <x v="10"/>
    <x v="0"/>
    <n v="4"/>
    <n v="8.5"/>
    <n v="0.45"/>
    <n v="0.68300000000000005"/>
    <n v="85.308000000000007"/>
    <x v="0"/>
    <n v="7.6970000000000001"/>
    <n v="283.01869000000005"/>
    <n v="12"/>
    <n v="7.1090000000000009"/>
    <x v="0"/>
    <n v="2"/>
    <n v="7.1090000000000009"/>
  </r>
  <r>
    <x v="14"/>
    <x v="11"/>
    <s v="LAVTA"/>
    <s v="BUFFINGTON, BLAKE"/>
    <x v="27"/>
    <x v="0"/>
    <n v="10"/>
    <n v="9.6170000000000009"/>
    <n v="0.15"/>
    <n v="0.55000000000000004"/>
    <n v="99.665000000000006"/>
    <x v="4"/>
    <n v="9.0670000000000002"/>
    <n v="317.34500000000003"/>
    <n v="12"/>
    <n v="8.3054166666666678"/>
    <x v="0"/>
    <n v="2"/>
    <n v="8.3054166666666678"/>
  </r>
  <r>
    <x v="13"/>
    <x v="11"/>
    <s v="LAVTA"/>
    <s v="BUFFINGTON, DANIEL"/>
    <x v="26"/>
    <x v="0"/>
    <n v="14"/>
    <n v="8.4499999999999993"/>
    <n v="0.3"/>
    <n v="0.5"/>
    <n v="101.542"/>
    <x v="5"/>
    <n v="7.9499999999999993"/>
    <n v="318"/>
    <n v="12"/>
    <n v="8.4618333333333329"/>
    <x v="0"/>
    <n v="2"/>
    <n v="8.4618333333333329"/>
  </r>
  <r>
    <x v="16"/>
    <x v="11"/>
    <s v="LAVTA"/>
    <s v="JOSEPH, SHARONN"/>
    <x v="34"/>
    <x v="0"/>
    <n v="10"/>
    <n v="8.7330000000000005"/>
    <n v="0.63300000000000001"/>
    <n v="0.433"/>
    <n v="109.057"/>
    <x v="4"/>
    <n v="7.9970000000000008"/>
    <n v="279.89500000000004"/>
    <n v="12"/>
    <n v="9.0880833333333335"/>
    <x v="0"/>
    <n v="2"/>
    <n v="9.0880833333333335"/>
  </r>
  <r>
    <x v="0"/>
    <x v="11"/>
    <s v="LAVTA"/>
    <s v="SILVA, PAUL"/>
    <x v="21"/>
    <x v="2"/>
    <n v="6"/>
    <n v="8.5169999999999995"/>
    <n v="0.16700000000000001"/>
    <n v="0.5"/>
    <n v="67.067999999999998"/>
    <x v="3"/>
    <n v="8.0169999999999995"/>
    <n v="336.87434000000002"/>
    <n v="7"/>
    <n v="9.5811428571428561"/>
    <x v="0"/>
    <n v="2"/>
    <n v="9.5811428571428561"/>
  </r>
  <r>
    <x v="0"/>
    <x v="11"/>
    <s v="LAVTA"/>
    <s v="HALE, MICHAEL"/>
    <x v="24"/>
    <x v="2"/>
    <n v="5"/>
    <n v="7.617"/>
    <n v="0"/>
    <n v="0"/>
    <n v="98.003"/>
    <x v="3"/>
    <n v="7.617"/>
    <n v="320.06634000000003"/>
    <n v="7"/>
    <n v="14.000428571428571"/>
    <x v="0"/>
    <n v="2"/>
    <n v="14.000428571428571"/>
  </r>
  <r>
    <x v="12"/>
    <x v="11"/>
    <s v="LAVTA"/>
    <s v="SALGUERO, JORGE"/>
    <x v="25"/>
    <x v="0"/>
    <n v="10"/>
    <n v="10.1"/>
    <n v="0"/>
    <n v="0.35"/>
    <n v="94.668000000000006"/>
    <x v="4"/>
    <n v="9.75"/>
    <n v="341.25"/>
    <n v="12"/>
    <n v="7.8890000000000002"/>
    <x v="0"/>
    <n v="2"/>
    <n v="7.8890000000000002"/>
  </r>
  <r>
    <x v="0"/>
    <x v="11"/>
    <s v="LAVTA"/>
    <s v="RIVERA, LETOSHA"/>
    <x v="20"/>
    <x v="2"/>
    <n v="8"/>
    <n v="8.4499999999999993"/>
    <n v="0.16700000000000001"/>
    <n v="0.26700000000000002"/>
    <n v="70.569999999999993"/>
    <x v="3"/>
    <n v="8.1829999999999998"/>
    <n v="343.84966000000003"/>
    <n v="7"/>
    <n v="10.081428571428571"/>
    <x v="0"/>
    <n v="2"/>
    <n v="10.081428571428571"/>
  </r>
  <r>
    <x v="0"/>
    <x v="11"/>
    <s v="LAVTA"/>
    <s v="MARSHALL, WILLIAM"/>
    <x v="32"/>
    <x v="2"/>
    <n v="3"/>
    <n v="7.883"/>
    <n v="0.4"/>
    <n v="0.5"/>
    <n v="45.905999999999999"/>
    <x v="3"/>
    <n v="7.3129999999999997"/>
    <n v="307.29226"/>
    <n v="7"/>
    <n v="6.5579999999999998"/>
    <x v="0"/>
    <n v="2"/>
    <n v="6.5579999999999998"/>
  </r>
  <r>
    <x v="18"/>
    <x v="12"/>
    <s v="CCCTA"/>
    <s v="ALLISON, AARON"/>
    <x v="37"/>
    <x v="0"/>
    <n v="6"/>
    <n v="10.5"/>
    <n v="0.33300000000000002"/>
    <n v="0.5"/>
    <n v="146.096"/>
    <x v="4"/>
    <n v="9.9969999999999999"/>
    <n v="349.89499999999998"/>
    <n v="12"/>
    <n v="12.174666666666667"/>
    <x v="1"/>
    <n v="2"/>
    <n v="12.174666666666667"/>
  </r>
  <r>
    <x v="0"/>
    <x v="12"/>
    <s v="CCCTA"/>
    <s v="KEITH , CLYDE"/>
    <x v="31"/>
    <x v="0"/>
    <n v="7"/>
    <n v="8.5169999999999995"/>
    <n v="3.3000000000000002E-2"/>
    <n v="0.38300000000000001"/>
    <n v="114.535"/>
    <x v="0"/>
    <n v="8.1340000000000003"/>
    <n v="299.08718000000005"/>
    <n v="12"/>
    <n v="9.5445833333333336"/>
    <x v="1"/>
    <n v="2"/>
    <n v="9.5445833333333336"/>
  </r>
  <r>
    <x v="17"/>
    <x v="12"/>
    <s v="CCCTA"/>
    <s v="STEPHENS, MARITZA"/>
    <x v="35"/>
    <x v="0"/>
    <n v="5"/>
    <n v="10"/>
    <n v="0"/>
    <n v="0.5"/>
    <n v="93.1"/>
    <x v="7"/>
    <n v="9.5"/>
    <n v="327.75"/>
    <n v="12"/>
    <n v="7.7583333333333329"/>
    <x v="1"/>
    <n v="2"/>
    <n v="7.7583333333333329"/>
  </r>
  <r>
    <x v="10"/>
    <x v="12"/>
    <s v="CCCTA"/>
    <s v="BROWN, LOVIE"/>
    <x v="17"/>
    <x v="1"/>
    <n v="5"/>
    <n v="10"/>
    <n v="0.16700000000000001"/>
    <n v="0.5"/>
    <n v="93.492999999999995"/>
    <x v="6"/>
    <n v="9.5"/>
    <n v="294.5"/>
    <n v="19"/>
    <n v="4.9206842105263151"/>
    <x v="1"/>
    <n v="2"/>
    <n v="4.9206842105263151"/>
  </r>
  <r>
    <x v="0"/>
    <x v="12"/>
    <s v="CCCTA"/>
    <s v="ROGERS, JAMES"/>
    <x v="8"/>
    <x v="0"/>
    <n v="4"/>
    <n v="8.5830000000000002"/>
    <n v="0.1"/>
    <n v="0.38300000000000001"/>
    <n v="116.907"/>
    <x v="0"/>
    <n v="8.1999999999999993"/>
    <n v="301.51400000000001"/>
    <n v="12"/>
    <n v="9.7422500000000003"/>
    <x v="1"/>
    <n v="2"/>
    <n v="9.7422500000000003"/>
  </r>
  <r>
    <x v="0"/>
    <x v="12"/>
    <s v="CCCTA"/>
    <s v="MATUECCI, MATT"/>
    <x v="7"/>
    <x v="0"/>
    <n v="4"/>
    <n v="7.5"/>
    <n v="0.16700000000000001"/>
    <n v="0.53300000000000003"/>
    <n v="183.50200000000001"/>
    <x v="0"/>
    <n v="6.9669999999999996"/>
    <n v="256.17659000000003"/>
    <n v="12"/>
    <n v="15.291833333333335"/>
    <x v="1"/>
    <n v="2"/>
    <n v="15.291833333333335"/>
  </r>
  <r>
    <x v="1"/>
    <x v="12"/>
    <s v="CCCTA"/>
    <s v="MOLLIQUE, ROMESHA"/>
    <x v="1"/>
    <x v="0"/>
    <n v="6"/>
    <n v="10.067"/>
    <n v="0.33300000000000002"/>
    <n v="0.5"/>
    <n v="142.31299999999999"/>
    <x v="7"/>
    <n v="9.5640000000000001"/>
    <n v="329.95800000000003"/>
    <n v="12"/>
    <n v="11.859416666666666"/>
    <x v="1"/>
    <n v="2"/>
    <n v="11.859416666666666"/>
  </r>
  <r>
    <x v="15"/>
    <x v="12"/>
    <s v="CCCTA"/>
    <s v="MALCOM, LANDREW"/>
    <x v="28"/>
    <x v="0"/>
    <n v="4"/>
    <n v="10.083"/>
    <n v="0.33300000000000002"/>
    <n v="0.5"/>
    <n v="157.81299999999999"/>
    <x v="7"/>
    <n v="9.58"/>
    <n v="330.51"/>
    <n v="12"/>
    <n v="13.151083333333332"/>
    <x v="1"/>
    <n v="2"/>
    <n v="13.151083333333332"/>
  </r>
  <r>
    <x v="5"/>
    <x v="12"/>
    <s v="LAVTA"/>
    <s v="MARZI, SAMI JAN"/>
    <x v="41"/>
    <x v="0"/>
    <n v="12"/>
    <n v="9.9670000000000005"/>
    <n v="0"/>
    <n v="0"/>
    <n v="104.574"/>
    <x v="8"/>
    <n v="9.9670000000000005"/>
    <n v="368.779"/>
    <n v="12"/>
    <n v="8.7144999999999992"/>
    <x v="1"/>
    <n v="2"/>
    <n v="8.7144999999999992"/>
  </r>
  <r>
    <x v="11"/>
    <x v="12"/>
    <s v="LAVTA"/>
    <s v="SULEIMAN, AIMEN"/>
    <x v="23"/>
    <x v="0"/>
    <n v="8"/>
    <n v="9.4830000000000005"/>
    <n v="0.317"/>
    <n v="0.48299999999999998"/>
    <n v="106.264"/>
    <x v="8"/>
    <n v="9"/>
    <n v="333"/>
    <n v="12"/>
    <n v="8.8553333333333324"/>
    <x v="1"/>
    <n v="2"/>
    <n v="8.8553333333333324"/>
  </r>
  <r>
    <x v="0"/>
    <x v="12"/>
    <s v="LAVTA"/>
    <s v="HALE, MICHAEL"/>
    <x v="24"/>
    <x v="2"/>
    <n v="9"/>
    <n v="8.8000000000000007"/>
    <n v="0.183"/>
    <n v="0.35"/>
    <n v="99.546000000000006"/>
    <x v="3"/>
    <n v="8.4500000000000011"/>
    <n v="355.06900000000007"/>
    <n v="7"/>
    <n v="14.220857142857144"/>
    <x v="1"/>
    <n v="2"/>
    <n v="14.220857142857144"/>
  </r>
  <r>
    <x v="0"/>
    <x v="12"/>
    <s v="LAVTA"/>
    <s v="MARSHALL, WILLIAM"/>
    <x v="32"/>
    <x v="2"/>
    <n v="5"/>
    <n v="9.1829999999999998"/>
    <n v="0.16700000000000001"/>
    <n v="0"/>
    <n v="86.063000000000002"/>
    <x v="3"/>
    <n v="9.1829999999999998"/>
    <n v="385.86966000000001"/>
    <n v="7"/>
    <n v="12.294714285714287"/>
    <x v="1"/>
    <n v="2"/>
    <n v="12.294714285714287"/>
  </r>
  <r>
    <x v="5"/>
    <x v="13"/>
    <s v="CCCTA"/>
    <s v="MARZI, SAMI JAN"/>
    <x v="42"/>
    <x v="0"/>
    <n v="1"/>
    <n v="5.5830000000000002"/>
    <n v="0.16700000000000001"/>
    <n v="0"/>
    <n v="103.498"/>
    <x v="7"/>
    <n v="5.5830000000000002"/>
    <n v="192.61350000000002"/>
    <n v="12"/>
    <n v="8.6248333333333331"/>
    <x v="1"/>
    <n v="2"/>
    <n v="8.6248333333333331"/>
  </r>
  <r>
    <x v="7"/>
    <x v="13"/>
    <s v="CCCTA"/>
    <s v="FOWLER, ANTOINE"/>
    <x v="13"/>
    <x v="0"/>
    <n v="4"/>
    <n v="10"/>
    <n v="0.25"/>
    <n v="0.58299999999999996"/>
    <n v="165.864"/>
    <x v="7"/>
    <n v="9.4169999999999998"/>
    <n v="324.88650000000001"/>
    <n v="12"/>
    <n v="13.822000000000001"/>
    <x v="1"/>
    <n v="2"/>
    <n v="13.822000000000001"/>
  </r>
  <r>
    <x v="0"/>
    <x v="13"/>
    <s v="CCCTA"/>
    <s v="UMANA, DOMINGO"/>
    <x v="10"/>
    <x v="0"/>
    <n v="7"/>
    <n v="8.25"/>
    <n v="0"/>
    <n v="0.28299999999999997"/>
    <n v="140.017"/>
    <x v="0"/>
    <n v="7.9669999999999996"/>
    <n v="292.94659000000001"/>
    <n v="12"/>
    <n v="11.668083333333334"/>
    <x v="1"/>
    <n v="2"/>
    <n v="11.668083333333334"/>
  </r>
  <r>
    <x v="17"/>
    <x v="13"/>
    <s v="CCCTA"/>
    <s v="STEPHENS, MARITZA"/>
    <x v="35"/>
    <x v="0"/>
    <n v="6"/>
    <n v="10.617000000000001"/>
    <n v="0.33300000000000002"/>
    <n v="0.5"/>
    <n v="222.58699999999999"/>
    <x v="7"/>
    <n v="10.114000000000001"/>
    <n v="348.93300000000005"/>
    <n v="12"/>
    <n v="18.548916666666667"/>
    <x v="1"/>
    <n v="2"/>
    <n v="18.548916666666667"/>
  </r>
  <r>
    <x v="0"/>
    <x v="13"/>
    <s v="CCCTA"/>
    <s v="ROGERS, JAMES"/>
    <x v="8"/>
    <x v="0"/>
    <n v="8"/>
    <n v="9.0830000000000002"/>
    <n v="0.11700000000000001"/>
    <n v="0"/>
    <n v="202.15899999999999"/>
    <x v="0"/>
    <n v="9.0830000000000002"/>
    <n v="333.98191000000003"/>
    <n v="12"/>
    <n v="16.846583333333331"/>
    <x v="1"/>
    <n v="2"/>
    <n v="16.846583333333331"/>
  </r>
  <r>
    <x v="0"/>
    <x v="13"/>
    <s v="CCCTA"/>
    <s v="EVANS, JOHN"/>
    <x v="7"/>
    <x v="0"/>
    <n v="6"/>
    <n v="8.1669999999999998"/>
    <n v="0.317"/>
    <n v="0.46700000000000003"/>
    <n v="156.11799999999999"/>
    <x v="0"/>
    <n v="7.7"/>
    <n v="283.12900000000002"/>
    <n v="12"/>
    <n v="13.009833333333333"/>
    <x v="1"/>
    <n v="2"/>
    <n v="13.009833333333333"/>
  </r>
  <r>
    <x v="0"/>
    <x v="13"/>
    <s v="CCCTA"/>
    <s v="ALLGOOD, SCOTT"/>
    <x v="19"/>
    <x v="2"/>
    <n v="9"/>
    <n v="8.5169999999999995"/>
    <n v="0.36699999999999999"/>
    <n v="0.41699999999999998"/>
    <n v="155.227"/>
    <x v="3"/>
    <n v="8.0629999999999988"/>
    <n v="338.80725999999999"/>
    <n v="7"/>
    <n v="22.175285714285714"/>
    <x v="1"/>
    <n v="2"/>
    <n v="22.175285714285714"/>
  </r>
  <r>
    <x v="5"/>
    <x v="13"/>
    <s v="LAVTA"/>
    <s v="MARZI, SAMI JAN"/>
    <x v="45"/>
    <x v="0"/>
    <n v="4"/>
    <n v="4.4000000000000004"/>
    <n v="0"/>
    <n v="0.53300000000000003"/>
    <n v="51.731000000000002"/>
    <x v="8"/>
    <n v="3.8670000000000004"/>
    <n v="143.07900000000001"/>
    <n v="12"/>
    <n v="4.3109166666666665"/>
    <x v="1"/>
    <n v="2"/>
    <n v="4.3109166666666665"/>
  </r>
  <r>
    <x v="11"/>
    <x v="13"/>
    <s v="LAVTA"/>
    <s v="SULEIMAN, AIMEN"/>
    <x v="23"/>
    <x v="0"/>
    <n v="3"/>
    <n v="6.133"/>
    <n v="0.23300000000000001"/>
    <n v="0.48299999999999998"/>
    <n v="35.679000000000002"/>
    <x v="8"/>
    <n v="5.65"/>
    <n v="209.05"/>
    <n v="12"/>
    <n v="2.9732500000000002"/>
    <x v="1"/>
    <n v="2"/>
    <n v="2.9732500000000002"/>
  </r>
  <r>
    <x v="0"/>
    <x v="13"/>
    <s v="LAVTA"/>
    <s v="MARSHALL, WILLIAM"/>
    <x v="32"/>
    <x v="2"/>
    <n v="3"/>
    <n v="9.1669999999999998"/>
    <n v="0.16700000000000001"/>
    <n v="0.51700000000000002"/>
    <n v="62.462000000000003"/>
    <x v="3"/>
    <n v="8.65"/>
    <n v="363.47300000000007"/>
    <n v="7"/>
    <n v="8.9231428571428584"/>
    <x v="1"/>
    <n v="2"/>
    <n v="8.9231428571428584"/>
  </r>
  <r>
    <x v="0"/>
    <x v="13"/>
    <s v="LAVTA"/>
    <s v="HALE, MICHAEL"/>
    <x v="24"/>
    <x v="2"/>
    <n v="4"/>
    <n v="7.0830000000000002"/>
    <n v="0.16700000000000001"/>
    <n v="0.5"/>
    <n v="48.598999999999997"/>
    <x v="3"/>
    <n v="6.5830000000000002"/>
    <n v="276.61766"/>
    <n v="7"/>
    <n v="6.9427142857142856"/>
    <x v="1"/>
    <n v="2"/>
    <n v="6.942714285714285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5">
  <r>
    <x v="0"/>
    <s v="20:00"/>
    <s v="20:13"/>
    <n v="0"/>
    <s v="One-Seat"/>
    <s v="SILVA, PAUL"/>
    <d v="2024-12-16T00:00:00"/>
    <n v="4043556"/>
    <s v="306B BIGSTAR"/>
    <s v="AM1"/>
    <n v="7.09"/>
    <n v="13"/>
    <x v="0"/>
    <s v="Yes"/>
    <x v="0"/>
    <n v="7.09"/>
    <x v="0"/>
    <n v="14.18"/>
    <n v="20.68"/>
    <n v="0"/>
    <n v="0"/>
    <n v="0"/>
    <n v="35.787500000000001"/>
    <n v="0.21666666666666667"/>
    <n v="7.7539583333333342"/>
    <n v="12.926"/>
    <s v="BIGVAN"/>
    <b v="1"/>
    <n v="7.7539583333333333"/>
  </r>
  <r>
    <x v="1"/>
    <s v="22:37"/>
    <s v="22:47"/>
    <n v="0"/>
    <s v="One-Seat"/>
    <s v="BUTLER, JACQUELINE"/>
    <d v="2024-12-16T00:00:00"/>
    <n v="4039939"/>
    <s v="205B"/>
    <s v="AM1"/>
    <n v="5.17"/>
    <n v="10"/>
    <x v="0"/>
    <s v="Yes"/>
    <x v="1"/>
    <n v="5.17"/>
    <x v="1"/>
    <n v="9.0474999999999994"/>
    <n v="14.047499999999999"/>
    <n v="3.75"/>
    <n v="0"/>
    <n v="3.75"/>
    <n v="32.5"/>
    <n v="0.16666666666666666"/>
    <n v="5.4166666666666661"/>
    <n v="8.6308000000000007"/>
    <s v="WAV"/>
    <b v="1"/>
    <n v="5.416666666666667"/>
  </r>
  <r>
    <x v="2"/>
    <s v="13:04"/>
    <s v="13:40"/>
    <n v="0"/>
    <s v="One-Seat"/>
    <s v="VAUGHN, DUSTIN"/>
    <d v="2024-12-16T00:00:00"/>
    <n v="4042128"/>
    <s v="220"/>
    <s v="AM3"/>
    <n v="17.27"/>
    <n v="37"/>
    <x v="0"/>
    <s v="Yes"/>
    <x v="1"/>
    <n v="17.27"/>
    <x v="1"/>
    <n v="30.2225"/>
    <n v="35.222499999999997"/>
    <n v="10.5"/>
    <n v="0"/>
    <n v="10.5"/>
    <n v="32.5"/>
    <n v="0.6166666666666667"/>
    <n v="20.041666666666668"/>
    <n v="15.1808"/>
    <s v="SEDAN"/>
    <b v="0"/>
    <n v="20.041666666666668"/>
  </r>
  <r>
    <x v="0"/>
    <s v="08:16"/>
    <s v="08:58"/>
    <n v="0"/>
    <s v="One-Seat"/>
    <s v="ROGERS, JAMES"/>
    <d v="2024-12-16T00:00:00"/>
    <n v="4038808"/>
    <s v="207"/>
    <s v="AM1"/>
    <n v="10.039999999999999"/>
    <n v="42"/>
    <x v="0"/>
    <s v="Yes"/>
    <x v="0"/>
    <n v="10.039999999999999"/>
    <x v="0"/>
    <n v="20.079999999999998"/>
    <n v="26.58"/>
    <n v="0"/>
    <n v="0"/>
    <n v="0"/>
    <n v="35.787500000000001"/>
    <n v="0.7"/>
    <n v="25.05125"/>
    <n v="1.5287999999999999"/>
    <s v="WAV"/>
    <b v="1"/>
    <n v="25.05125"/>
  </r>
  <r>
    <x v="0"/>
    <s v="08:02"/>
    <s v="08:42"/>
    <n v="0"/>
    <s v="One-Seat"/>
    <s v="ROGERS, JAMES"/>
    <d v="2024-12-16T00:00:00"/>
    <n v="4038657"/>
    <s v="207"/>
    <s v="AM1"/>
    <n v="10.39"/>
    <n v="40"/>
    <x v="0"/>
    <s v="Yes"/>
    <x v="0"/>
    <n v="10.39"/>
    <x v="0"/>
    <n v="20.78"/>
    <n v="27.28"/>
    <n v="5.5"/>
    <n v="0"/>
    <n v="5.5"/>
    <n v="35.787500000000001"/>
    <n v="0.66666666666666663"/>
    <n v="23.858333333333334"/>
    <n v="3.4217"/>
    <s v="WAV"/>
    <b v="1"/>
    <n v="23.858333333333334"/>
  </r>
  <r>
    <x v="0"/>
    <s v="09:48"/>
    <s v="10:06"/>
    <n v="0"/>
    <s v="One-Seat"/>
    <s v="ROGERS, JAMES"/>
    <d v="2024-12-16T00:00:00"/>
    <n v="4038659"/>
    <s v="207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0"/>
    <s v="15:01"/>
    <s v="15:28"/>
    <n v="0"/>
    <s v="One-Seat"/>
    <s v="ROGERS, JAMES"/>
    <d v="2024-12-16T00:00:00"/>
    <n v="4038660"/>
    <s v="207"/>
    <s v="WH1"/>
    <n v="5.55"/>
    <n v="28"/>
    <x v="1"/>
    <s v="Yes"/>
    <x v="0"/>
    <n v="5.55"/>
    <x v="0"/>
    <n v="11.1"/>
    <n v="17.600000000000001"/>
    <n v="0"/>
    <n v="0"/>
    <n v="0"/>
    <n v="35.787500000000001"/>
    <n v="0.46666666666666667"/>
    <n v="16.700833333333335"/>
    <n v="0.8992"/>
    <s v="WAV"/>
    <b v="1"/>
    <n v="16.700833333333335"/>
  </r>
  <r>
    <x v="3"/>
    <s v="16:37"/>
    <s v="17:00"/>
    <n v="0"/>
    <s v="One-Seat"/>
    <s v="MOLLIQUE, ROMESHA"/>
    <d v="2024-12-16T00:00:00"/>
    <n v="4038682"/>
    <s v="203"/>
    <s v="AM1"/>
    <n v="7.08"/>
    <n v="22"/>
    <x v="0"/>
    <s v="Yes"/>
    <x v="1"/>
    <n v="7.08"/>
    <x v="1"/>
    <n v="12.39"/>
    <n v="17.39"/>
    <n v="0"/>
    <n v="0"/>
    <n v="0"/>
    <n v="32.5"/>
    <n v="0.36666666666666664"/>
    <n v="11.916666666666666"/>
    <n v="5.4733000000000001"/>
    <s v="WAV"/>
    <b v="1"/>
    <n v="11.916666666666666"/>
  </r>
  <r>
    <x v="3"/>
    <s v="14:05"/>
    <s v="15:00"/>
    <n v="0"/>
    <s v="One-Seat"/>
    <s v="MOLLIQUE, ROMESHA"/>
    <d v="2024-12-16T00:00:00"/>
    <n v="4041997"/>
    <s v="203"/>
    <s v="AM1"/>
    <n v="17.73"/>
    <n v="55"/>
    <x v="0"/>
    <s v="Yes"/>
    <x v="1"/>
    <n v="17.73"/>
    <x v="1"/>
    <n v="31.0275"/>
    <n v="36.027500000000003"/>
    <n v="0"/>
    <n v="0"/>
    <n v="0"/>
    <n v="32.5"/>
    <n v="0.91666666666666663"/>
    <n v="29.791666666666664"/>
    <n v="6.2358000000000002"/>
    <s v="WAV"/>
    <b v="1"/>
    <n v="29.791666666666668"/>
  </r>
  <r>
    <x v="3"/>
    <s v="07:24"/>
    <s v="08:20"/>
    <n v="0"/>
    <s v="One-Seat"/>
    <s v="MOLLIQUE, ROMESHA"/>
    <d v="2024-12-16T00:00:00"/>
    <n v="4041991"/>
    <s v="203"/>
    <s v="AM1"/>
    <n v="17.73"/>
    <n v="56"/>
    <x v="0"/>
    <s v="Yes"/>
    <x v="1"/>
    <n v="17.73"/>
    <x v="1"/>
    <n v="31.0275"/>
    <n v="36.027500000000003"/>
    <n v="0"/>
    <n v="0"/>
    <n v="0"/>
    <n v="32.5"/>
    <n v="0.93333333333333335"/>
    <n v="30.333333333333332"/>
    <n v="5.6942000000000004"/>
    <s v="WAV"/>
    <b v="1"/>
    <n v="30.333333333333332"/>
  </r>
  <r>
    <x v="3"/>
    <s v="14:24"/>
    <s v="15:16"/>
    <n v="0"/>
    <s v="One-Seat"/>
    <s v="MOLLIQUE, ROMESHA"/>
    <d v="2024-12-16T00:00:00"/>
    <n v="4042366"/>
    <s v="203"/>
    <s v="AM1"/>
    <n v="17.22"/>
    <n v="52"/>
    <x v="0"/>
    <s v="Yes"/>
    <x v="1"/>
    <n v="17.22"/>
    <x v="1"/>
    <n v="30.134999999999998"/>
    <n v="35.134999999999998"/>
    <n v="5"/>
    <n v="0"/>
    <n v="5"/>
    <n v="32.5"/>
    <n v="0.8666666666666667"/>
    <n v="28.166666666666668"/>
    <n v="6.9683000000000002"/>
    <s v="WAV"/>
    <b v="1"/>
    <n v="28.166666666666668"/>
  </r>
  <r>
    <x v="3"/>
    <s v="07:45"/>
    <s v="09:00"/>
    <n v="0"/>
    <s v="One-Seat"/>
    <s v="MOLLIQUE, ROMESHA"/>
    <d v="2024-12-16T00:00:00"/>
    <n v="4042166"/>
    <s v="203"/>
    <s v="AM1"/>
    <n v="26.71"/>
    <n v="75"/>
    <x v="0"/>
    <s v="Yes"/>
    <x v="1"/>
    <n v="26.71"/>
    <x v="1"/>
    <n v="46.7425"/>
    <n v="51.7425"/>
    <n v="5.5"/>
    <n v="0"/>
    <n v="5.5"/>
    <n v="32.5"/>
    <n v="1.25"/>
    <n v="40.625"/>
    <n v="11.1175"/>
    <s v="WAV"/>
    <b v="1"/>
    <n v="40.625"/>
  </r>
  <r>
    <x v="3"/>
    <s v="12:53"/>
    <s v="13:29"/>
    <n v="0"/>
    <s v="One-Seat"/>
    <s v="MOLLIQUE, ROMESHA"/>
    <d v="2024-12-16T00:00:00"/>
    <n v="4041267"/>
    <s v="203"/>
    <s v="AM1"/>
    <n v="16.13"/>
    <n v="36"/>
    <x v="0"/>
    <s v="Yes"/>
    <x v="1"/>
    <n v="16.13"/>
    <x v="1"/>
    <n v="28.227499999999999"/>
    <n v="33.227499999999999"/>
    <n v="5.5"/>
    <n v="0"/>
    <n v="5.5"/>
    <n v="32.5"/>
    <n v="0.6"/>
    <n v="19.5"/>
    <n v="13.727499999999999"/>
    <s v="WAV"/>
    <b v="1"/>
    <n v="19.5"/>
  </r>
  <r>
    <x v="3"/>
    <s v="13:48"/>
    <s v="15:29"/>
    <n v="0"/>
    <s v="One-Seat"/>
    <s v="MOLLIQUE, ROMESHA"/>
    <d v="2024-12-16T00:00:00"/>
    <n v="4040630"/>
    <s v="203"/>
    <s v="AM1"/>
    <n v="19.91"/>
    <n v="100"/>
    <x v="0"/>
    <s v="Yes"/>
    <x v="1"/>
    <n v="19.91"/>
    <x v="1"/>
    <n v="34.842500000000001"/>
    <n v="39.842500000000001"/>
    <n v="5"/>
    <n v="0"/>
    <n v="5"/>
    <n v="32.5"/>
    <n v="1.6666666666666667"/>
    <n v="54.166666666666671"/>
    <n v="-14.324199999999999"/>
    <s v="WAV"/>
    <b v="1"/>
    <n v="54.166666666666664"/>
  </r>
  <r>
    <x v="4"/>
    <s v="16:35"/>
    <s v="17:22"/>
    <n v="0"/>
    <s v="One-Seat"/>
    <s v="MAINESS, RYAN"/>
    <d v="2024-12-16T00:00:00"/>
    <n v="4042173"/>
    <s v="215"/>
    <s v="AM1"/>
    <n v="19.53"/>
    <n v="46"/>
    <x v="0"/>
    <s v="Yes"/>
    <x v="1"/>
    <n v="19.53"/>
    <x v="1"/>
    <n v="34.177500000000002"/>
    <n v="39.177500000000002"/>
    <n v="5"/>
    <n v="0"/>
    <n v="5"/>
    <n v="29"/>
    <n v="0.76666666666666672"/>
    <n v="22.233333333333334"/>
    <n v="16.944199999999999"/>
    <s v="SEDAN"/>
    <b v="1"/>
    <n v="22.233333333333334"/>
  </r>
  <r>
    <x v="4"/>
    <s v="08:46"/>
    <s v="09:25"/>
    <n v="0"/>
    <s v="One-Seat"/>
    <s v="MAINESS, RYAN"/>
    <d v="2024-12-16T00:00:00"/>
    <n v="4038801"/>
    <s v="215"/>
    <s v="AM1"/>
    <n v="7.27"/>
    <n v="39"/>
    <x v="0"/>
    <s v="Yes"/>
    <x v="1"/>
    <n v="7.27"/>
    <x v="1"/>
    <n v="12.7225"/>
    <n v="17.7225"/>
    <n v="0"/>
    <n v="0"/>
    <n v="0"/>
    <n v="29"/>
    <n v="0.65"/>
    <n v="18.850000000000001"/>
    <n v="-1.1274999999999999"/>
    <s v="SEDAN"/>
    <b v="1"/>
    <n v="18.850000000000001"/>
  </r>
  <r>
    <x v="4"/>
    <s v="08:12"/>
    <s v="09:25"/>
    <n v="0"/>
    <s v="One-Seat"/>
    <s v="MAINESS, RYAN"/>
    <d v="2024-12-16T00:00:00"/>
    <n v="4038578"/>
    <s v="215"/>
    <s v="AM1"/>
    <n v="20.329999999999998"/>
    <n v="73"/>
    <x v="0"/>
    <s v="Yes"/>
    <x v="1"/>
    <n v="20.329999999999998"/>
    <x v="1"/>
    <n v="35.577500000000001"/>
    <n v="40.577500000000001"/>
    <n v="0"/>
    <n v="0"/>
    <n v="0"/>
    <n v="29"/>
    <n v="1.2166666666666666"/>
    <n v="35.283333333333331"/>
    <n v="5.2942"/>
    <s v="SEDAN"/>
    <b v="1"/>
    <n v="35.283333333333331"/>
  </r>
  <r>
    <x v="4"/>
    <s v="08:23"/>
    <s v="09:25"/>
    <n v="0"/>
    <s v="One-Seat"/>
    <s v="MAINESS, RYAN"/>
    <d v="2024-12-16T00:00:00"/>
    <n v="4038692"/>
    <s v="215"/>
    <s v="AM1"/>
    <n v="17.43"/>
    <n v="61"/>
    <x v="0"/>
    <s v="Yes"/>
    <x v="1"/>
    <n v="17.43"/>
    <x v="1"/>
    <n v="30.502499999999998"/>
    <n v="35.502499999999998"/>
    <n v="0"/>
    <n v="0"/>
    <n v="0"/>
    <n v="29"/>
    <n v="1.0166666666666666"/>
    <n v="29.483333333333331"/>
    <n v="6.0191999999999997"/>
    <s v="SEDAN"/>
    <b v="1"/>
    <n v="29.483333333333334"/>
  </r>
  <r>
    <x v="4"/>
    <s v="15:15"/>
    <s v="15:55"/>
    <n v="1"/>
    <s v="One-Seat"/>
    <s v="MAINESS, RYAN"/>
    <d v="2024-12-16T00:00:00"/>
    <n v="4042595"/>
    <s v="215"/>
    <s v="WK1"/>
    <n v="19.04"/>
    <n v="39"/>
    <x v="0"/>
    <s v="Yes"/>
    <x v="1"/>
    <n v="19.04"/>
    <x v="1"/>
    <n v="33.32"/>
    <n v="38.32"/>
    <n v="5"/>
    <n v="5"/>
    <n v="0"/>
    <n v="29"/>
    <n v="0.65"/>
    <n v="18.850000000000001"/>
    <n v="19.47"/>
    <s v="SEDAN"/>
    <b v="1"/>
    <n v="18.850000000000001"/>
  </r>
  <r>
    <x v="4"/>
    <s v="16:29"/>
    <s v="17:28"/>
    <n v="0"/>
    <s v="One-Seat"/>
    <s v="MAINESS, RYAN"/>
    <d v="2024-12-16T00:00:00"/>
    <n v="4040612"/>
    <s v="215"/>
    <s v="WK1"/>
    <n v="19.100000000000001"/>
    <n v="58"/>
    <x v="0"/>
    <s v="Yes"/>
    <x v="1"/>
    <n v="19.100000000000001"/>
    <x v="1"/>
    <n v="33.425000000000004"/>
    <n v="38.425000000000004"/>
    <n v="5"/>
    <n v="0"/>
    <n v="5"/>
    <n v="29"/>
    <n v="0.96666666666666667"/>
    <n v="28.033333333333335"/>
    <n v="10.3917"/>
    <s v="SEDAN"/>
    <b v="1"/>
    <n v="28.033333333333335"/>
  </r>
  <r>
    <x v="5"/>
    <s v="10:19"/>
    <s v="10:33"/>
    <n v="0"/>
    <s v="One-Seat"/>
    <s v="FOWLER, ANTOINE"/>
    <d v="2024-12-16T00:00:00"/>
    <n v="4039884"/>
    <s v="222"/>
    <s v="WH1"/>
    <n v="8.6"/>
    <n v="16"/>
    <x v="1"/>
    <s v="Yes"/>
    <x v="0"/>
    <n v="8.6"/>
    <x v="0"/>
    <n v="17.2"/>
    <n v="23.7"/>
    <n v="5"/>
    <n v="0"/>
    <n v="5"/>
    <n v="32.5"/>
    <n v="0.26666666666666666"/>
    <n v="8.6666666666666661"/>
    <n v="15.033300000000001"/>
    <s v="WAV"/>
    <b v="1"/>
    <n v="8.6666666666666661"/>
  </r>
  <r>
    <x v="0"/>
    <s v="11:30"/>
    <s v="12:00"/>
    <n v="0"/>
    <s v="One-Seat"/>
    <s v="UMANA, DOMINGO"/>
    <d v="2024-12-16T00:00:00"/>
    <n v="4042668"/>
    <s v="210B"/>
    <s v="WK1"/>
    <n v="20.67"/>
    <n v="32"/>
    <x v="0"/>
    <s v="Yes"/>
    <x v="0"/>
    <n v="20.67"/>
    <x v="0"/>
    <n v="41.34"/>
    <n v="47.84"/>
    <n v="0"/>
    <n v="0"/>
    <n v="0"/>
    <n v="35.787500000000001"/>
    <n v="0.53333333333333333"/>
    <n v="19.086666666666666"/>
    <n v="28.753299999999999"/>
    <s v="WAV"/>
    <b v="1"/>
    <n v="19.086666666666666"/>
  </r>
  <r>
    <x v="6"/>
    <s v="15:09"/>
    <s v="15:58"/>
    <n v="0"/>
    <s v="One-Seat"/>
    <s v="VILCHEZ, CHARLENNE"/>
    <d v="2024-12-16T00:00:00"/>
    <n v="4038964"/>
    <s v="217"/>
    <s v="AM1"/>
    <n v="8.08"/>
    <n v="49"/>
    <x v="0"/>
    <s v="Yes"/>
    <x v="1"/>
    <n v="8.08"/>
    <x v="1"/>
    <n v="14.14"/>
    <n v="19.14"/>
    <n v="0"/>
    <n v="0"/>
    <n v="0"/>
    <n v="32.5"/>
    <n v="0.81666666666666665"/>
    <n v="26.541666666666668"/>
    <n v="-7.4016999999999999"/>
    <s v="WAV"/>
    <b v="1"/>
    <n v="26.541666666666668"/>
  </r>
  <r>
    <x v="6"/>
    <s v="15:22"/>
    <s v="16:32"/>
    <n v="0"/>
    <s v="One-Seat"/>
    <s v="VILCHEZ, CHARLENNE"/>
    <d v="2024-12-16T00:00:00"/>
    <n v="4042493"/>
    <s v="217"/>
    <s v="AM1"/>
    <n v="14.03"/>
    <n v="70"/>
    <x v="0"/>
    <s v="Yes"/>
    <x v="1"/>
    <n v="14.03"/>
    <x v="1"/>
    <n v="24.552499999999998"/>
    <n v="29.552499999999998"/>
    <n v="0"/>
    <n v="0"/>
    <n v="0"/>
    <n v="32.5"/>
    <n v="1.1666666666666667"/>
    <n v="37.916666666666671"/>
    <n v="-8.3642000000000003"/>
    <s v="WAV"/>
    <b v="1"/>
    <n v="37.916666666666664"/>
  </r>
  <r>
    <x v="1"/>
    <s v="05:03"/>
    <s v="05:56"/>
    <n v="0"/>
    <s v="One-Seat"/>
    <s v="TILLMAN, ROSALYN"/>
    <d v="2024-12-16T00:00:00"/>
    <n v="4038706"/>
    <s v="205A"/>
    <s v="AM1"/>
    <n v="19.12"/>
    <n v="52"/>
    <x v="0"/>
    <s v="Yes"/>
    <x v="1"/>
    <n v="19.12"/>
    <x v="1"/>
    <n v="33.46"/>
    <n v="38.46"/>
    <n v="5.5"/>
    <n v="0"/>
    <n v="5.5"/>
    <n v="32.5"/>
    <n v="0.8666666666666667"/>
    <n v="28.166666666666668"/>
    <n v="10.2933"/>
    <s v="WAV"/>
    <b v="1"/>
    <n v="28.166666666666668"/>
  </r>
  <r>
    <x v="1"/>
    <s v="05:32"/>
    <s v="06:24"/>
    <n v="0"/>
    <s v="One-Seat"/>
    <s v="TILLMAN, ROSALYN"/>
    <d v="2024-12-16T00:00:00"/>
    <n v="4041976"/>
    <s v="205A"/>
    <s v="AM1"/>
    <n v="26.9"/>
    <n v="84"/>
    <x v="0"/>
    <s v="Yes"/>
    <x v="1"/>
    <n v="26.9"/>
    <x v="1"/>
    <n v="47.074999999999996"/>
    <n v="52.074999999999996"/>
    <n v="5.5"/>
    <n v="0"/>
    <n v="5.5"/>
    <n v="32.5"/>
    <n v="1.4"/>
    <n v="45.5"/>
    <n v="6.5750000000000002"/>
    <s v="WAV"/>
    <b v="1"/>
    <n v="45.5"/>
  </r>
  <r>
    <x v="1"/>
    <s v="12:02"/>
    <s v="13:09"/>
    <n v="0"/>
    <s v="One-Seat"/>
    <s v="TILLMAN, ROSALYN"/>
    <d v="2024-12-16T00:00:00"/>
    <n v="4042594"/>
    <s v="205A"/>
    <s v="WK1"/>
    <n v="19.04"/>
    <n v="67"/>
    <x v="0"/>
    <s v="Yes"/>
    <x v="1"/>
    <n v="19.04"/>
    <x v="1"/>
    <n v="33.32"/>
    <n v="38.32"/>
    <n v="5.5"/>
    <n v="0"/>
    <n v="5.5"/>
    <n v="32.5"/>
    <n v="1.1166666666666667"/>
    <n v="36.291666666666664"/>
    <n v="2.0283000000000002"/>
    <s v="WAV"/>
    <b v="1"/>
    <n v="36.291666666666664"/>
  </r>
  <r>
    <x v="7"/>
    <s v="14:21"/>
    <s v="14:57"/>
    <n v="0"/>
    <s v="One-Seat"/>
    <s v="OBELTON, KENNETH"/>
    <d v="2024-12-16T00:00:00"/>
    <n v="4038856"/>
    <s v="219"/>
    <s v="AM1"/>
    <n v="8.24"/>
    <n v="62"/>
    <x v="0"/>
    <s v="Yes"/>
    <x v="1"/>
    <n v="8.24"/>
    <x v="1"/>
    <n v="14.42"/>
    <n v="19.420000000000002"/>
    <n v="0"/>
    <n v="0"/>
    <n v="0"/>
    <n v="29"/>
    <n v="1.0333333333333334"/>
    <n v="29.966666666666669"/>
    <n v="-10.5467"/>
    <s v="SEDAN"/>
    <b v="1"/>
    <n v="29.966666666666665"/>
  </r>
  <r>
    <x v="7"/>
    <s v="14:21"/>
    <s v="15:41"/>
    <n v="0"/>
    <s v="One-Seat"/>
    <s v="OBELTON, KENNETH"/>
    <d v="2024-12-16T00:00:00"/>
    <n v="4038825"/>
    <s v="219"/>
    <s v="AM1"/>
    <n v="17.3"/>
    <n v="82"/>
    <x v="0"/>
    <s v="Yes"/>
    <x v="1"/>
    <n v="17.3"/>
    <x v="1"/>
    <n v="30.275000000000002"/>
    <n v="35.275000000000006"/>
    <n v="0"/>
    <n v="0"/>
    <n v="0"/>
    <n v="29"/>
    <n v="1.3666666666666667"/>
    <n v="39.633333333333333"/>
    <n v="-4.3582999999999998"/>
    <s v="SEDAN"/>
    <b v="1"/>
    <n v="39.633333333333333"/>
  </r>
  <r>
    <x v="7"/>
    <s v="08:40"/>
    <s v="09:02"/>
    <n v="0"/>
    <s v="One-Seat"/>
    <s v="OBELTON, KENNETH"/>
    <d v="2024-12-16T00:00:00"/>
    <n v="4038544"/>
    <s v="219"/>
    <s v="AM1"/>
    <n v="11.47"/>
    <n v="47"/>
    <x v="0"/>
    <s v="Yes"/>
    <x v="1"/>
    <n v="11.47"/>
    <x v="1"/>
    <n v="20.072500000000002"/>
    <n v="25.072500000000002"/>
    <n v="0"/>
    <n v="0"/>
    <n v="0"/>
    <n v="29"/>
    <n v="0.78333333333333333"/>
    <n v="22.716666666666665"/>
    <n v="2.3557999999999999"/>
    <s v="SEDAN"/>
    <b v="1"/>
    <n v="22.716666666666665"/>
  </r>
  <r>
    <x v="7"/>
    <s v="14:41"/>
    <s v="15:24"/>
    <n v="0"/>
    <s v="One-Seat"/>
    <s v="OBELTON, KENNETH"/>
    <d v="2024-12-16T00:00:00"/>
    <n v="4038658"/>
    <s v="219"/>
    <s v="AM1"/>
    <n v="10.39"/>
    <n v="58"/>
    <x v="0"/>
    <s v="Yes"/>
    <x v="1"/>
    <n v="10.39"/>
    <x v="1"/>
    <n v="18.182500000000001"/>
    <n v="23.182500000000001"/>
    <n v="0"/>
    <n v="0"/>
    <n v="0"/>
    <n v="29"/>
    <n v="0.96666666666666667"/>
    <n v="28.033333333333335"/>
    <n v="-4.8507999999999996"/>
    <s v="SEDAN"/>
    <b v="1"/>
    <n v="28.033333333333335"/>
  </r>
  <r>
    <x v="7"/>
    <s v="07:33"/>
    <s v="08:10"/>
    <n v="0"/>
    <s v="One-Seat"/>
    <s v="OBELTON, KENNETH"/>
    <d v="2024-12-16T00:00:00"/>
    <n v="4038965"/>
    <s v="219"/>
    <s v="AM1"/>
    <n v="8.08"/>
    <n v="36"/>
    <x v="0"/>
    <s v="Yes"/>
    <x v="1"/>
    <n v="8.08"/>
    <x v="1"/>
    <n v="14.14"/>
    <n v="19.14"/>
    <n v="0"/>
    <n v="0"/>
    <n v="0"/>
    <n v="29"/>
    <n v="0.6"/>
    <n v="17.399999999999999"/>
    <n v="1.74"/>
    <s v="SEDAN"/>
    <b v="1"/>
    <n v="17.399999999999999"/>
  </r>
  <r>
    <x v="8"/>
    <s v="16:15"/>
    <s v="16:53"/>
    <n v="0"/>
    <s v="One-Seat"/>
    <s v="HUGO, TAMA"/>
    <d v="2024-12-16T00:00:00"/>
    <n v="4038827"/>
    <s v="211"/>
    <s v="AM2"/>
    <n v="15.66"/>
    <n v="37"/>
    <x v="0"/>
    <s v="Yes"/>
    <x v="1"/>
    <n v="15.66"/>
    <x v="1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8"/>
    <s v="07:16"/>
    <s v="07:38"/>
    <n v="0"/>
    <s v="One-Seat"/>
    <s v="HUGO, TAMA"/>
    <d v="2024-12-16T00:00:00"/>
    <n v="4038821"/>
    <s v="211"/>
    <s v="WH1"/>
    <n v="4.88"/>
    <n v="22"/>
    <x v="1"/>
    <s v="Yes"/>
    <x v="0"/>
    <n v="4.88"/>
    <x v="0"/>
    <n v="9.76"/>
    <n v="16.259999999999998"/>
    <n v="0"/>
    <n v="0"/>
    <n v="0"/>
    <n v="32.5"/>
    <n v="0.36666666666666664"/>
    <n v="11.916666666666666"/>
    <n v="4.3433000000000002"/>
    <s v="WAV"/>
    <b v="1"/>
    <n v="11.916666666666666"/>
  </r>
  <r>
    <x v="8"/>
    <s v="14:10"/>
    <s v="14:27"/>
    <n v="0"/>
    <s v="One-Seat"/>
    <s v="HUGO, TAMA"/>
    <d v="2024-12-16T00:00:00"/>
    <n v="4038545"/>
    <s v="211"/>
    <s v="AM1"/>
    <n v="11.47"/>
    <n v="17"/>
    <x v="0"/>
    <s v="Yes"/>
    <x v="1"/>
    <n v="11.47"/>
    <x v="1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8"/>
    <s v="07:06"/>
    <s v="07:38"/>
    <n v="0"/>
    <s v="One-Seat"/>
    <s v="HUGO, TAMA"/>
    <d v="2024-12-16T00:00:00"/>
    <n v="4038681"/>
    <s v="211"/>
    <s v="AM1"/>
    <n v="7.08"/>
    <n v="31"/>
    <x v="0"/>
    <s v="Yes"/>
    <x v="1"/>
    <n v="7.08"/>
    <x v="1"/>
    <n v="12.39"/>
    <n v="17.39"/>
    <n v="0"/>
    <n v="0"/>
    <n v="0"/>
    <n v="32.5"/>
    <n v="0.51666666666666672"/>
    <n v="16.791666666666668"/>
    <n v="0.59830000000000005"/>
    <s v="WAV"/>
    <b v="1"/>
    <n v="16.791666666666668"/>
  </r>
  <r>
    <x v="9"/>
    <s v="07:53"/>
    <s v="08:50"/>
    <n v="0"/>
    <s v="One-Seat"/>
    <s v="BOGALE, GETU"/>
    <d v="2024-12-16T00:00:00"/>
    <n v="4038669"/>
    <s v="214"/>
    <s v="WK1"/>
    <n v="6.92"/>
    <n v="57"/>
    <x v="0"/>
    <s v="Yes"/>
    <x v="1"/>
    <n v="6.92"/>
    <x v="1"/>
    <n v="12.11"/>
    <n v="17.11"/>
    <n v="5"/>
    <n v="0"/>
    <n v="5"/>
    <n v="32.5"/>
    <n v="0.95"/>
    <n v="30.875"/>
    <n v="-13.765000000000001"/>
    <s v="WAV"/>
    <b v="1"/>
    <n v="30.875"/>
  </r>
  <r>
    <x v="9"/>
    <s v="12:41"/>
    <s v="13:35"/>
    <n v="0"/>
    <s v="One-Seat"/>
    <s v="BOGALE, GETU"/>
    <d v="2024-12-16T00:00:00"/>
    <n v="4042213"/>
    <s v="214"/>
    <s v="WK1"/>
    <n v="33.86"/>
    <n v="53"/>
    <x v="0"/>
    <s v="Yes"/>
    <x v="1"/>
    <n v="33.86"/>
    <x v="1"/>
    <n v="59.254999999999995"/>
    <n v="64.254999999999995"/>
    <n v="5"/>
    <n v="0"/>
    <n v="5"/>
    <n v="32.5"/>
    <n v="0.8833333333333333"/>
    <n v="28.708333333333332"/>
    <n v="35.546700000000001"/>
    <s v="WAV"/>
    <b v="1"/>
    <n v="28.708333333333332"/>
  </r>
  <r>
    <x v="2"/>
    <s v="18:08"/>
    <s v="18:51"/>
    <n v="0"/>
    <s v="One-Seat"/>
    <s v="JENNINGS, WILLIAM"/>
    <d v="2024-12-16T00:00:00"/>
    <n v="4041981"/>
    <s v="218"/>
    <s v="AM1"/>
    <n v="26.9"/>
    <n v="43"/>
    <x v="0"/>
    <s v="Yes"/>
    <x v="1"/>
    <n v="26.9"/>
    <x v="1"/>
    <n v="47.074999999999996"/>
    <n v="52.074999999999996"/>
    <n v="0"/>
    <n v="0"/>
    <n v="0"/>
    <n v="32.5"/>
    <n v="0.71666666666666667"/>
    <n v="23.291666666666668"/>
    <n v="28.783300000000001"/>
    <s v="SEDAN"/>
    <b v="0"/>
    <n v="23.291666666666668"/>
  </r>
  <r>
    <x v="2"/>
    <s v="15:47"/>
    <s v="16:56"/>
    <n v="0"/>
    <s v="One-Seat"/>
    <s v="JENNINGS, WILLIAM"/>
    <d v="2024-12-16T00:00:00"/>
    <n v="4041268"/>
    <s v="218"/>
    <s v="AM1"/>
    <n v="16.13"/>
    <n v="68"/>
    <x v="0"/>
    <s v="Yes"/>
    <x v="1"/>
    <n v="16.13"/>
    <x v="1"/>
    <n v="28.227499999999999"/>
    <n v="33.227499999999999"/>
    <n v="5"/>
    <n v="0"/>
    <n v="5"/>
    <n v="32.5"/>
    <n v="1.1333333333333333"/>
    <n v="36.833333333333336"/>
    <n v="-3.6057999999999999"/>
    <s v="SEDAN"/>
    <b v="0"/>
    <n v="36.833333333333336"/>
  </r>
  <r>
    <x v="6"/>
    <s v="08:17"/>
    <s v="09:07"/>
    <n v="0"/>
    <s v="One-Seat"/>
    <s v="VILCHEZ, CHARLENNE"/>
    <d v="2024-12-16T00:00:00"/>
    <n v="4038826"/>
    <s v="217"/>
    <s v="AM2"/>
    <n v="15.66"/>
    <n v="50"/>
    <x v="0"/>
    <s v="Yes"/>
    <x v="1"/>
    <n v="15.66"/>
    <x v="1"/>
    <n v="27.405000000000001"/>
    <n v="32.405000000000001"/>
    <n v="0"/>
    <n v="0"/>
    <n v="0"/>
    <n v="32.5"/>
    <n v="0.83333333333333337"/>
    <n v="27.083333333333336"/>
    <n v="5.3216999999999999"/>
    <s v="WAV"/>
    <b v="1"/>
    <n v="27.083333333333332"/>
  </r>
  <r>
    <x v="6"/>
    <s v="13:08"/>
    <s v="13:28"/>
    <n v="0"/>
    <s v="One-Seat"/>
    <s v="VILCHEZ, CHARLENNE"/>
    <d v="2024-12-16T00:00:00"/>
    <n v="4038670"/>
    <s v="217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6"/>
    <s v="08:04"/>
    <s v="09:14"/>
    <n v="0"/>
    <s v="One-Seat"/>
    <s v="VILCHEZ, CHARLENNE"/>
    <d v="2024-12-16T00:00:00"/>
    <n v="4042488"/>
    <s v="217"/>
    <s v="AM1"/>
    <n v="14.03"/>
    <n v="71"/>
    <x v="0"/>
    <s v="Yes"/>
    <x v="1"/>
    <n v="14.03"/>
    <x v="1"/>
    <n v="24.552499999999998"/>
    <n v="29.552499999999998"/>
    <n v="0"/>
    <n v="0"/>
    <n v="0"/>
    <n v="32.5"/>
    <n v="1.1833333333333333"/>
    <n v="38.458333333333336"/>
    <n v="-8.9057999999999993"/>
    <s v="WAV"/>
    <b v="1"/>
    <n v="38.458333333333336"/>
  </r>
  <r>
    <x v="6"/>
    <s v="16:16"/>
    <s v="16:55"/>
    <n v="0"/>
    <s v="One-Seat"/>
    <s v="VILCHEZ, CHARLENNE"/>
    <d v="2024-12-16T00:00:00"/>
    <n v="4039831"/>
    <s v="217"/>
    <s v="WH1"/>
    <n v="8.35"/>
    <n v="40"/>
    <x v="1"/>
    <s v="Yes"/>
    <x v="0"/>
    <n v="8.35"/>
    <x v="0"/>
    <n v="16.7"/>
    <n v="23.2"/>
    <n v="5.5"/>
    <n v="0"/>
    <n v="5.5"/>
    <n v="32.5"/>
    <n v="0.66666666666666663"/>
    <n v="21.666666666666664"/>
    <n v="1.5333000000000001"/>
    <s v="WAV"/>
    <b v="1"/>
    <n v="21.666666666666668"/>
  </r>
  <r>
    <x v="0"/>
    <s v="07:25"/>
    <s v="07:46"/>
    <n v="0"/>
    <s v="One-Seat"/>
    <s v="UMANA, DOMINGO"/>
    <d v="2024-12-16T00:00:00"/>
    <n v="4040540"/>
    <s v="210B"/>
    <s v="AM1"/>
    <n v="9.35"/>
    <n v="20"/>
    <x v="0"/>
    <s v="Yes"/>
    <x v="0"/>
    <n v="9.35"/>
    <x v="0"/>
    <n v="18.7"/>
    <n v="25.2"/>
    <n v="0"/>
    <n v="0"/>
    <n v="0"/>
    <n v="35.787500000000001"/>
    <n v="0.33333333333333331"/>
    <n v="11.929166666666667"/>
    <n v="13.270799999999999"/>
    <s v="WAV"/>
    <b v="1"/>
    <n v="11.929166666666667"/>
  </r>
  <r>
    <x v="2"/>
    <s v="16:03"/>
    <s v="17:21"/>
    <n v="0"/>
    <s v="One-Seat"/>
    <s v="JENNINGS, WILLIAM"/>
    <d v="2024-12-16T00:00:00"/>
    <n v="4042167"/>
    <s v="218"/>
    <s v="AM1"/>
    <n v="26.71"/>
    <n v="78"/>
    <x v="0"/>
    <s v="Yes"/>
    <x v="1"/>
    <n v="26.71"/>
    <x v="1"/>
    <n v="46.7425"/>
    <n v="51.7425"/>
    <n v="5"/>
    <n v="0"/>
    <n v="5"/>
    <n v="32.5"/>
    <n v="1.3"/>
    <n v="42.25"/>
    <n v="9.4924999999999997"/>
    <s v="SEDAN"/>
    <b v="0"/>
    <n v="42.25"/>
  </r>
  <r>
    <x v="10"/>
    <s v="08:10"/>
    <s v="08:29"/>
    <n v="0"/>
    <s v="One-Seat"/>
    <s v="BROWN, LOVIE"/>
    <d v="2024-12-16T00:00:00"/>
    <n v="4038704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0"/>
    <s v="09:27"/>
    <s v="09:51"/>
    <n v="0"/>
    <s v="One-Seat"/>
    <s v="LARA, DOUGLAS"/>
    <d v="2024-12-16T00:00:00"/>
    <n v="4041307"/>
    <s v="221"/>
    <s v="AM1,WH1"/>
    <n v="12.6"/>
    <n v="26"/>
    <x v="0"/>
    <s v="Yes"/>
    <x v="0"/>
    <n v="12.6"/>
    <x v="0"/>
    <n v="25.2"/>
    <n v="31.7"/>
    <n v="5.5"/>
    <n v="0"/>
    <n v="5.5"/>
    <n v="35.787500000000001"/>
    <n v="0.43333333333333335"/>
    <n v="15.507916666666668"/>
    <n v="16.1921"/>
    <s v="WAV"/>
    <b v="1"/>
    <n v="15.507916666666667"/>
  </r>
  <r>
    <x v="0"/>
    <s v="14:03"/>
    <s v="14:17"/>
    <n v="0"/>
    <s v="One-Seat"/>
    <s v="LARA, DOUGLAS"/>
    <d v="2024-12-16T00:00:00"/>
    <n v="4038802"/>
    <s v="221"/>
    <s v="AM1"/>
    <n v="7.27"/>
    <n v="14"/>
    <x v="0"/>
    <s v="Yes"/>
    <x v="0"/>
    <n v="7.27"/>
    <x v="0"/>
    <n v="14.54"/>
    <n v="21.04"/>
    <n v="0"/>
    <n v="0"/>
    <n v="0"/>
    <n v="35.787500000000001"/>
    <n v="0.23333333333333334"/>
    <n v="8.3504166666666677"/>
    <n v="12.6896"/>
    <s v="WAV"/>
    <b v="1"/>
    <n v="8.3504166666666677"/>
  </r>
  <r>
    <x v="0"/>
    <s v="08:04"/>
    <s v="08:48"/>
    <n v="0"/>
    <s v="One-Seat"/>
    <s v="LARA, DOUGLAS"/>
    <d v="2024-12-16T00:00:00"/>
    <n v="4038841"/>
    <s v="221"/>
    <s v="AM1"/>
    <n v="9.57"/>
    <n v="46"/>
    <x v="0"/>
    <s v="Yes"/>
    <x v="0"/>
    <n v="9.57"/>
    <x v="0"/>
    <n v="19.14"/>
    <n v="25.64"/>
    <n v="0"/>
    <n v="0"/>
    <n v="0"/>
    <n v="35.787500000000001"/>
    <n v="0.76666666666666672"/>
    <n v="27.437083333333337"/>
    <n v="-1.7970999999999999"/>
    <s v="WAV"/>
    <b v="1"/>
    <n v="27.437083333333337"/>
  </r>
  <r>
    <x v="10"/>
    <s v="09:11"/>
    <s v="10:17"/>
    <n v="1"/>
    <s v="One-Seat"/>
    <s v="BROWN, LOVIE"/>
    <d v="2024-12-16T00:00:00"/>
    <n v="4039275"/>
    <s v="216"/>
    <s v="WK1"/>
    <n v="15.14"/>
    <n v="69"/>
    <x v="0"/>
    <s v="Yes"/>
    <x v="1"/>
    <n v="15.14"/>
    <x v="1"/>
    <n v="26.495000000000001"/>
    <n v="31.495000000000001"/>
    <n v="5.5"/>
    <n v="5.5"/>
    <n v="0"/>
    <n v="29"/>
    <n v="1.1499999999999999"/>
    <n v="33.349999999999994"/>
    <n v="-1.855"/>
    <s v="SEDAN"/>
    <b v="1"/>
    <n v="33.35"/>
  </r>
  <r>
    <x v="10"/>
    <s v="13:31"/>
    <s v="14:51"/>
    <n v="0"/>
    <s v="One-Seat"/>
    <s v="BROWN, LOVIE"/>
    <d v="2024-12-16T00:00:00"/>
    <n v="4040611"/>
    <s v="216"/>
    <s v="WK1"/>
    <n v="19.100000000000001"/>
    <n v="80"/>
    <x v="0"/>
    <s v="Yes"/>
    <x v="1"/>
    <n v="19.100000000000001"/>
    <x v="1"/>
    <n v="33.425000000000004"/>
    <n v="38.425000000000004"/>
    <n v="5.5"/>
    <n v="0"/>
    <n v="5.5"/>
    <n v="29"/>
    <n v="1.3333333333333333"/>
    <n v="38.666666666666664"/>
    <n v="-0.2417"/>
    <s v="SEDAN"/>
    <b v="1"/>
    <n v="38.666666666666664"/>
  </r>
  <r>
    <x v="10"/>
    <s v="14:07"/>
    <s v="14:54"/>
    <n v="0"/>
    <s v="One-Seat"/>
    <s v="BROWN, LOVIE"/>
    <d v="2024-12-16T00:00:00"/>
    <n v="4042168"/>
    <s v="216"/>
    <s v="AM1"/>
    <n v="19.53"/>
    <n v="47"/>
    <x v="0"/>
    <s v="Yes"/>
    <x v="1"/>
    <n v="19.53"/>
    <x v="1"/>
    <n v="34.177500000000002"/>
    <n v="39.177500000000002"/>
    <n v="5.5"/>
    <n v="0"/>
    <n v="5.5"/>
    <n v="29"/>
    <n v="0.78333333333333333"/>
    <n v="22.716666666666665"/>
    <n v="16.460799999999999"/>
    <s v="SEDAN"/>
    <b v="1"/>
    <n v="22.716666666666665"/>
  </r>
  <r>
    <x v="10"/>
    <s v="11:55"/>
    <s v="12:44"/>
    <n v="0"/>
    <s v="One-Seat"/>
    <s v="BROWN, LOVIE"/>
    <d v="2024-12-16T00:00:00"/>
    <n v="4038707"/>
    <s v="216"/>
    <s v="AM1"/>
    <n v="19.12"/>
    <n v="49"/>
    <x v="0"/>
    <s v="Yes"/>
    <x v="1"/>
    <n v="19.12"/>
    <x v="1"/>
    <n v="33.46"/>
    <n v="38.46"/>
    <n v="5"/>
    <n v="0"/>
    <n v="5"/>
    <n v="29"/>
    <n v="0.81666666666666665"/>
    <n v="23.683333333333334"/>
    <n v="14.7767"/>
    <s v="SEDAN"/>
    <b v="1"/>
    <n v="23.683333333333334"/>
  </r>
  <r>
    <x v="0"/>
    <s v="14:03"/>
    <s v="15:03"/>
    <n v="0"/>
    <s v="One-Seat"/>
    <s v="LARA, DOUGLAS"/>
    <d v="2024-12-16T00:00:00"/>
    <n v="4038693"/>
    <s v="221"/>
    <s v="AM1"/>
    <n v="17.43"/>
    <n v="59"/>
    <x v="0"/>
    <s v="Yes"/>
    <x v="0"/>
    <n v="17.43"/>
    <x v="0"/>
    <n v="34.86"/>
    <n v="41.36"/>
    <n v="0"/>
    <n v="0"/>
    <n v="0"/>
    <n v="35.787500000000001"/>
    <n v="0.98333333333333328"/>
    <n v="35.191041666666663"/>
    <n v="6.1689999999999996"/>
    <s v="WAV"/>
    <b v="1"/>
    <n v="35.191041666666671"/>
  </r>
  <r>
    <x v="10"/>
    <s v="13:50"/>
    <s v="14:30"/>
    <n v="0"/>
    <s v="One-Seat"/>
    <s v="BROWN, LOVIE"/>
    <d v="2024-12-16T00:00:00"/>
    <n v="4038705"/>
    <s v="216"/>
    <s v="WK1"/>
    <n v="8.35"/>
    <n v="39"/>
    <x v="0"/>
    <s v="Yes"/>
    <x v="1"/>
    <n v="8.35"/>
    <x v="1"/>
    <n v="14.612499999999999"/>
    <n v="19.612499999999997"/>
    <n v="5.5"/>
    <n v="0"/>
    <n v="5.5"/>
    <n v="29"/>
    <n v="0.65"/>
    <n v="18.850000000000001"/>
    <n v="0.76249999999999996"/>
    <s v="SEDAN"/>
    <b v="1"/>
    <n v="18.850000000000001"/>
  </r>
  <r>
    <x v="10"/>
    <s v="15:30"/>
    <s v="15:49"/>
    <n v="0"/>
    <s v="One-Seat"/>
    <s v="BROWN, LOVIE"/>
    <d v="2024-12-16T00:00:00"/>
    <n v="4038823"/>
    <s v="216"/>
    <s v="AM1"/>
    <n v="4.38"/>
    <n v="18"/>
    <x v="0"/>
    <s v="Yes"/>
    <x v="1"/>
    <n v="4.38"/>
    <x v="1"/>
    <n v="7.665"/>
    <n v="12.664999999999999"/>
    <n v="5.5"/>
    <n v="0"/>
    <n v="5.5"/>
    <n v="29"/>
    <n v="0.3"/>
    <n v="8.6999999999999993"/>
    <n v="3.9649999999999999"/>
    <s v="SEDAN"/>
    <b v="1"/>
    <n v="8.6999999999999993"/>
  </r>
  <r>
    <x v="10"/>
    <s v="15:30"/>
    <s v="16:13"/>
    <n v="0"/>
    <s v="One-Seat"/>
    <s v="BROWN, LOVIE"/>
    <d v="2024-12-16T00:00:00"/>
    <n v="4038809"/>
    <s v="216"/>
    <s v="AM1"/>
    <n v="10.039999999999999"/>
    <n v="43"/>
    <x v="0"/>
    <s v="Yes"/>
    <x v="1"/>
    <n v="10.039999999999999"/>
    <x v="1"/>
    <n v="17.57"/>
    <n v="22.57"/>
    <n v="0"/>
    <n v="0"/>
    <n v="0"/>
    <n v="29"/>
    <n v="0.71666666666666667"/>
    <n v="20.783333333333335"/>
    <n v="1.7867"/>
    <s v="SEDAN"/>
    <b v="1"/>
    <n v="20.783333333333335"/>
  </r>
  <r>
    <x v="10"/>
    <s v="09:01"/>
    <s v="10:00"/>
    <n v="0"/>
    <s v="One-Seat"/>
    <s v="BROWN, LOVIE"/>
    <d v="2024-12-16T00:00:00"/>
    <n v="4038824"/>
    <s v="216"/>
    <s v="AM1"/>
    <n v="17.3"/>
    <n v="60"/>
    <x v="0"/>
    <s v="Yes"/>
    <x v="1"/>
    <n v="17.3"/>
    <x v="1"/>
    <n v="30.275000000000002"/>
    <n v="35.275000000000006"/>
    <n v="0"/>
    <n v="0"/>
    <n v="0"/>
    <n v="29"/>
    <n v="1"/>
    <n v="29"/>
    <n v="6.2750000000000004"/>
    <s v="SEDAN"/>
    <b v="1"/>
    <n v="29"/>
  </r>
  <r>
    <x v="0"/>
    <s v="14:03"/>
    <s v="14:43"/>
    <n v="0"/>
    <s v="One-Seat"/>
    <s v="LARA, DOUGLAS"/>
    <d v="2024-12-16T00:00:00"/>
    <n v="4038579"/>
    <s v="221"/>
    <s v="AM1"/>
    <n v="20.329999999999998"/>
    <n v="39"/>
    <x v="0"/>
    <s v="Yes"/>
    <x v="0"/>
    <n v="20.329999999999998"/>
    <x v="0"/>
    <n v="40.659999999999997"/>
    <n v="47.16"/>
    <n v="0"/>
    <n v="0"/>
    <n v="0"/>
    <n v="35.787500000000001"/>
    <n v="0.65"/>
    <n v="23.261875000000003"/>
    <n v="23.898099999999999"/>
    <s v="WAV"/>
    <b v="1"/>
    <n v="23.261875"/>
  </r>
  <r>
    <x v="0"/>
    <s v="17:07"/>
    <s v="17:57"/>
    <n v="0"/>
    <s v="One-Seat"/>
    <s v="ALLGOOD, SCOTT"/>
    <d v="2024-12-16T00:00:00"/>
    <n v="4040769"/>
    <s v="201"/>
    <s v="OW1"/>
    <n v="19.62"/>
    <n v="54"/>
    <x v="0"/>
    <s v="Yes"/>
    <x v="0"/>
    <n v="19.62"/>
    <x v="0"/>
    <n v="39.24"/>
    <n v="45.74"/>
    <n v="5"/>
    <n v="0"/>
    <n v="5"/>
    <n v="35.787500000000001"/>
    <n v="0.9"/>
    <n v="32.208750000000002"/>
    <n v="13.5312"/>
    <s v="BIGVAN"/>
    <b v="1"/>
    <n v="32.208750000000002"/>
  </r>
  <r>
    <x v="0"/>
    <s v="11:16"/>
    <s v="11:41"/>
    <n v="0"/>
    <s v="One-Seat"/>
    <s v="ALLGOOD, SCOTT"/>
    <d v="2024-12-16T00:00:00"/>
    <n v="4041308"/>
    <s v="201"/>
    <s v="AM1,WH1"/>
    <n v="12.6"/>
    <n v="24"/>
    <x v="0"/>
    <s v="Yes"/>
    <x v="0"/>
    <n v="12.6"/>
    <x v="0"/>
    <n v="25.2"/>
    <n v="31.7"/>
    <n v="5"/>
    <n v="0"/>
    <n v="5"/>
    <n v="35.787500000000001"/>
    <n v="0.4"/>
    <n v="14.315000000000001"/>
    <n v="17.385000000000002"/>
    <s v="BIGVAN"/>
    <b v="1"/>
    <n v="14.315000000000001"/>
  </r>
  <r>
    <x v="0"/>
    <s v="10:39"/>
    <s v="11:20"/>
    <n v="1"/>
    <s v="One-Seat"/>
    <s v="EVANS, JOHN"/>
    <d v="2024-12-16T00:00:00"/>
    <n v="4040627"/>
    <s v="208"/>
    <s v="AM1"/>
    <n v="26.95"/>
    <n v="41"/>
    <x v="0"/>
    <s v="Yes"/>
    <x v="0"/>
    <n v="26.95"/>
    <x v="0"/>
    <n v="53.9"/>
    <n v="60.4"/>
    <n v="5.5"/>
    <n v="5.5"/>
    <n v="0"/>
    <n v="35.787500000000001"/>
    <n v="0.68333333333333335"/>
    <n v="24.454791666666669"/>
    <n v="35.9452"/>
    <s v="WAV"/>
    <b v="1"/>
    <n v="24.454791666666669"/>
  </r>
  <r>
    <x v="0"/>
    <s v="12:29"/>
    <s v="12:56"/>
    <n v="0"/>
    <s v="One-Seat"/>
    <s v="UMANA, DOMINGO"/>
    <d v="2024-12-16T00:00:00"/>
    <n v="4039277"/>
    <s v="210B"/>
    <s v="WK1"/>
    <n v="15.14"/>
    <n v="26"/>
    <x v="0"/>
    <s v="Yes"/>
    <x v="0"/>
    <n v="15.14"/>
    <x v="0"/>
    <n v="30.28"/>
    <n v="36.78"/>
    <n v="5"/>
    <n v="0"/>
    <n v="5"/>
    <n v="35.787500000000001"/>
    <n v="0.43333333333333335"/>
    <n v="15.507916666666668"/>
    <n v="21.272099999999998"/>
    <s v="WAV"/>
    <b v="1"/>
    <n v="15.507916666666667"/>
  </r>
  <r>
    <x v="10"/>
    <s v="15:17"/>
    <s v="16:05"/>
    <n v="0"/>
    <s v="One-Seat"/>
    <s v="BROWN, LOVIE"/>
    <d v="2024-12-16T00:00:00"/>
    <n v="4038842"/>
    <s v="216"/>
    <s v="AM1"/>
    <n v="9.57"/>
    <n v="47"/>
    <x v="0"/>
    <s v="Yes"/>
    <x v="1"/>
    <n v="9.57"/>
    <x v="1"/>
    <n v="16.747500000000002"/>
    <n v="21.747500000000002"/>
    <n v="0"/>
    <n v="0"/>
    <n v="0"/>
    <n v="29"/>
    <n v="0.78333333333333333"/>
    <n v="22.716666666666665"/>
    <n v="-0.96919999999999995"/>
    <s v="SEDAN"/>
    <b v="1"/>
    <n v="22.716666666666665"/>
  </r>
  <r>
    <x v="10"/>
    <s v="09:16"/>
    <s v="10:01"/>
    <n v="0"/>
    <s v="One-Seat"/>
    <s v="BROWN, LOVIE"/>
    <d v="2024-12-16T00:00:00"/>
    <n v="4038855"/>
    <s v="216"/>
    <s v="AM1"/>
    <n v="8.24"/>
    <n v="47"/>
    <x v="0"/>
    <s v="Yes"/>
    <x v="1"/>
    <n v="8.24"/>
    <x v="1"/>
    <n v="14.42"/>
    <n v="19.420000000000002"/>
    <n v="0"/>
    <n v="0"/>
    <n v="0"/>
    <n v="29"/>
    <n v="0.78333333333333333"/>
    <n v="22.716666666666665"/>
    <n v="-3.2967"/>
    <s v="SEDAN"/>
    <b v="1"/>
    <n v="22.716666666666665"/>
  </r>
  <r>
    <x v="0"/>
    <s v="17:03"/>
    <s v="18:06"/>
    <n v="0"/>
    <s v="One-Seat"/>
    <s v="EVANS, JOHN"/>
    <d v="2024-12-16T00:00:00"/>
    <n v="4041420"/>
    <s v="208"/>
    <s v="AM1"/>
    <n v="18.48"/>
    <n v="63"/>
    <x v="0"/>
    <s v="Yes"/>
    <x v="0"/>
    <n v="18.48"/>
    <x v="0"/>
    <n v="36.96"/>
    <n v="43.46"/>
    <n v="5"/>
    <n v="0"/>
    <n v="5"/>
    <n v="35.787500000000001"/>
    <n v="1.05"/>
    <n v="37.576875000000001"/>
    <n v="5.8830999999999998"/>
    <s v="WAV"/>
    <b v="1"/>
    <n v="37.576875000000001"/>
  </r>
  <r>
    <x v="0"/>
    <s v="13:27"/>
    <s v="13:47"/>
    <n v="0"/>
    <s v="One-Seat"/>
    <s v="LARA, DOUGLAS"/>
    <d v="2024-12-16T00:00:00"/>
    <n v="4042598"/>
    <s v="221"/>
    <s v="WH1"/>
    <n v="10.06"/>
    <n v="23"/>
    <x v="1"/>
    <s v="Yes"/>
    <x v="0"/>
    <n v="10.06"/>
    <x v="0"/>
    <n v="20.12"/>
    <n v="26.62"/>
    <n v="5.5"/>
    <n v="0"/>
    <n v="5.5"/>
    <n v="35.787500000000001"/>
    <n v="0.38333333333333336"/>
    <n v="13.718541666666669"/>
    <n v="12.9015"/>
    <s v="WAV"/>
    <b v="1"/>
    <n v="13.718541666666669"/>
  </r>
  <r>
    <x v="0"/>
    <s v="16:39"/>
    <s v="17:58"/>
    <n v="0"/>
    <s v="One-Seat"/>
    <s v="EVANS, JOHN"/>
    <d v="2024-12-16T00:00:00"/>
    <n v="4042129"/>
    <s v="208"/>
    <s v="AM3"/>
    <n v="17.27"/>
    <n v="79"/>
    <x v="0"/>
    <s v="Yes"/>
    <x v="0"/>
    <n v="17.27"/>
    <x v="0"/>
    <n v="34.54"/>
    <n v="41.04"/>
    <n v="10"/>
    <n v="0"/>
    <n v="10"/>
    <n v="35.787500000000001"/>
    <n v="1.3166666666666667"/>
    <n v="47.120208333333338"/>
    <n v="-6.0801999999999996"/>
    <s v="WAV"/>
    <b v="1"/>
    <n v="47.120208333333338"/>
  </r>
  <r>
    <x v="1"/>
    <s v="05:22"/>
    <s v="06:22"/>
    <n v="0"/>
    <s v="One-Seat"/>
    <s v="TILLMAN, ROSALYN"/>
    <d v="2024-12-17T00:00:00"/>
    <n v="4041977"/>
    <s v="205A"/>
    <s v="AM1"/>
    <n v="26.9"/>
    <n v="96"/>
    <x v="0"/>
    <s v="Yes"/>
    <x v="1"/>
    <n v="26.9"/>
    <x v="1"/>
    <n v="47.074999999999996"/>
    <n v="52.074999999999996"/>
    <n v="5.5"/>
    <n v="0"/>
    <n v="5.5"/>
    <n v="32.5"/>
    <n v="1.6"/>
    <n v="52"/>
    <n v="7.4999999999999997E-2"/>
    <s v="WAV"/>
    <b v="1"/>
    <n v="52"/>
  </r>
  <r>
    <x v="8"/>
    <s v="07:43"/>
    <s v="08:34"/>
    <n v="0"/>
    <s v="One-Seat"/>
    <s v="HUGO, TAMA"/>
    <d v="2024-12-17T00:00:00"/>
    <n v="4039640"/>
    <s v="211"/>
    <s v="AM1"/>
    <n v="9.57"/>
    <n v="51"/>
    <x v="0"/>
    <s v="Yes"/>
    <x v="1"/>
    <n v="9.57"/>
    <x v="1"/>
    <n v="16.747500000000002"/>
    <n v="21.747500000000002"/>
    <n v="0"/>
    <n v="0"/>
    <n v="0"/>
    <n v="32.5"/>
    <n v="0.85"/>
    <n v="27.625"/>
    <n v="-5.8775000000000004"/>
    <s v="WAV"/>
    <b v="1"/>
    <n v="27.625"/>
  </r>
  <r>
    <x v="4"/>
    <s v="16:15"/>
    <s v="16:34"/>
    <n v="0"/>
    <s v="One-Seat"/>
    <s v="MAINESS, RYAN"/>
    <d v="2024-12-17T00:00:00"/>
    <n v="4039487"/>
    <s v="215"/>
    <s v="AM1"/>
    <n v="7.08"/>
    <n v="18"/>
    <x v="0"/>
    <s v="Yes"/>
    <x v="1"/>
    <n v="7.08"/>
    <x v="1"/>
    <n v="12.39"/>
    <n v="17.39"/>
    <n v="0"/>
    <n v="0"/>
    <n v="0"/>
    <n v="29"/>
    <n v="0.3"/>
    <n v="8.6999999999999993"/>
    <n v="8.69"/>
    <s v="SEDAN"/>
    <b v="1"/>
    <n v="8.6999999999999993"/>
  </r>
  <r>
    <x v="0"/>
    <s v="12:00"/>
    <s v="13:02"/>
    <n v="0"/>
    <s v="One-Seat"/>
    <s v="ALLGOOD, SCOTT"/>
    <d v="2024-12-17T00:00:00"/>
    <n v="4043262"/>
    <s v="201"/>
    <s v="AM1"/>
    <n v="21.37"/>
    <n v="61"/>
    <x v="0"/>
    <s v="Yes"/>
    <x v="0"/>
    <n v="21.37"/>
    <x v="0"/>
    <n v="42.74"/>
    <n v="49.24"/>
    <n v="5"/>
    <n v="0"/>
    <n v="5"/>
    <n v="35.787500000000001"/>
    <n v="1.0166666666666666"/>
    <n v="36.383958333333332"/>
    <n v="12.856"/>
    <s v="BIGVAN"/>
    <b v="1"/>
    <n v="36.383958333333332"/>
  </r>
  <r>
    <x v="10"/>
    <s v="08:31"/>
    <s v="09:04"/>
    <n v="0"/>
    <s v="One-Seat"/>
    <s v="BROWN, LOVIE"/>
    <d v="2024-12-17T00:00:00"/>
    <n v="4039627"/>
    <s v="216"/>
    <s v="AM1"/>
    <n v="17.3"/>
    <n v="46"/>
    <x v="0"/>
    <s v="Yes"/>
    <x v="1"/>
    <n v="17.3"/>
    <x v="1"/>
    <n v="30.275000000000002"/>
    <n v="35.275000000000006"/>
    <n v="0"/>
    <n v="0"/>
    <n v="0"/>
    <n v="29"/>
    <n v="0.76666666666666672"/>
    <n v="22.233333333333334"/>
    <n v="13.041700000000001"/>
    <s v="SEDAN"/>
    <b v="1"/>
    <n v="22.233333333333334"/>
  </r>
  <r>
    <x v="11"/>
    <s v="14:58"/>
    <s v="15:32"/>
    <n v="0"/>
    <s v="One-Seat"/>
    <s v="MALCOM, LANDREW"/>
    <d v="2024-12-17T00:00:00"/>
    <n v="4039485"/>
    <s v="209"/>
    <s v="AM1"/>
    <n v="11.22"/>
    <n v="33"/>
    <x v="0"/>
    <s v="Yes"/>
    <x v="1"/>
    <n v="11.22"/>
    <x v="1"/>
    <n v="19.635000000000002"/>
    <n v="24.635000000000002"/>
    <n v="0"/>
    <n v="0"/>
    <n v="0"/>
    <n v="32.5"/>
    <n v="0.55000000000000004"/>
    <n v="17.875"/>
    <n v="6.76"/>
    <s v="WAV"/>
    <b v="1"/>
    <n v="17.875"/>
  </r>
  <r>
    <x v="0"/>
    <s v="14:42"/>
    <s v="15:09"/>
    <n v="0"/>
    <s v="One-Seat"/>
    <s v="ALLGOOD, SCOTT"/>
    <d v="2024-12-17T00:00:00"/>
    <n v="4042676"/>
    <s v="201"/>
    <s v="AM1"/>
    <n v="12.34"/>
    <n v="26"/>
    <x v="0"/>
    <s v="Yes"/>
    <x v="0"/>
    <n v="12.34"/>
    <x v="0"/>
    <n v="24.68"/>
    <n v="31.18"/>
    <n v="5"/>
    <n v="0"/>
    <n v="5"/>
    <n v="35.787500000000001"/>
    <n v="0.43333333333333335"/>
    <n v="15.507916666666668"/>
    <n v="15.6721"/>
    <s v="BIGVAN"/>
    <b v="1"/>
    <n v="15.507916666666667"/>
  </r>
  <r>
    <x v="3"/>
    <s v="07:27"/>
    <s v="08:01"/>
    <n v="0"/>
    <s v="One-Seat"/>
    <s v="MOLLIQUE, ROMESHA"/>
    <d v="2024-12-17T00:00:00"/>
    <n v="4039486"/>
    <s v="203"/>
    <s v="AM1"/>
    <n v="7.08"/>
    <n v="33"/>
    <x v="0"/>
    <s v="Yes"/>
    <x v="1"/>
    <n v="7.08"/>
    <x v="1"/>
    <n v="12.39"/>
    <n v="17.39"/>
    <n v="0"/>
    <n v="0"/>
    <n v="0"/>
    <n v="32.5"/>
    <n v="0.55000000000000004"/>
    <n v="17.875"/>
    <n v="-0.48499999999999999"/>
    <s v="WAV"/>
    <b v="1"/>
    <n v="17.875"/>
  </r>
  <r>
    <x v="0"/>
    <s v="10:33"/>
    <s v="10:55"/>
    <n v="1"/>
    <s v="One-Seat"/>
    <s v="ALLGOOD, SCOTT"/>
    <d v="2024-12-17T00:00:00"/>
    <n v="4042067"/>
    <s v="201"/>
    <s v="OW1"/>
    <n v="8.76"/>
    <n v="21"/>
    <x v="0"/>
    <s v="Yes"/>
    <x v="0"/>
    <n v="8.76"/>
    <x v="0"/>
    <n v="17.52"/>
    <n v="24.02"/>
    <n v="5.5"/>
    <n v="5.5"/>
    <n v="0"/>
    <n v="35.787500000000001"/>
    <n v="0.35"/>
    <n v="12.525625"/>
    <n v="11.494400000000001"/>
    <s v="BIGVAN"/>
    <b v="1"/>
    <n v="12.525625"/>
  </r>
  <r>
    <x v="2"/>
    <s v="14:01"/>
    <s v="15:03"/>
    <n v="0"/>
    <s v="One-Seat"/>
    <s v="MARZI, SAMI JAN"/>
    <d v="2024-12-17T00:00:00"/>
    <n v="4042190"/>
    <s v="204"/>
    <s v="AM1"/>
    <n v="8.51"/>
    <n v="61"/>
    <x v="0"/>
    <s v="Yes"/>
    <x v="1"/>
    <n v="8.51"/>
    <x v="1"/>
    <n v="14.8925"/>
    <n v="19.892499999999998"/>
    <n v="5"/>
    <n v="0"/>
    <n v="5"/>
    <n v="32.5"/>
    <n v="1.0166666666666666"/>
    <n v="33.041666666666664"/>
    <n v="-13.1492"/>
    <s v="WAV"/>
    <b v="1"/>
    <n v="33.041666666666664"/>
  </r>
  <r>
    <x v="10"/>
    <s v="08:17"/>
    <s v="09:43"/>
    <n v="0"/>
    <s v="One-Seat"/>
    <s v="BROWN, LOVIE"/>
    <d v="2024-12-17T00:00:00"/>
    <n v="4039629"/>
    <s v="216"/>
    <s v="AM2"/>
    <n v="15.66"/>
    <n v="85"/>
    <x v="0"/>
    <s v="Yes"/>
    <x v="1"/>
    <n v="15.66"/>
    <x v="1"/>
    <n v="27.405000000000001"/>
    <n v="32.405000000000001"/>
    <n v="0"/>
    <n v="0"/>
    <n v="0"/>
    <n v="29"/>
    <n v="1.4166666666666667"/>
    <n v="41.083333333333336"/>
    <n v="-8.6783000000000001"/>
    <s v="SEDAN"/>
    <b v="1"/>
    <n v="41.083333333333336"/>
  </r>
  <r>
    <x v="11"/>
    <s v="17:22"/>
    <s v="18:09"/>
    <n v="0"/>
    <s v="One-Seat"/>
    <s v="MALCOM, LANDREW"/>
    <d v="2024-12-17T00:00:00"/>
    <n v="4042084"/>
    <s v="209"/>
    <s v="WK1"/>
    <n v="31.58"/>
    <n v="47"/>
    <x v="0"/>
    <s v="Yes"/>
    <x v="1"/>
    <n v="31.58"/>
    <x v="1"/>
    <n v="55.265000000000001"/>
    <n v="60.265000000000001"/>
    <n v="3"/>
    <n v="0"/>
    <n v="3"/>
    <n v="32.5"/>
    <n v="0.78333333333333333"/>
    <n v="25.458333333333332"/>
    <n v="34.806699999999999"/>
    <s v="WAV"/>
    <b v="1"/>
    <n v="25.458333333333332"/>
  </r>
  <r>
    <x v="11"/>
    <s v="17:25"/>
    <s v="18:23"/>
    <n v="1"/>
    <s v="One-Seat"/>
    <s v="MALCOM, LANDREW"/>
    <d v="2024-12-17T00:00:00"/>
    <n v="4043500"/>
    <s v="209"/>
    <s v="AM2"/>
    <n v="16.29"/>
    <n v="58"/>
    <x v="0"/>
    <s v="Yes"/>
    <x v="1"/>
    <n v="16.29"/>
    <x v="1"/>
    <n v="28.5075"/>
    <n v="33.5075"/>
    <n v="5"/>
    <n v="5"/>
    <n v="0"/>
    <n v="32.5"/>
    <n v="0.96666666666666667"/>
    <n v="31.416666666666668"/>
    <n v="2.0908000000000002"/>
    <s v="WAV"/>
    <b v="1"/>
    <n v="31.416666666666668"/>
  </r>
  <r>
    <x v="2"/>
    <s v="09:02"/>
    <s v="09:38"/>
    <n v="0"/>
    <s v="One-Seat"/>
    <s v="MARZI, SAMI JAN"/>
    <d v="2024-12-17T00:00:00"/>
    <n v="4043547"/>
    <s v="204"/>
    <s v="WK1"/>
    <n v="18.079999999999998"/>
    <n v="35"/>
    <x v="0"/>
    <s v="Yes"/>
    <x v="1"/>
    <n v="18.079999999999998"/>
    <x v="1"/>
    <n v="31.639999999999997"/>
    <n v="36.64"/>
    <n v="5.5"/>
    <n v="0"/>
    <n v="5.5"/>
    <n v="32.5"/>
    <n v="0.58333333333333337"/>
    <n v="18.958333333333336"/>
    <n v="17.681699999999999"/>
    <s v="WAV"/>
    <b v="1"/>
    <n v="18.958333333333332"/>
  </r>
  <r>
    <x v="2"/>
    <s v="14:25"/>
    <s v="14:44"/>
    <n v="0"/>
    <s v="One-Seat"/>
    <s v="MARZI, SAMI JAN"/>
    <d v="2024-12-17T00:00:00"/>
    <n v="4043371"/>
    <s v="204"/>
    <s v="WK1"/>
    <n v="10.91"/>
    <n v="18"/>
    <x v="0"/>
    <s v="Yes"/>
    <x v="1"/>
    <n v="10.91"/>
    <x v="1"/>
    <n v="19.092500000000001"/>
    <n v="24.092500000000001"/>
    <n v="5"/>
    <n v="0"/>
    <n v="5"/>
    <n v="32.5"/>
    <n v="0.3"/>
    <n v="9.75"/>
    <n v="14.342499999999999"/>
    <s v="WAV"/>
    <b v="1"/>
    <n v="9.75"/>
  </r>
  <r>
    <x v="2"/>
    <s v="09:23"/>
    <s v="09:45"/>
    <n v="0"/>
    <s v="One-Seat"/>
    <s v="MARZI, SAMI JAN"/>
    <d v="2024-12-17T00:00:00"/>
    <n v="4042185"/>
    <s v="204"/>
    <s v="AM1"/>
    <n v="8.51"/>
    <n v="22"/>
    <x v="0"/>
    <s v="Yes"/>
    <x v="1"/>
    <n v="8.51"/>
    <x v="1"/>
    <n v="14.8925"/>
    <n v="19.892499999999998"/>
    <n v="5.5"/>
    <n v="0"/>
    <n v="5.5"/>
    <n v="32.5"/>
    <n v="0.36666666666666664"/>
    <n v="11.916666666666666"/>
    <n v="7.9757999999999996"/>
    <s v="WAV"/>
    <b v="1"/>
    <n v="11.916666666666666"/>
  </r>
  <r>
    <x v="1"/>
    <s v="09:33"/>
    <s v="10:08"/>
    <n v="0"/>
    <s v="One-Seat"/>
    <s v="TILLMAN, ROSALYN"/>
    <d v="2024-12-17T00:00:00"/>
    <n v="4042047"/>
    <s v="205A"/>
    <s v="AM1"/>
    <n v="14.66"/>
    <n v="34"/>
    <x v="0"/>
    <s v="Yes"/>
    <x v="1"/>
    <n v="14.66"/>
    <x v="1"/>
    <n v="25.655000000000001"/>
    <n v="30.655000000000001"/>
    <n v="3.75"/>
    <n v="0"/>
    <n v="3.75"/>
    <n v="32.5"/>
    <n v="0.56666666666666665"/>
    <n v="18.416666666666668"/>
    <n v="12.238300000000001"/>
    <s v="WAV"/>
    <b v="1"/>
    <n v="18.416666666666668"/>
  </r>
  <r>
    <x v="0"/>
    <s v="14:04"/>
    <s v="15:10"/>
    <n v="0"/>
    <s v="One-Seat"/>
    <s v="BANKS, LENARD"/>
    <d v="2024-12-17T00:00:00"/>
    <n v="4039628"/>
    <s v="221"/>
    <s v="AM1"/>
    <n v="17.3"/>
    <n v="65"/>
    <x v="0"/>
    <s v="Yes"/>
    <x v="0"/>
    <n v="17.3"/>
    <x v="0"/>
    <n v="34.6"/>
    <n v="41.1"/>
    <n v="0"/>
    <n v="0"/>
    <n v="0"/>
    <n v="35.787500000000001"/>
    <n v="1.0833333333333333"/>
    <n v="38.769791666666663"/>
    <n v="2.3302"/>
    <s v="WAV"/>
    <b v="1"/>
    <n v="38.76979166666667"/>
  </r>
  <r>
    <x v="0"/>
    <s v="14:56"/>
    <s v="15:50"/>
    <n v="0"/>
    <s v="One-Seat"/>
    <s v="LARA, DOUGLAS"/>
    <d v="2024-12-17T00:00:00"/>
    <n v="4039641"/>
    <s v="213"/>
    <s v="AM1"/>
    <n v="9.57"/>
    <n v="54"/>
    <x v="0"/>
    <s v="Yes"/>
    <x v="0"/>
    <n v="9.57"/>
    <x v="0"/>
    <n v="19.14"/>
    <n v="25.64"/>
    <n v="0"/>
    <n v="0"/>
    <n v="0"/>
    <n v="35.787500000000001"/>
    <n v="0.9"/>
    <n v="32.208750000000002"/>
    <n v="-6.5688000000000004"/>
    <s v="WAV"/>
    <b v="1"/>
    <n v="32.208750000000002"/>
  </r>
  <r>
    <x v="1"/>
    <s v="04:56"/>
    <s v="05:47"/>
    <n v="0"/>
    <s v="One-Seat"/>
    <s v="TILLMAN, ROSALYN"/>
    <d v="2024-12-17T00:00:00"/>
    <n v="4039510"/>
    <s v="205A"/>
    <s v="AM1"/>
    <n v="19.12"/>
    <n v="51"/>
    <x v="0"/>
    <s v="Yes"/>
    <x v="1"/>
    <n v="19.12"/>
    <x v="1"/>
    <n v="33.46"/>
    <n v="38.46"/>
    <n v="5.5"/>
    <n v="0"/>
    <n v="5.5"/>
    <n v="32.5"/>
    <n v="0.85"/>
    <n v="27.625"/>
    <n v="10.835000000000001"/>
    <s v="WAV"/>
    <b v="1"/>
    <n v="27.625"/>
  </r>
  <r>
    <x v="0"/>
    <s v="08:14"/>
    <s v="08:56"/>
    <n v="0"/>
    <s v="One-Seat"/>
    <s v="LARA, DOUGLAS"/>
    <d v="2024-12-17T00:00:00"/>
    <n v="4039467"/>
    <s v="213"/>
    <s v="AM1"/>
    <n v="10.39"/>
    <n v="41"/>
    <x v="0"/>
    <s v="Yes"/>
    <x v="0"/>
    <n v="10.39"/>
    <x v="0"/>
    <n v="20.78"/>
    <n v="27.28"/>
    <n v="5.5"/>
    <n v="0"/>
    <n v="5.5"/>
    <n v="35.787500000000001"/>
    <n v="0.68333333333333335"/>
    <n v="24.454791666666669"/>
    <n v="2.8252000000000002"/>
    <s v="WAV"/>
    <b v="1"/>
    <n v="24.454791666666669"/>
  </r>
  <r>
    <x v="0"/>
    <s v="08:12"/>
    <s v="09:48"/>
    <n v="0"/>
    <s v="One-Seat"/>
    <s v="UMANA, DOMINGO"/>
    <d v="2024-12-17T00:00:00"/>
    <n v="4039360"/>
    <s v="210B"/>
    <s v="AM1"/>
    <n v="11.47"/>
    <n v="95"/>
    <x v="0"/>
    <s v="Yes"/>
    <x v="0"/>
    <n v="11.47"/>
    <x v="0"/>
    <n v="22.94"/>
    <n v="29.44"/>
    <n v="0"/>
    <n v="0"/>
    <n v="0"/>
    <n v="35.787500000000001"/>
    <n v="1.5833333333333333"/>
    <n v="56.663541666666667"/>
    <n v="-27.223500000000001"/>
    <s v="WAV"/>
    <b v="1"/>
    <n v="56.663541666666667"/>
  </r>
  <r>
    <x v="7"/>
    <s v="14:16"/>
    <s v="15:18"/>
    <n v="0"/>
    <s v="One-Seat"/>
    <s v="OBELTON, KENNETH"/>
    <d v="2024-12-17T00:00:00"/>
    <n v="4039395"/>
    <s v="219"/>
    <s v="AM1"/>
    <n v="20.329999999999998"/>
    <n v="74"/>
    <x v="0"/>
    <s v="Yes"/>
    <x v="1"/>
    <n v="20.329999999999998"/>
    <x v="1"/>
    <n v="35.577500000000001"/>
    <n v="40.577500000000001"/>
    <n v="0"/>
    <n v="0"/>
    <n v="0"/>
    <n v="29"/>
    <n v="1.2333333333333334"/>
    <n v="35.766666666666666"/>
    <n v="4.8108000000000004"/>
    <s v="SEDAN"/>
    <b v="1"/>
    <n v="35.766666666666666"/>
  </r>
  <r>
    <x v="0"/>
    <s v="13:38"/>
    <s v="14:26"/>
    <n v="0"/>
    <s v="One-Seat"/>
    <s v="ALLGOOD, SCOTT"/>
    <d v="2024-12-17T00:00:00"/>
    <n v="4039694"/>
    <s v="201"/>
    <s v="AM1,OW1"/>
    <n v="20.73"/>
    <n v="48"/>
    <x v="0"/>
    <s v="Yes"/>
    <x v="0"/>
    <n v="20.73"/>
    <x v="0"/>
    <n v="41.46"/>
    <n v="47.96"/>
    <n v="5.5"/>
    <n v="0"/>
    <n v="5.5"/>
    <n v="35.787500000000001"/>
    <n v="0.8"/>
    <n v="28.630000000000003"/>
    <n v="19.329999999999998"/>
    <s v="BIGVAN"/>
    <b v="1"/>
    <n v="28.630000000000003"/>
  </r>
  <r>
    <x v="0"/>
    <s v="17:17"/>
    <s v="18:54"/>
    <n v="0"/>
    <s v="One-Seat"/>
    <s v="ALLGOOD, SCOTT"/>
    <d v="2024-12-17T00:00:00"/>
    <n v="4039695"/>
    <s v="201"/>
    <s v="AM1,OW1"/>
    <n v="20.73"/>
    <n v="96"/>
    <x v="0"/>
    <s v="Yes"/>
    <x v="0"/>
    <n v="20.73"/>
    <x v="0"/>
    <n v="41.46"/>
    <n v="47.96"/>
    <n v="5"/>
    <n v="0"/>
    <n v="5"/>
    <n v="35.787500000000001"/>
    <n v="1.6"/>
    <n v="57.260000000000005"/>
    <n v="-9.3000000000000007"/>
    <s v="BIGVAN"/>
    <b v="1"/>
    <n v="57.260000000000005"/>
  </r>
  <r>
    <x v="0"/>
    <s v="14:45"/>
    <s v="15:33"/>
    <n v="0"/>
    <s v="One-Seat"/>
    <s v="LARA, DOUGLAS"/>
    <d v="2024-12-17T00:00:00"/>
    <n v="4039790"/>
    <s v="213"/>
    <s v="AM1"/>
    <n v="8.08"/>
    <n v="48"/>
    <x v="0"/>
    <s v="Yes"/>
    <x v="0"/>
    <n v="8.08"/>
    <x v="0"/>
    <n v="16.16"/>
    <n v="22.66"/>
    <n v="0"/>
    <n v="0"/>
    <n v="0"/>
    <n v="35.787500000000001"/>
    <n v="0.8"/>
    <n v="28.630000000000003"/>
    <n v="-5.97"/>
    <s v="WAV"/>
    <b v="1"/>
    <n v="28.630000000000003"/>
  </r>
  <r>
    <x v="9"/>
    <s v="07:58"/>
    <s v="08:59"/>
    <n v="0"/>
    <s v="One-Seat"/>
    <s v="BOGALE, GETU"/>
    <d v="2024-12-17T00:00:00"/>
    <n v="4039732"/>
    <s v="214"/>
    <s v="AM1"/>
    <n v="10.88"/>
    <n v="61"/>
    <x v="0"/>
    <s v="Yes"/>
    <x v="1"/>
    <n v="10.88"/>
    <x v="1"/>
    <n v="19.040000000000003"/>
    <n v="24.040000000000003"/>
    <n v="0"/>
    <n v="0"/>
    <n v="0"/>
    <n v="32.5"/>
    <n v="1.0166666666666666"/>
    <n v="33.041666666666664"/>
    <n v="-9.0016999999999996"/>
    <s v="WAV"/>
    <b v="1"/>
    <n v="33.041666666666664"/>
  </r>
  <r>
    <x v="1"/>
    <s v="16:06"/>
    <s v="16:39"/>
    <n v="0"/>
    <s v="One-Seat"/>
    <s v="BUTLER, JACQUELINE"/>
    <d v="2024-12-17T00:00:00"/>
    <n v="4039792"/>
    <s v="205B"/>
    <s v="WH1"/>
    <n v="20.03"/>
    <n v="37"/>
    <x v="1"/>
    <s v="Yes"/>
    <x v="0"/>
    <n v="20.03"/>
    <x v="0"/>
    <n v="40.06"/>
    <n v="46.56"/>
    <n v="0"/>
    <n v="0"/>
    <n v="0"/>
    <n v="32.5"/>
    <n v="0.6166666666666667"/>
    <n v="20.041666666666668"/>
    <n v="26.5183"/>
    <s v="WAV"/>
    <b v="1"/>
    <n v="20.041666666666668"/>
  </r>
  <r>
    <x v="4"/>
    <s v="10:05"/>
    <s v="10:34"/>
    <n v="0"/>
    <s v="One-Seat"/>
    <s v="MAINESS, RYAN"/>
    <d v="2024-12-17T00:00:00"/>
    <n v="4039961"/>
    <s v="215"/>
    <s v="AM1"/>
    <n v="15.13"/>
    <n v="29"/>
    <x v="0"/>
    <s v="Yes"/>
    <x v="1"/>
    <n v="15.13"/>
    <x v="1"/>
    <n v="26.477500000000003"/>
    <n v="31.477500000000003"/>
    <n v="5.5"/>
    <n v="0"/>
    <n v="5.5"/>
    <n v="29"/>
    <n v="0.48333333333333334"/>
    <n v="14.016666666666667"/>
    <n v="17.460799999999999"/>
    <s v="SEDAN"/>
    <b v="1"/>
    <n v="14.016666666666667"/>
  </r>
  <r>
    <x v="0"/>
    <s v="10:02"/>
    <s v="10:54"/>
    <n v="0"/>
    <s v="One-Seat"/>
    <s v="BANKS, LENARD"/>
    <d v="2024-12-17T00:00:00"/>
    <n v="4039943"/>
    <s v="221"/>
    <s v="AM1"/>
    <n v="20.13"/>
    <n v="52"/>
    <x v="0"/>
    <s v="Yes"/>
    <x v="0"/>
    <n v="20.13"/>
    <x v="0"/>
    <n v="40.26"/>
    <n v="46.76"/>
    <n v="5.5"/>
    <n v="0"/>
    <n v="5.5"/>
    <n v="35.787500000000001"/>
    <n v="0.8666666666666667"/>
    <n v="31.015833333333337"/>
    <n v="15.744199999999999"/>
    <s v="WAV"/>
    <b v="1"/>
    <n v="31.015833333333333"/>
  </r>
  <r>
    <x v="2"/>
    <s v="15:24"/>
    <s v="15:41"/>
    <n v="0"/>
    <s v="One-Seat"/>
    <s v="MARZI, SAMI JAN"/>
    <d v="2024-12-17T00:00:00"/>
    <n v="4039832"/>
    <s v="204"/>
    <s v="WH1"/>
    <n v="8.35"/>
    <n v="17"/>
    <x v="1"/>
    <s v="Yes"/>
    <x v="0"/>
    <n v="8.35"/>
    <x v="0"/>
    <n v="16.7"/>
    <n v="23.2"/>
    <n v="5.5"/>
    <n v="0"/>
    <n v="5.5"/>
    <n v="32.5"/>
    <n v="0.28333333333333333"/>
    <n v="9.2083333333333339"/>
    <n v="13.9917"/>
    <s v="WAV"/>
    <b v="1"/>
    <n v="9.2083333333333339"/>
  </r>
  <r>
    <x v="0"/>
    <s v="13:47"/>
    <s v="14:12"/>
    <n v="0"/>
    <s v="One-Seat"/>
    <s v="KEITH , CLYDE"/>
    <d v="2024-12-17T00:00:00"/>
    <n v="4039361"/>
    <s v="212"/>
    <s v="AM1"/>
    <n v="11.47"/>
    <n v="24"/>
    <x v="0"/>
    <s v="Yes"/>
    <x v="0"/>
    <n v="11.47"/>
    <x v="0"/>
    <n v="22.94"/>
    <n v="29.44"/>
    <n v="0"/>
    <n v="0"/>
    <n v="0"/>
    <n v="35.787500000000001"/>
    <n v="0.4"/>
    <n v="14.315000000000001"/>
    <n v="15.125"/>
    <s v="WAV"/>
    <b v="1"/>
    <n v="14.315000000000001"/>
  </r>
  <r>
    <x v="0"/>
    <s v="08:03"/>
    <s v="09:19"/>
    <n v="0"/>
    <s v="One-Seat"/>
    <s v="UMANA, DOMINGO"/>
    <d v="2024-12-17T00:00:00"/>
    <n v="4039484"/>
    <s v="210B"/>
    <s v="AM1"/>
    <n v="11.22"/>
    <n v="75"/>
    <x v="0"/>
    <s v="Yes"/>
    <x v="0"/>
    <n v="11.22"/>
    <x v="0"/>
    <n v="22.44"/>
    <n v="28.94"/>
    <n v="0"/>
    <n v="0"/>
    <n v="0"/>
    <n v="35.787500000000001"/>
    <n v="1.25"/>
    <n v="44.734375"/>
    <n v="-15.7944"/>
    <s v="WAV"/>
    <b v="1"/>
    <n v="44.734375"/>
  </r>
  <r>
    <x v="8"/>
    <s v="08:08"/>
    <s v="09:17"/>
    <n v="0"/>
    <s v="One-Seat"/>
    <s v="HUGO, TAMA"/>
    <d v="2024-12-17T00:00:00"/>
    <n v="4039789"/>
    <s v="211"/>
    <s v="AM1"/>
    <n v="8.08"/>
    <n v="69"/>
    <x v="0"/>
    <s v="Yes"/>
    <x v="1"/>
    <n v="8.08"/>
    <x v="1"/>
    <n v="14.14"/>
    <n v="19.14"/>
    <n v="0"/>
    <n v="0"/>
    <n v="0"/>
    <n v="32.5"/>
    <n v="1.1499999999999999"/>
    <n v="37.375"/>
    <n v="-18.234999999999999"/>
    <s v="WAV"/>
    <b v="1"/>
    <n v="37.375"/>
  </r>
  <r>
    <x v="0"/>
    <s v="10:14"/>
    <s v="10:28"/>
    <n v="0"/>
    <s v="One-Seat"/>
    <s v="KEITH , CLYDE"/>
    <d v="2024-12-17T00:00:00"/>
    <n v="4039829"/>
    <s v="212"/>
    <s v="WH1"/>
    <n v="8.35"/>
    <n v="14"/>
    <x v="1"/>
    <s v="Yes"/>
    <x v="0"/>
    <n v="8.35"/>
    <x v="0"/>
    <n v="16.7"/>
    <n v="23.2"/>
    <n v="5"/>
    <n v="0"/>
    <n v="5"/>
    <n v="35.787500000000001"/>
    <n v="0.23333333333333334"/>
    <n v="8.3504166666666677"/>
    <n v="14.849600000000001"/>
    <s v="WAV"/>
    <b v="1"/>
    <n v="8.3504166666666677"/>
  </r>
  <r>
    <x v="8"/>
    <s v="10:22"/>
    <s v="10:48"/>
    <n v="0"/>
    <s v="One-Seat"/>
    <s v="HUGO, TAMA"/>
    <d v="2024-12-17T00:00:00"/>
    <n v="4039983"/>
    <s v="211"/>
    <s v="PW1"/>
    <n v="18.329999999999998"/>
    <n v="25"/>
    <x v="1"/>
    <s v="Yes"/>
    <x v="0"/>
    <n v="18.329999999999998"/>
    <x v="0"/>
    <n v="36.659999999999997"/>
    <n v="43.16"/>
    <n v="5.5"/>
    <n v="0"/>
    <n v="5.5"/>
    <n v="32.5"/>
    <n v="0.41666666666666669"/>
    <n v="13.541666666666668"/>
    <n v="29.618300000000001"/>
    <s v="WAV"/>
    <b v="1"/>
    <n v="13.541666666666666"/>
  </r>
  <r>
    <x v="2"/>
    <s v="08:58"/>
    <s v="09:43"/>
    <n v="0"/>
    <s v="One-Seat"/>
    <s v="JENNINGS, WILLIAM"/>
    <d v="2024-12-17T00:00:00"/>
    <n v="4039775"/>
    <s v="218"/>
    <s v="AM1"/>
    <n v="7.93"/>
    <n v="44"/>
    <x v="0"/>
    <s v="Yes"/>
    <x v="1"/>
    <n v="7.93"/>
    <x v="1"/>
    <n v="13.8775"/>
    <n v="18.877499999999998"/>
    <n v="5.5"/>
    <n v="0"/>
    <n v="5.5"/>
    <n v="32.5"/>
    <n v="0.73333333333333328"/>
    <n v="23.833333333333332"/>
    <n v="-4.9558"/>
    <s v="SEDAN"/>
    <b v="0"/>
    <n v="23.833333333333332"/>
  </r>
  <r>
    <x v="4"/>
    <s v="07:52"/>
    <s v="08:57"/>
    <n v="0"/>
    <s v="One-Seat"/>
    <s v="MAINESS, RYAN"/>
    <d v="2024-12-17T00:00:00"/>
    <n v="4039394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4:04"/>
    <s v="14:51"/>
    <n v="0"/>
    <s v="One-Seat"/>
    <s v="BANKS, LENARD"/>
    <d v="2024-12-17T00:00:00"/>
    <n v="4039666"/>
    <s v="221"/>
    <s v="WH1"/>
    <n v="14.9"/>
    <n v="50"/>
    <x v="1"/>
    <s v="Yes"/>
    <x v="0"/>
    <n v="14.9"/>
    <x v="0"/>
    <n v="29.8"/>
    <n v="36.299999999999997"/>
    <n v="0"/>
    <n v="0"/>
    <n v="0"/>
    <n v="35.787500000000001"/>
    <n v="0.83333333333333337"/>
    <n v="29.822916666666668"/>
    <n v="6.4771000000000001"/>
    <s v="WAV"/>
    <b v="1"/>
    <n v="29.822916666666668"/>
  </r>
  <r>
    <x v="4"/>
    <s v="08:07"/>
    <s v="08:57"/>
    <n v="0"/>
    <s v="One-Seat"/>
    <s v="MAINESS, RYAN"/>
    <d v="2024-12-17T00:00:00"/>
    <n v="4039502"/>
    <s v="215"/>
    <s v="AM1"/>
    <n v="17.43"/>
    <n v="49"/>
    <x v="0"/>
    <s v="Yes"/>
    <x v="1"/>
    <n v="17.43"/>
    <x v="1"/>
    <n v="30.502499999999998"/>
    <n v="35.502499999999998"/>
    <n v="0"/>
    <n v="0"/>
    <n v="0"/>
    <n v="29"/>
    <n v="0.81666666666666665"/>
    <n v="23.683333333333334"/>
    <n v="11.8192"/>
    <s v="SEDAN"/>
    <b v="1"/>
    <n v="23.683333333333334"/>
  </r>
  <r>
    <x v="7"/>
    <s v="14:16"/>
    <s v="15:14"/>
    <n v="0"/>
    <s v="One-Seat"/>
    <s v="OBELTON, KENNETH"/>
    <d v="2024-12-17T00:00:00"/>
    <n v="4039503"/>
    <s v="219"/>
    <s v="AM1"/>
    <n v="17.43"/>
    <n v="57"/>
    <x v="0"/>
    <s v="Yes"/>
    <x v="1"/>
    <n v="17.43"/>
    <x v="1"/>
    <n v="30.502499999999998"/>
    <n v="35.502499999999998"/>
    <n v="0"/>
    <n v="0"/>
    <n v="0"/>
    <n v="29"/>
    <n v="0.95"/>
    <n v="27.549999999999997"/>
    <n v="7.9524999999999997"/>
    <s v="SEDAN"/>
    <b v="1"/>
    <n v="27.55"/>
  </r>
  <r>
    <x v="8"/>
    <s v="15:52"/>
    <s v="16:40"/>
    <n v="0"/>
    <s v="One-Seat"/>
    <s v="HUGO, TAMA"/>
    <d v="2024-12-17T00:00:00"/>
    <n v="4039630"/>
    <s v="211"/>
    <s v="AM2"/>
    <n v="15.66"/>
    <n v="48"/>
    <x v="0"/>
    <s v="Yes"/>
    <x v="1"/>
    <n v="15.66"/>
    <x v="1"/>
    <n v="27.405000000000001"/>
    <n v="32.405000000000001"/>
    <n v="0"/>
    <n v="0"/>
    <n v="0"/>
    <n v="32.5"/>
    <n v="0.8"/>
    <n v="26"/>
    <n v="6.4050000000000002"/>
    <s v="WAV"/>
    <b v="1"/>
    <n v="26"/>
  </r>
  <r>
    <x v="2"/>
    <s v="10:34"/>
    <s v="11:18"/>
    <n v="0"/>
    <s v="One-Seat"/>
    <s v="JENNINGS, WILLIAM"/>
    <d v="2024-12-17T00:00:00"/>
    <n v="4039511"/>
    <s v="218"/>
    <s v="AM1"/>
    <n v="19.12"/>
    <n v="44"/>
    <x v="0"/>
    <s v="Yes"/>
    <x v="1"/>
    <n v="19.12"/>
    <x v="1"/>
    <n v="33.46"/>
    <n v="38.46"/>
    <n v="5"/>
    <n v="0"/>
    <n v="5"/>
    <n v="32.5"/>
    <n v="0.73333333333333328"/>
    <n v="23.833333333333332"/>
    <n v="14.6267"/>
    <s v="SEDAN"/>
    <b v="0"/>
    <n v="23.833333333333332"/>
  </r>
  <r>
    <x v="0"/>
    <s v="08:08"/>
    <s v="09:17"/>
    <n v="0"/>
    <s v="One-Seat"/>
    <s v="ROGERS, JAMES"/>
    <d v="2024-12-17T00:00:00"/>
    <n v="4039665"/>
    <s v="207"/>
    <s v="WH1"/>
    <n v="14.9"/>
    <n v="69"/>
    <x v="1"/>
    <s v="Yes"/>
    <x v="0"/>
    <n v="14.9"/>
    <x v="0"/>
    <n v="29.8"/>
    <n v="36.299999999999997"/>
    <n v="0"/>
    <n v="0"/>
    <n v="0"/>
    <n v="35.787500000000001"/>
    <n v="1.1499999999999999"/>
    <n v="41.155625000000001"/>
    <n v="-4.8555999999999999"/>
    <s v="WAV"/>
    <b v="1"/>
    <n v="41.155625000000001"/>
  </r>
  <r>
    <x v="0"/>
    <s v="13:56"/>
    <s v="14:26"/>
    <n v="0"/>
    <s v="One-Seat"/>
    <s v="ROGERS, JAMES"/>
    <d v="2024-12-17T00:00:00"/>
    <n v="4039468"/>
    <s v="207"/>
    <s v="AM1"/>
    <n v="10.39"/>
    <n v="30"/>
    <x v="0"/>
    <s v="Yes"/>
    <x v="0"/>
    <n v="10.39"/>
    <x v="0"/>
    <n v="20.78"/>
    <n v="27.28"/>
    <n v="0"/>
    <n v="0"/>
    <n v="0"/>
    <n v="35.787500000000001"/>
    <n v="0.5"/>
    <n v="17.893750000000001"/>
    <n v="9.3862000000000005"/>
    <s v="WAV"/>
    <b v="1"/>
    <n v="17.893750000000001"/>
  </r>
  <r>
    <x v="0"/>
    <s v="12:27"/>
    <s v="12:53"/>
    <n v="0"/>
    <s v="One-Seat"/>
    <s v="ALLGOOD, SCOTT"/>
    <d v="2024-12-17T00:00:00"/>
    <n v="4039830"/>
    <s v="201"/>
    <s v="AM1"/>
    <n v="20.05"/>
    <n v="26"/>
    <x v="0"/>
    <s v="Yes"/>
    <x v="0"/>
    <n v="20.05"/>
    <x v="0"/>
    <n v="40.1"/>
    <n v="46.6"/>
    <n v="5"/>
    <n v="0"/>
    <n v="5"/>
    <n v="35.787500000000001"/>
    <n v="0.43333333333333335"/>
    <n v="15.507916666666668"/>
    <n v="31.092099999999999"/>
    <s v="BIGVAN"/>
    <b v="1"/>
    <n v="15.507916666666667"/>
  </r>
  <r>
    <x v="8"/>
    <s v="15:37"/>
    <s v="16:25"/>
    <n v="0"/>
    <s v="One-Seat"/>
    <s v="HUGO, TAMA"/>
    <d v="2024-12-17T00:00:00"/>
    <n v="4042494"/>
    <s v="211"/>
    <s v="AM1"/>
    <n v="14.03"/>
    <n v="48"/>
    <x v="0"/>
    <s v="Yes"/>
    <x v="1"/>
    <n v="14.03"/>
    <x v="1"/>
    <n v="24.552499999999998"/>
    <n v="29.552499999999998"/>
    <n v="0"/>
    <n v="0"/>
    <n v="0"/>
    <n v="32.5"/>
    <n v="0.8"/>
    <n v="26"/>
    <n v="3.5525000000000002"/>
    <s v="WAV"/>
    <b v="1"/>
    <n v="26"/>
  </r>
  <r>
    <x v="7"/>
    <s v="14:16"/>
    <s v="14:40"/>
    <n v="0"/>
    <s v="One-Seat"/>
    <s v="OBELTON, KENNETH"/>
    <d v="2024-12-17T00:00:00"/>
    <n v="4039604"/>
    <s v="219"/>
    <s v="AM1"/>
    <n v="7.27"/>
    <n v="31"/>
    <x v="0"/>
    <s v="Yes"/>
    <x v="1"/>
    <n v="7.27"/>
    <x v="1"/>
    <n v="12.7225"/>
    <n v="17.7225"/>
    <n v="0"/>
    <n v="0"/>
    <n v="0"/>
    <n v="29"/>
    <n v="0.51666666666666672"/>
    <n v="14.983333333333334"/>
    <n v="2.7391999999999999"/>
    <s v="SEDAN"/>
    <b v="1"/>
    <n v="14.983333333333333"/>
  </r>
  <r>
    <x v="8"/>
    <s v="15:52"/>
    <s v="16:22"/>
    <n v="0"/>
    <s v="One-Seat"/>
    <s v="HUGO, TAMA"/>
    <d v="2024-12-17T00:00:00"/>
    <n v="4041999"/>
    <s v="211"/>
    <s v="AM1"/>
    <n v="14.12"/>
    <n v="30"/>
    <x v="0"/>
    <s v="Yes"/>
    <x v="1"/>
    <n v="14.12"/>
    <x v="1"/>
    <n v="24.709999999999997"/>
    <n v="29.709999999999997"/>
    <n v="0"/>
    <n v="0"/>
    <n v="0"/>
    <n v="32.5"/>
    <n v="0.5"/>
    <n v="16.25"/>
    <n v="13.46"/>
    <s v="WAV"/>
    <b v="1"/>
    <n v="16.25"/>
  </r>
  <r>
    <x v="6"/>
    <s v="16:08"/>
    <s v="17:23"/>
    <n v="1"/>
    <s v="One-Seat"/>
    <s v="VILCHEZ, CHARLENNE"/>
    <d v="2024-12-17T00:00:00"/>
    <n v="4039962"/>
    <s v="217"/>
    <s v="AM1"/>
    <n v="15.12"/>
    <n v="77"/>
    <x v="0"/>
    <s v="Yes"/>
    <x v="1"/>
    <n v="15.12"/>
    <x v="1"/>
    <n v="26.459999999999997"/>
    <n v="31.459999999999997"/>
    <n v="5"/>
    <n v="5"/>
    <n v="0"/>
    <n v="32.5"/>
    <n v="1.2833333333333334"/>
    <n v="41.708333333333336"/>
    <n v="-10.2483"/>
    <s v="WAV"/>
    <b v="1"/>
    <n v="41.708333333333336"/>
  </r>
  <r>
    <x v="5"/>
    <s v="19:39"/>
    <s v="20:10"/>
    <n v="0"/>
    <s v="One-Seat"/>
    <s v="FOWLER, ANTOINE"/>
    <d v="2024-12-17T00:00:00"/>
    <n v="4043552"/>
    <s v="222"/>
    <s v="AM1"/>
    <n v="17.13"/>
    <n v="34"/>
    <x v="0"/>
    <s v="Yes"/>
    <x v="1"/>
    <n v="17.13"/>
    <x v="1"/>
    <n v="29.977499999999999"/>
    <n v="34.977499999999999"/>
    <n v="5"/>
    <n v="0"/>
    <n v="5"/>
    <n v="32.5"/>
    <n v="0.56666666666666665"/>
    <n v="18.416666666666668"/>
    <n v="16.5608"/>
    <s v="WAV"/>
    <b v="1"/>
    <n v="18.416666666666668"/>
  </r>
  <r>
    <x v="5"/>
    <s v="15:39"/>
    <s v="17:14"/>
    <n v="1"/>
    <s v="One-Seat"/>
    <s v="FOWLER, ANTOINE"/>
    <d v="2024-12-17T00:00:00"/>
    <n v="4039964"/>
    <s v="222"/>
    <s v="AM1"/>
    <n v="29.89"/>
    <n v="95"/>
    <x v="0"/>
    <s v="Yes"/>
    <x v="1"/>
    <n v="29.89"/>
    <x v="1"/>
    <n v="52.307500000000005"/>
    <n v="57.307500000000005"/>
    <n v="5"/>
    <n v="5"/>
    <n v="0"/>
    <n v="32.5"/>
    <n v="1.5833333333333333"/>
    <n v="51.458333333333329"/>
    <n v="5.8491999999999997"/>
    <s v="WAV"/>
    <b v="1"/>
    <n v="51.458333333333336"/>
  </r>
  <r>
    <x v="5"/>
    <s v="12:28"/>
    <s v="12:39"/>
    <n v="1"/>
    <s v="One-Seat"/>
    <s v="FOWLER, ANTOINE"/>
    <d v="2024-12-17T00:00:00"/>
    <n v="4043499"/>
    <s v="222"/>
    <s v="AM2"/>
    <n v="2.5299999999999998"/>
    <n v="14"/>
    <x v="0"/>
    <s v="Yes"/>
    <x v="1"/>
    <n v="2.5299999999999998"/>
    <x v="1"/>
    <n v="4.4274999999999993"/>
    <n v="9.4274999999999984"/>
    <n v="5.5"/>
    <n v="5.5"/>
    <n v="0"/>
    <n v="32.5"/>
    <n v="0.23333333333333334"/>
    <n v="7.583333333333333"/>
    <n v="1.8442000000000001"/>
    <s v="WAV"/>
    <b v="1"/>
    <n v="7.583333333333333"/>
  </r>
  <r>
    <x v="1"/>
    <s v="20:25"/>
    <s v="20:49"/>
    <n v="0"/>
    <s v="One-Seat"/>
    <s v="BUTLER, JACQUELINE"/>
    <d v="2024-12-17T00:00:00"/>
    <n v="4043332"/>
    <s v="205B"/>
    <s v="AM1"/>
    <n v="16.59"/>
    <n v="25"/>
    <x v="0"/>
    <s v="Yes"/>
    <x v="1"/>
    <n v="16.59"/>
    <x v="1"/>
    <n v="29.032499999999999"/>
    <n v="34.032499999999999"/>
    <n v="5.5"/>
    <n v="0"/>
    <n v="5.5"/>
    <n v="32.5"/>
    <n v="0.41666666666666669"/>
    <n v="13.541666666666668"/>
    <n v="20.4908"/>
    <s v="WAV"/>
    <b v="1"/>
    <n v="13.541666666666666"/>
  </r>
  <r>
    <x v="1"/>
    <s v="18:05"/>
    <s v="19:00"/>
    <n v="0"/>
    <s v="One-Seat"/>
    <s v="BUTLER, JACQUELINE"/>
    <d v="2024-12-17T00:00:00"/>
    <n v="4041982"/>
    <s v="205B"/>
    <s v="AM1"/>
    <n v="26.9"/>
    <n v="56"/>
    <x v="0"/>
    <s v="Yes"/>
    <x v="1"/>
    <n v="26.9"/>
    <x v="1"/>
    <n v="47.074999999999996"/>
    <n v="52.074999999999996"/>
    <n v="0"/>
    <n v="0"/>
    <n v="0"/>
    <n v="32.5"/>
    <n v="0.93333333333333335"/>
    <n v="30.333333333333332"/>
    <n v="21.741700000000002"/>
    <s v="WAV"/>
    <b v="1"/>
    <n v="30.333333333333332"/>
  </r>
  <r>
    <x v="0"/>
    <s v="13:01"/>
    <s v="13:29"/>
    <n v="0"/>
    <s v="One-Seat"/>
    <s v="LARA, DOUGLAS"/>
    <d v="2024-12-17T00:00:00"/>
    <n v="4043456"/>
    <s v="213"/>
    <s v="WK1"/>
    <n v="17.190000000000001"/>
    <n v="29"/>
    <x v="0"/>
    <s v="Yes"/>
    <x v="0"/>
    <n v="17.190000000000001"/>
    <x v="0"/>
    <n v="34.380000000000003"/>
    <n v="40.880000000000003"/>
    <n v="5"/>
    <n v="0"/>
    <n v="5"/>
    <n v="35.787500000000001"/>
    <n v="0.48333333333333334"/>
    <n v="17.297291666666666"/>
    <n v="23.582699999999999"/>
    <s v="WAV"/>
    <b v="1"/>
    <n v="17.29729166666667"/>
  </r>
  <r>
    <x v="0"/>
    <s v="07:49"/>
    <s v="09:00"/>
    <n v="0"/>
    <s v="One-Seat"/>
    <s v="ROGERS, JAMES"/>
    <d v="2024-12-17T00:00:00"/>
    <n v="4042489"/>
    <s v="207"/>
    <s v="AM1"/>
    <n v="14.03"/>
    <n v="70"/>
    <x v="0"/>
    <s v="Yes"/>
    <x v="0"/>
    <n v="14.03"/>
    <x v="0"/>
    <n v="28.06"/>
    <n v="34.56"/>
    <n v="0"/>
    <n v="0"/>
    <n v="0"/>
    <n v="35.787500000000001"/>
    <n v="1.1666666666666667"/>
    <n v="41.752083333333339"/>
    <n v="-7.1920999999999999"/>
    <s v="WAV"/>
    <b v="1"/>
    <n v="41.752083333333331"/>
  </r>
  <r>
    <x v="0"/>
    <s v="13:41"/>
    <s v="14:59"/>
    <n v="0"/>
    <s v="One-Seat"/>
    <s v="ROGERS, JAMES"/>
    <d v="2024-12-17T00:00:00"/>
    <n v="4043405"/>
    <s v="207"/>
    <s v="AM1"/>
    <n v="26.95"/>
    <n v="78"/>
    <x v="0"/>
    <s v="Yes"/>
    <x v="0"/>
    <n v="26.95"/>
    <x v="0"/>
    <n v="53.9"/>
    <n v="60.4"/>
    <n v="5.5"/>
    <n v="0"/>
    <n v="5.5"/>
    <n v="35.787500000000001"/>
    <n v="1.3"/>
    <n v="46.523750000000007"/>
    <n v="13.876200000000001"/>
    <s v="WAV"/>
    <b v="1"/>
    <n v="46.52375"/>
  </r>
  <r>
    <x v="0"/>
    <s v="08:12"/>
    <s v="08:52"/>
    <n v="0"/>
    <s v="One-Seat"/>
    <s v="ROGERS, JAMES"/>
    <d v="2024-12-17T00:00:00"/>
    <n v="4041992"/>
    <s v="207"/>
    <s v="AM1"/>
    <n v="14.12"/>
    <n v="40"/>
    <x v="0"/>
    <s v="Yes"/>
    <x v="0"/>
    <n v="14.12"/>
    <x v="0"/>
    <n v="28.24"/>
    <n v="34.739999999999995"/>
    <n v="0"/>
    <n v="0"/>
    <n v="0"/>
    <n v="35.787500000000001"/>
    <n v="0.66666666666666663"/>
    <n v="23.858333333333334"/>
    <n v="10.8817"/>
    <s v="WAV"/>
    <b v="1"/>
    <n v="23.858333333333334"/>
  </r>
  <r>
    <x v="3"/>
    <s v="11:16"/>
    <s v="12:43"/>
    <n v="0"/>
    <s v="One-Seat"/>
    <s v="MOLLIQUE, ROMESHA"/>
    <d v="2024-12-17T00:00:00"/>
    <n v="4042048"/>
    <s v="203"/>
    <s v="AM1"/>
    <n v="14.66"/>
    <n v="87"/>
    <x v="0"/>
    <s v="Yes"/>
    <x v="1"/>
    <n v="14.66"/>
    <x v="1"/>
    <n v="25.655000000000001"/>
    <n v="30.655000000000001"/>
    <n v="5"/>
    <n v="0"/>
    <n v="5"/>
    <n v="32.5"/>
    <n v="1.45"/>
    <n v="47.125"/>
    <n v="-16.47"/>
    <s v="WAV"/>
    <b v="1"/>
    <n v="47.125"/>
  </r>
  <r>
    <x v="3"/>
    <s v="15:50"/>
    <s v="17:05"/>
    <n v="1"/>
    <s v="One-Seat"/>
    <s v="MOLLIQUE, ROMESHA"/>
    <d v="2024-12-17T00:00:00"/>
    <n v="4039984"/>
    <s v="203"/>
    <s v="PW1"/>
    <n v="18.329999999999998"/>
    <n v="75"/>
    <x v="1"/>
    <s v="Yes"/>
    <x v="0"/>
    <n v="18.329999999999998"/>
    <x v="0"/>
    <n v="36.659999999999997"/>
    <n v="43.16"/>
    <n v="5"/>
    <n v="5"/>
    <n v="0"/>
    <n v="32.5"/>
    <n v="1.25"/>
    <n v="40.625"/>
    <n v="2.5350000000000001"/>
    <s v="WAV"/>
    <b v="1"/>
    <n v="40.625"/>
  </r>
  <r>
    <x v="8"/>
    <s v="08:11"/>
    <s v="08:57"/>
    <n v="0"/>
    <s v="One-Seat"/>
    <s v="HUGO, TAMA"/>
    <d v="2024-12-17T00:00:00"/>
    <n v="4043373"/>
    <s v="211"/>
    <s v="WH1"/>
    <n v="11.73"/>
    <n v="45"/>
    <x v="1"/>
    <s v="Yes"/>
    <x v="0"/>
    <n v="11.73"/>
    <x v="0"/>
    <n v="23.46"/>
    <n v="29.96"/>
    <n v="5.5"/>
    <n v="0"/>
    <n v="5.5"/>
    <n v="32.5"/>
    <n v="0.75"/>
    <n v="24.375"/>
    <n v="5.585"/>
    <s v="WAV"/>
    <b v="1"/>
    <n v="24.375"/>
  </r>
  <r>
    <x v="3"/>
    <s v="15:53"/>
    <s v="16:51"/>
    <n v="1"/>
    <s v="One-Seat"/>
    <s v="MOLLIQUE, ROMESHA"/>
    <d v="2024-12-17T00:00:00"/>
    <n v="4041278"/>
    <s v="203"/>
    <s v="AM1"/>
    <n v="16.170000000000002"/>
    <n v="58"/>
    <x v="0"/>
    <s v="Yes"/>
    <x v="1"/>
    <n v="16.170000000000002"/>
    <x v="1"/>
    <n v="28.297500000000003"/>
    <n v="33.297499999999999"/>
    <n v="5"/>
    <n v="5"/>
    <n v="0"/>
    <n v="32.5"/>
    <n v="0.96666666666666667"/>
    <n v="31.416666666666668"/>
    <n v="1.8808"/>
    <s v="WAV"/>
    <b v="1"/>
    <n v="31.416666666666668"/>
  </r>
  <r>
    <x v="4"/>
    <s v="08:33"/>
    <s v="08:57"/>
    <n v="0"/>
    <s v="One-Seat"/>
    <s v="MAINESS, RYAN"/>
    <d v="2024-12-17T00:00:00"/>
    <n v="4039603"/>
    <s v="215"/>
    <s v="AM1"/>
    <n v="7.27"/>
    <n v="24"/>
    <x v="0"/>
    <s v="Yes"/>
    <x v="1"/>
    <n v="7.27"/>
    <x v="1"/>
    <n v="12.7225"/>
    <n v="17.7225"/>
    <n v="0"/>
    <n v="0"/>
    <n v="0"/>
    <n v="29"/>
    <n v="0.4"/>
    <n v="11.600000000000001"/>
    <n v="6.1224999999999996"/>
    <s v="SEDAN"/>
    <b v="1"/>
    <n v="11.6"/>
  </r>
  <r>
    <x v="4"/>
    <s v="11:01"/>
    <s v="11:32"/>
    <n v="0"/>
    <s v="One-Seat"/>
    <s v="MAINESS, RYAN"/>
    <d v="2024-12-17T00:00:00"/>
    <n v="4043455"/>
    <s v="215"/>
    <s v="WK1"/>
    <n v="17.190000000000001"/>
    <n v="30"/>
    <x v="0"/>
    <s v="Yes"/>
    <x v="1"/>
    <n v="17.190000000000001"/>
    <x v="1"/>
    <n v="30.082500000000003"/>
    <n v="35.082500000000003"/>
    <n v="5.5"/>
    <n v="0"/>
    <n v="5.5"/>
    <n v="29"/>
    <n v="0.5"/>
    <n v="14.5"/>
    <n v="20.5825"/>
    <s v="SEDAN"/>
    <b v="1"/>
    <n v="14.5"/>
  </r>
  <r>
    <x v="4"/>
    <s v="09:56"/>
    <s v="10:34"/>
    <n v="0"/>
    <s v="One-Seat"/>
    <s v="MAINESS, RYAN"/>
    <d v="2024-12-17T00:00:00"/>
    <n v="4041275"/>
    <s v="215"/>
    <s v="AM1"/>
    <n v="16.18"/>
    <n v="38"/>
    <x v="0"/>
    <s v="Yes"/>
    <x v="1"/>
    <n v="16.18"/>
    <x v="1"/>
    <n v="28.314999999999998"/>
    <n v="33.314999999999998"/>
    <n v="5.5"/>
    <n v="0"/>
    <n v="5.5"/>
    <n v="29"/>
    <n v="0.6333333333333333"/>
    <n v="18.366666666666667"/>
    <n v="14.9483"/>
    <s v="SEDAN"/>
    <b v="1"/>
    <n v="18.366666666666667"/>
  </r>
  <r>
    <x v="4"/>
    <s v="13:58"/>
    <s v="14:40"/>
    <n v="0"/>
    <s v="One-Seat"/>
    <s v="MAINESS, RYAN"/>
    <d v="2024-12-17T00:00:00"/>
    <n v="4042169"/>
    <s v="215"/>
    <s v="AM1"/>
    <n v="19.53"/>
    <n v="41"/>
    <x v="0"/>
    <s v="Yes"/>
    <x v="1"/>
    <n v="19.53"/>
    <x v="1"/>
    <n v="34.177500000000002"/>
    <n v="39.177500000000002"/>
    <n v="5.5"/>
    <n v="0"/>
    <n v="5.5"/>
    <n v="29"/>
    <n v="0.68333333333333335"/>
    <n v="19.816666666666666"/>
    <n v="19.360800000000001"/>
    <s v="SEDAN"/>
    <b v="1"/>
    <n v="19.816666666666666"/>
  </r>
  <r>
    <x v="10"/>
    <s v="10:06"/>
    <s v="10:49"/>
    <n v="0"/>
    <s v="One-Seat"/>
    <s v="BROWN, LOVIE"/>
    <d v="2024-12-17T00:00:00"/>
    <n v="4041375"/>
    <s v="216"/>
    <s v="AM1"/>
    <n v="23.54"/>
    <n v="43"/>
    <x v="0"/>
    <s v="Yes"/>
    <x v="1"/>
    <n v="23.54"/>
    <x v="1"/>
    <n v="41.195"/>
    <n v="46.195"/>
    <n v="5"/>
    <n v="0"/>
    <n v="5"/>
    <n v="29"/>
    <n v="0.71666666666666667"/>
    <n v="20.783333333333335"/>
    <n v="25.4117"/>
    <s v="SEDAN"/>
    <b v="1"/>
    <n v="20.783333333333335"/>
  </r>
  <r>
    <x v="10"/>
    <s v="15:14"/>
    <s v="16:37"/>
    <n v="0"/>
    <s v="One-Seat"/>
    <s v="BROWN, LOVIE"/>
    <d v="2024-12-17T00:00:00"/>
    <n v="4043243"/>
    <s v="216"/>
    <s v="AM1"/>
    <n v="12.77"/>
    <n v="83"/>
    <x v="0"/>
    <s v="Yes"/>
    <x v="1"/>
    <n v="12.77"/>
    <x v="1"/>
    <n v="22.3475"/>
    <n v="27.3475"/>
    <n v="5"/>
    <n v="0"/>
    <n v="5"/>
    <n v="29"/>
    <n v="1.3833333333333333"/>
    <n v="40.116666666666667"/>
    <n v="-12.7692"/>
    <s v="SEDAN"/>
    <b v="1"/>
    <n v="40.116666666666667"/>
  </r>
  <r>
    <x v="0"/>
    <s v="08:31"/>
    <s v="09:16"/>
    <n v="0"/>
    <s v="One-Seat"/>
    <s v="LARA, DOUGLAS"/>
    <d v="2024-12-17T00:00:00"/>
    <n v="4039611"/>
    <s v="213"/>
    <s v="AM1"/>
    <n v="10.039999999999999"/>
    <n v="45"/>
    <x v="0"/>
    <s v="Yes"/>
    <x v="0"/>
    <n v="10.039999999999999"/>
    <x v="0"/>
    <n v="20.079999999999998"/>
    <n v="26.58"/>
    <n v="0"/>
    <n v="0"/>
    <n v="0"/>
    <n v="35.787500000000001"/>
    <n v="0.75"/>
    <n v="26.840625000000003"/>
    <n v="-0.2606"/>
    <s v="WAV"/>
    <b v="1"/>
    <n v="26.840624999999999"/>
  </r>
  <r>
    <x v="0"/>
    <s v="15:09"/>
    <s v="16:13"/>
    <n v="0"/>
    <s v="One-Seat"/>
    <s v="LARA, DOUGLAS"/>
    <d v="2024-12-17T00:00:00"/>
    <n v="4039612"/>
    <s v="213"/>
    <s v="AM1"/>
    <n v="10.039999999999999"/>
    <n v="64"/>
    <x v="0"/>
    <s v="Yes"/>
    <x v="0"/>
    <n v="10.039999999999999"/>
    <x v="0"/>
    <n v="20.079999999999998"/>
    <n v="26.58"/>
    <n v="0"/>
    <n v="0"/>
    <n v="0"/>
    <n v="35.787500000000001"/>
    <n v="1.0666666666666667"/>
    <n v="38.173333333333332"/>
    <n v="-11.593299999999999"/>
    <s v="WAV"/>
    <b v="1"/>
    <n v="38.173333333333332"/>
  </r>
  <r>
    <x v="0"/>
    <s v="06:35"/>
    <s v="07:42"/>
    <n v="0"/>
    <s v="One-Seat"/>
    <s v="UMANA, DOMINGO"/>
    <d v="2024-12-17T00:00:00"/>
    <n v="4042082"/>
    <s v="210B"/>
    <s v="WK1"/>
    <n v="31.58"/>
    <n v="67"/>
    <x v="0"/>
    <s v="Yes"/>
    <x v="0"/>
    <n v="31.58"/>
    <x v="0"/>
    <n v="63.16"/>
    <n v="69.66"/>
    <n v="5.5"/>
    <n v="0"/>
    <n v="5.5"/>
    <n v="35.787500000000001"/>
    <n v="1.1166666666666667"/>
    <n v="39.962708333333339"/>
    <n v="29.697299999999998"/>
    <s v="WAV"/>
    <b v="1"/>
    <n v="39.962708333333339"/>
  </r>
  <r>
    <x v="6"/>
    <s v="16:08"/>
    <s v="17:39"/>
    <n v="1"/>
    <s v="One-Seat"/>
    <s v="VILCHEZ, CHARLENNE"/>
    <d v="2024-12-17T00:00:00"/>
    <n v="4039944"/>
    <s v="217"/>
    <s v="AM1"/>
    <n v="20.12"/>
    <n v="94"/>
    <x v="0"/>
    <s v="Yes"/>
    <x v="1"/>
    <n v="20.12"/>
    <x v="1"/>
    <n v="35.21"/>
    <n v="40.21"/>
    <n v="5"/>
    <n v="5"/>
    <n v="0"/>
    <n v="32.5"/>
    <n v="1.5666666666666667"/>
    <n v="50.916666666666664"/>
    <n v="-10.7067"/>
    <s v="WAV"/>
    <b v="1"/>
    <n v="50.916666666666664"/>
  </r>
  <r>
    <x v="0"/>
    <s v="15:09"/>
    <s v="15:25"/>
    <n v="1"/>
    <s v="One-Seat"/>
    <s v="LARA, DOUGLAS"/>
    <d v="2024-12-17T00:00:00"/>
    <n v="4039626"/>
    <s v="213"/>
    <s v="AM1"/>
    <n v="4.38"/>
    <n v="17"/>
    <x v="0"/>
    <s v="Yes"/>
    <x v="0"/>
    <n v="4.38"/>
    <x v="0"/>
    <n v="8.76"/>
    <n v="15.26"/>
    <n v="5.5"/>
    <n v="5.5"/>
    <n v="0"/>
    <n v="35.787500000000001"/>
    <n v="0.28333333333333333"/>
    <n v="10.139791666666667"/>
    <n v="5.1201999999999996"/>
    <s v="WAV"/>
    <b v="1"/>
    <n v="10.139791666666667"/>
  </r>
  <r>
    <x v="3"/>
    <s v="12:51"/>
    <s v="13:50"/>
    <n v="1"/>
    <s v="One-Seat"/>
    <s v="MOLLIQUE, ROMESHA"/>
    <d v="2024-12-17T00:00:00"/>
    <n v="4042674"/>
    <s v="203"/>
    <s v="AM1"/>
    <n v="12.34"/>
    <n v="59"/>
    <x v="0"/>
    <s v="Yes"/>
    <x v="1"/>
    <n v="12.34"/>
    <x v="1"/>
    <n v="21.594999999999999"/>
    <n v="26.594999999999999"/>
    <n v="3.75"/>
    <n v="3.75"/>
    <n v="0"/>
    <n v="32.5"/>
    <n v="0.98333333333333328"/>
    <n v="31.958333333333332"/>
    <n v="-5.3632999999999997"/>
    <s v="WAV"/>
    <b v="1"/>
    <n v="31.958333333333332"/>
  </r>
  <r>
    <x v="0"/>
    <s v="13:27"/>
    <s v="14:08"/>
    <n v="0"/>
    <s v="One-Seat"/>
    <s v="KEITH , CLYDE"/>
    <d v="2024-12-17T00:00:00"/>
    <n v="4043507"/>
    <s v="212"/>
    <s v="AM1"/>
    <n v="26.08"/>
    <n v="41"/>
    <x v="0"/>
    <s v="Yes"/>
    <x v="0"/>
    <n v="26.08"/>
    <x v="0"/>
    <n v="52.16"/>
    <n v="58.66"/>
    <n v="5.5"/>
    <n v="0"/>
    <n v="5.5"/>
    <n v="35.787500000000001"/>
    <n v="0.68333333333333335"/>
    <n v="24.454791666666669"/>
    <n v="34.205199999999998"/>
    <s v="WAV"/>
    <b v="1"/>
    <n v="24.454791666666669"/>
  </r>
  <r>
    <x v="2"/>
    <s v="08:49"/>
    <s v="09:54"/>
    <n v="0"/>
    <s v="One-Seat"/>
    <s v="JENNINGS, WILLIAM"/>
    <d v="2024-12-17T00:00:00"/>
    <n v="4039654"/>
    <s v="218"/>
    <s v="AM1"/>
    <n v="8.24"/>
    <n v="64"/>
    <x v="0"/>
    <s v="Yes"/>
    <x v="1"/>
    <n v="8.24"/>
    <x v="1"/>
    <n v="14.42"/>
    <n v="19.420000000000002"/>
    <n v="0"/>
    <n v="0"/>
    <n v="0"/>
    <n v="32.5"/>
    <n v="1.0666666666666667"/>
    <n v="34.666666666666664"/>
    <n v="-15.246700000000001"/>
    <s v="SEDAN"/>
    <b v="0"/>
    <n v="34.666666666666664"/>
  </r>
  <r>
    <x v="2"/>
    <s v="17:25"/>
    <s v="18:21"/>
    <n v="0"/>
    <s v="One-Seat"/>
    <s v="JENNINGS, WILLIAM"/>
    <d v="2024-12-17T00:00:00"/>
    <n v="4043551"/>
    <s v="218"/>
    <s v="AM1"/>
    <n v="17.13"/>
    <n v="56"/>
    <x v="0"/>
    <s v="Yes"/>
    <x v="1"/>
    <n v="17.13"/>
    <x v="1"/>
    <n v="29.977499999999999"/>
    <n v="34.977499999999999"/>
    <n v="5.5"/>
    <n v="0"/>
    <n v="5.5"/>
    <n v="32.5"/>
    <n v="0.93333333333333335"/>
    <n v="30.333333333333332"/>
    <n v="4.6441999999999997"/>
    <s v="SEDAN"/>
    <b v="0"/>
    <n v="30.333333333333332"/>
  </r>
  <r>
    <x v="2"/>
    <s v="16:03"/>
    <s v="16:29"/>
    <n v="0"/>
    <s v="One-Seat"/>
    <s v="JENNINGS, WILLIAM"/>
    <d v="2024-12-17T00:00:00"/>
    <n v="4044243"/>
    <s v="218"/>
    <s v="AM2"/>
    <n v="10.94"/>
    <n v="26"/>
    <x v="0"/>
    <s v="Yes"/>
    <x v="1"/>
    <n v="10.94"/>
    <x v="1"/>
    <n v="19.145"/>
    <n v="24.145"/>
    <n v="5.5"/>
    <n v="0"/>
    <n v="5.5"/>
    <n v="32.5"/>
    <n v="0.43333333333333335"/>
    <n v="14.083333333333334"/>
    <n v="10.0617"/>
    <s v="SEDAN"/>
    <b v="0"/>
    <n v="14.083333333333334"/>
  </r>
  <r>
    <x v="2"/>
    <s v="14:57"/>
    <s v="15:21"/>
    <n v="0"/>
    <s v="One-Seat"/>
    <s v="JENNINGS, WILLIAM"/>
    <d v="2024-12-17T00:00:00"/>
    <n v="4043442"/>
    <s v="218"/>
    <s v="AM2"/>
    <n v="10.53"/>
    <n v="23"/>
    <x v="0"/>
    <s v="Yes"/>
    <x v="1"/>
    <n v="10.53"/>
    <x v="1"/>
    <n v="18.427499999999998"/>
    <n v="23.427499999999998"/>
    <n v="5"/>
    <n v="0"/>
    <n v="5"/>
    <n v="32.5"/>
    <n v="0.38333333333333336"/>
    <n v="12.458333333333334"/>
    <n v="10.969200000000001"/>
    <s v="SEDAN"/>
    <b v="0"/>
    <n v="12.458333333333334"/>
  </r>
  <r>
    <x v="0"/>
    <s v="13:02"/>
    <s v="13:31"/>
    <n v="1"/>
    <s v="One-Seat"/>
    <s v="BANKS, LENARD"/>
    <d v="2024-12-17T00:00:00"/>
    <n v="4043441"/>
    <s v="221"/>
    <s v="AM2"/>
    <n v="10.53"/>
    <n v="29"/>
    <x v="0"/>
    <s v="Yes"/>
    <x v="0"/>
    <n v="10.53"/>
    <x v="0"/>
    <n v="21.06"/>
    <n v="27.56"/>
    <n v="5.5"/>
    <n v="5.5"/>
    <n v="0"/>
    <n v="35.787500000000001"/>
    <n v="0.48333333333333334"/>
    <n v="17.297291666666666"/>
    <n v="10.262700000000001"/>
    <s v="WAV"/>
    <b v="1"/>
    <n v="17.29729166666667"/>
  </r>
  <r>
    <x v="9"/>
    <s v="08:27"/>
    <s v="08:59"/>
    <n v="0"/>
    <s v="One-Seat"/>
    <s v="BOGALE, GETU"/>
    <d v="2024-12-17T00:00:00"/>
    <n v="4042099"/>
    <s v="214"/>
    <s v="AM1"/>
    <n v="12.94"/>
    <n v="32"/>
    <x v="0"/>
    <s v="Yes"/>
    <x v="1"/>
    <n v="12.94"/>
    <x v="1"/>
    <n v="22.645"/>
    <n v="27.645"/>
    <n v="0"/>
    <n v="0"/>
    <n v="0"/>
    <n v="32.5"/>
    <n v="0.53333333333333333"/>
    <n v="17.333333333333332"/>
    <n v="10.3117"/>
    <s v="WAV"/>
    <b v="1"/>
    <n v="17.333333333333332"/>
  </r>
  <r>
    <x v="9"/>
    <s v="10:36"/>
    <s v="11:19"/>
    <n v="0"/>
    <s v="One-Seat"/>
    <s v="BOGALE, GETU"/>
    <d v="2024-12-17T00:00:00"/>
    <n v="4043400"/>
    <s v="214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0"/>
    <s v="11:46"/>
    <s v="12:21"/>
    <n v="0"/>
    <s v="One-Seat"/>
    <s v="BANKS, LENARD"/>
    <d v="2024-12-17T00:00:00"/>
    <n v="4043273"/>
    <s v="221"/>
    <s v="WK1"/>
    <n v="21.16"/>
    <n v="34"/>
    <x v="0"/>
    <s v="Yes"/>
    <x v="0"/>
    <n v="21.16"/>
    <x v="0"/>
    <n v="42.32"/>
    <n v="48.82"/>
    <n v="5"/>
    <n v="0"/>
    <n v="5"/>
    <n v="35.787500000000001"/>
    <n v="0.56666666666666665"/>
    <n v="20.279583333333335"/>
    <n v="28.540400000000002"/>
    <s v="WAV"/>
    <b v="1"/>
    <n v="20.279583333333335"/>
  </r>
  <r>
    <x v="0"/>
    <s v="09:46"/>
    <s v="10:39"/>
    <n v="1"/>
    <s v="One-Seat"/>
    <s v="BANKS, LENARD"/>
    <d v="2024-12-17T00:00:00"/>
    <n v="4043258"/>
    <s v="221"/>
    <s v="AM1"/>
    <n v="21.37"/>
    <n v="52"/>
    <x v="0"/>
    <s v="Yes"/>
    <x v="0"/>
    <n v="21.37"/>
    <x v="0"/>
    <n v="42.74"/>
    <n v="49.24"/>
    <n v="5.5"/>
    <n v="5.5"/>
    <n v="0"/>
    <n v="35.787500000000001"/>
    <n v="0.8666666666666667"/>
    <n v="31.015833333333337"/>
    <n v="18.2242"/>
    <s v="WAV"/>
    <b v="1"/>
    <n v="31.015833333333333"/>
  </r>
  <r>
    <x v="2"/>
    <s v="17:35"/>
    <s v="18:09"/>
    <n v="1"/>
    <s v="One-Seat"/>
    <s v="JENNINGS, WILLIAM"/>
    <d v="2024-12-17T00:00:00"/>
    <n v="4043542"/>
    <s v="218"/>
    <s v="AM1"/>
    <n v="16.53"/>
    <n v="33"/>
    <x v="0"/>
    <s v="Yes"/>
    <x v="1"/>
    <n v="16.53"/>
    <x v="1"/>
    <n v="28.927500000000002"/>
    <n v="33.927500000000002"/>
    <n v="5.5"/>
    <n v="5.5"/>
    <n v="0"/>
    <n v="32.5"/>
    <n v="0.55000000000000004"/>
    <n v="17.875"/>
    <n v="16.052499999999998"/>
    <s v="SEDAN"/>
    <b v="0"/>
    <n v="17.875"/>
  </r>
  <r>
    <x v="0"/>
    <s v="13:09"/>
    <s v="13:43"/>
    <n v="1"/>
    <s v="One-Seat"/>
    <s v="BANKS, LENARD"/>
    <d v="2024-12-17T00:00:00"/>
    <n v="4043242"/>
    <s v="221"/>
    <s v="AM1"/>
    <n v="12.77"/>
    <n v="33"/>
    <x v="0"/>
    <s v="Yes"/>
    <x v="0"/>
    <n v="12.77"/>
    <x v="0"/>
    <n v="25.54"/>
    <n v="32.04"/>
    <n v="5.5"/>
    <n v="5.5"/>
    <n v="0"/>
    <n v="35.787500000000001"/>
    <n v="0.55000000000000004"/>
    <n v="19.683125000000004"/>
    <n v="12.3569"/>
    <s v="WAV"/>
    <b v="1"/>
    <n v="19.683125"/>
  </r>
  <r>
    <x v="2"/>
    <s v="09:17"/>
    <s v="10:12"/>
    <n v="1"/>
    <s v="One-Seat"/>
    <s v="JENNINGS, WILLIAM"/>
    <d v="2024-12-17T00:00:00"/>
    <n v="4043272"/>
    <s v="218"/>
    <s v="WK1"/>
    <n v="21.16"/>
    <n v="56"/>
    <x v="0"/>
    <s v="Yes"/>
    <x v="1"/>
    <n v="21.16"/>
    <x v="1"/>
    <n v="37.03"/>
    <n v="42.03"/>
    <n v="5"/>
    <n v="5"/>
    <n v="0"/>
    <n v="32.5"/>
    <n v="0.93333333333333335"/>
    <n v="30.333333333333332"/>
    <n v="11.6967"/>
    <s v="SEDAN"/>
    <b v="0"/>
    <n v="30.333333333333332"/>
  </r>
  <r>
    <x v="2"/>
    <s v="16:58"/>
    <s v="18:32"/>
    <n v="1"/>
    <s v="One-Seat"/>
    <s v="JENNINGS, WILLIAM"/>
    <d v="2024-12-17T00:00:00"/>
    <n v="4043372"/>
    <s v="218"/>
    <s v="WK1"/>
    <n v="10.91"/>
    <n v="95"/>
    <x v="0"/>
    <s v="Yes"/>
    <x v="1"/>
    <n v="10.91"/>
    <x v="1"/>
    <n v="19.092500000000001"/>
    <n v="24.092500000000001"/>
    <n v="5.5"/>
    <n v="5.5"/>
    <n v="0"/>
    <n v="32.5"/>
    <n v="1.5833333333333333"/>
    <n v="51.458333333333329"/>
    <n v="-27.3658"/>
    <s v="SEDAN"/>
    <b v="0"/>
    <n v="51.458333333333336"/>
  </r>
  <r>
    <x v="0"/>
    <s v="11:30"/>
    <s v="12:01"/>
    <n v="0"/>
    <s v="One-Seat"/>
    <s v="KEITH , CLYDE"/>
    <d v="2024-12-17T00:00:00"/>
    <n v="4043548"/>
    <s v="212"/>
    <s v="WK1"/>
    <n v="18.079999999999998"/>
    <n v="30"/>
    <x v="0"/>
    <s v="Yes"/>
    <x v="0"/>
    <n v="18.079999999999998"/>
    <x v="0"/>
    <n v="36.159999999999997"/>
    <n v="42.66"/>
    <n v="5"/>
    <n v="0"/>
    <n v="5"/>
    <n v="35.787500000000001"/>
    <n v="0.5"/>
    <n v="17.893750000000001"/>
    <n v="24.766200000000001"/>
    <s v="WAV"/>
    <b v="1"/>
    <n v="17.893750000000001"/>
  </r>
  <r>
    <x v="6"/>
    <s v="16:27"/>
    <s v="17:10"/>
    <n v="0"/>
    <s v="One-Seat"/>
    <s v="VILCHEZ, CHARLENNE"/>
    <d v="2024-12-17T00:00:00"/>
    <n v="4042174"/>
    <s v="217"/>
    <s v="AM1"/>
    <n v="19.53"/>
    <n v="43"/>
    <x v="0"/>
    <s v="Yes"/>
    <x v="1"/>
    <n v="19.53"/>
    <x v="1"/>
    <n v="34.177500000000002"/>
    <n v="39.177500000000002"/>
    <n v="5"/>
    <n v="0"/>
    <n v="5"/>
    <n v="32.5"/>
    <n v="0.71666666666666667"/>
    <n v="23.291666666666668"/>
    <n v="15.8858"/>
    <s v="WAV"/>
    <b v="1"/>
    <n v="23.291666666666668"/>
  </r>
  <r>
    <x v="6"/>
    <s v="11:14"/>
    <s v="12:09"/>
    <n v="0"/>
    <s v="One-Seat"/>
    <s v="VILCHEZ, CHARLENNE"/>
    <d v="2024-12-17T00:00:00"/>
    <n v="4043506"/>
    <s v="217"/>
    <s v="AM1"/>
    <n v="26.08"/>
    <n v="54"/>
    <x v="0"/>
    <s v="Yes"/>
    <x v="1"/>
    <n v="26.08"/>
    <x v="1"/>
    <n v="45.64"/>
    <n v="50.64"/>
    <n v="3"/>
    <n v="0"/>
    <n v="3"/>
    <n v="32.5"/>
    <n v="0.9"/>
    <n v="29.25"/>
    <n v="21.39"/>
    <s v="WAV"/>
    <b v="1"/>
    <n v="29.25"/>
  </r>
  <r>
    <x v="6"/>
    <s v="11:39"/>
    <s v="11:54"/>
    <n v="0"/>
    <s v="One-Seat"/>
    <s v="VILCHEZ, CHARLENNE"/>
    <d v="2024-12-17T00:00:00"/>
    <n v="4043374"/>
    <s v="217"/>
    <s v="WH1"/>
    <n v="11.73"/>
    <n v="15"/>
    <x v="1"/>
    <s v="Yes"/>
    <x v="0"/>
    <n v="11.73"/>
    <x v="0"/>
    <n v="23.46"/>
    <n v="29.96"/>
    <n v="5.5"/>
    <n v="0"/>
    <n v="5.5"/>
    <n v="32.5"/>
    <n v="0.25"/>
    <n v="8.125"/>
    <n v="21.835000000000001"/>
    <s v="WAV"/>
    <b v="1"/>
    <n v="8.125"/>
  </r>
  <r>
    <x v="0"/>
    <s v="13:56"/>
    <s v="14:21"/>
    <n v="1"/>
    <s v="One-Seat"/>
    <s v="LARA, DOUGLAS"/>
    <d v="2024-12-17T00:00:00"/>
    <n v="4042690"/>
    <s v="213"/>
    <s v="WK1"/>
    <n v="12.77"/>
    <n v="26"/>
    <x v="0"/>
    <s v="Yes"/>
    <x v="0"/>
    <n v="12.77"/>
    <x v="0"/>
    <n v="25.54"/>
    <n v="32.04"/>
    <n v="5.5"/>
    <n v="5.5"/>
    <n v="0"/>
    <n v="35.787500000000001"/>
    <n v="0.43333333333333335"/>
    <n v="15.507916666666668"/>
    <n v="16.5321"/>
    <s v="WAV"/>
    <b v="1"/>
    <n v="15.507916666666667"/>
  </r>
  <r>
    <x v="0"/>
    <s v="14:04"/>
    <s v="14:23"/>
    <n v="0"/>
    <s v="One-Seat"/>
    <s v="BANKS, LENARD"/>
    <d v="2024-12-17T00:00:00"/>
    <n v="4039655"/>
    <s v="221"/>
    <s v="AM1"/>
    <n v="8.24"/>
    <n v="20"/>
    <x v="0"/>
    <s v="Yes"/>
    <x v="0"/>
    <n v="8.24"/>
    <x v="0"/>
    <n v="16.48"/>
    <n v="22.98"/>
    <n v="0"/>
    <n v="0"/>
    <n v="0"/>
    <n v="35.787500000000001"/>
    <n v="0.33333333333333331"/>
    <n v="11.929166666666667"/>
    <n v="11.050800000000001"/>
    <s v="WAV"/>
    <b v="1"/>
    <n v="11.929166666666667"/>
  </r>
  <r>
    <x v="4"/>
    <s v="08:04"/>
    <s v="08:51"/>
    <n v="0"/>
    <s v="One-Seat"/>
    <s v="MAINESS, RYAN"/>
    <d v="2024-12-18T00:00:00"/>
    <n v="4040248"/>
    <s v="215"/>
    <s v="AM1"/>
    <n v="17.43"/>
    <n v="47"/>
    <x v="0"/>
    <s v="Yes"/>
    <x v="1"/>
    <n v="17.43"/>
    <x v="1"/>
    <n v="30.502499999999998"/>
    <n v="35.502499999999998"/>
    <n v="0"/>
    <n v="0"/>
    <n v="0"/>
    <n v="29"/>
    <n v="0.78333333333333333"/>
    <n v="22.716666666666665"/>
    <n v="12.7858"/>
    <s v="SEDAN"/>
    <b v="1"/>
    <n v="22.716666666666665"/>
  </r>
  <r>
    <x v="0"/>
    <s v="07:22"/>
    <s v="07:43"/>
    <n v="0"/>
    <s v="One-Seat"/>
    <s v="UMANA, DOMINGO"/>
    <d v="2024-12-18T00:00:00"/>
    <n v="4040542"/>
    <s v="210B"/>
    <s v="AM1"/>
    <n v="9.35"/>
    <n v="20"/>
    <x v="0"/>
    <s v="Yes"/>
    <x v="0"/>
    <n v="9.35"/>
    <x v="0"/>
    <n v="18.7"/>
    <n v="25.2"/>
    <n v="0"/>
    <n v="0"/>
    <n v="0"/>
    <n v="35.787500000000001"/>
    <n v="0.33333333333333331"/>
    <n v="11.929166666666667"/>
    <n v="13.270799999999999"/>
    <s v="WAV"/>
    <b v="1"/>
    <n v="11.929166666666667"/>
  </r>
  <r>
    <x v="10"/>
    <s v="08:45"/>
    <s v="09:06"/>
    <n v="0"/>
    <s v="One-Seat"/>
    <s v="BROWN, LOVIE"/>
    <d v="2024-12-18T00:00:00"/>
    <n v="4040260"/>
    <s v="216"/>
    <s v="WK1"/>
    <n v="8.35"/>
    <n v="20"/>
    <x v="0"/>
    <s v="Yes"/>
    <x v="1"/>
    <n v="8.35"/>
    <x v="1"/>
    <n v="14.612499999999999"/>
    <n v="19.612499999999997"/>
    <n v="5"/>
    <n v="0"/>
    <n v="5"/>
    <n v="29"/>
    <n v="0.33333333333333331"/>
    <n v="9.6666666666666661"/>
    <n v="9.9458000000000002"/>
    <s v="SEDAN"/>
    <b v="1"/>
    <n v="9.6666666666666661"/>
  </r>
  <r>
    <x v="0"/>
    <s v="14:04"/>
    <s v="14:21"/>
    <n v="0"/>
    <s v="One-Seat"/>
    <s v="BANKS, LENARD"/>
    <d v="2024-12-18T00:00:00"/>
    <n v="4040359"/>
    <s v="221"/>
    <s v="AM1"/>
    <n v="7.27"/>
    <n v="16"/>
    <x v="0"/>
    <s v="Yes"/>
    <x v="0"/>
    <n v="7.27"/>
    <x v="0"/>
    <n v="14.54"/>
    <n v="21.04"/>
    <n v="0"/>
    <n v="0"/>
    <n v="0"/>
    <n v="35.787500000000001"/>
    <n v="0.26666666666666666"/>
    <n v="9.543333333333333"/>
    <n v="11.496700000000001"/>
    <s v="WAV"/>
    <b v="1"/>
    <n v="9.543333333333333"/>
  </r>
  <r>
    <x v="4"/>
    <s v="08:30"/>
    <s v="08:51"/>
    <n v="0"/>
    <s v="One-Seat"/>
    <s v="MAINESS, RYAN"/>
    <d v="2024-12-18T00:00:00"/>
    <n v="4040358"/>
    <s v="215"/>
    <s v="AM1"/>
    <n v="7.27"/>
    <n v="21"/>
    <x v="0"/>
    <s v="Yes"/>
    <x v="1"/>
    <n v="7.27"/>
    <x v="1"/>
    <n v="12.7225"/>
    <n v="17.7225"/>
    <n v="0"/>
    <n v="0"/>
    <n v="0"/>
    <n v="29"/>
    <n v="0.35"/>
    <n v="10.149999999999999"/>
    <n v="7.5724999999999998"/>
    <s v="SEDAN"/>
    <b v="1"/>
    <n v="10.15"/>
  </r>
  <r>
    <x v="0"/>
    <s v="14:04"/>
    <s v="15:06"/>
    <n v="0"/>
    <s v="One-Seat"/>
    <s v="BANKS, LENARD"/>
    <d v="2024-12-18T00:00:00"/>
    <n v="4040249"/>
    <s v="221"/>
    <s v="AM1"/>
    <n v="17.43"/>
    <n v="61"/>
    <x v="0"/>
    <s v="Yes"/>
    <x v="0"/>
    <n v="17.43"/>
    <x v="0"/>
    <n v="34.86"/>
    <n v="41.36"/>
    <n v="0"/>
    <n v="0"/>
    <n v="0"/>
    <n v="35.787500000000001"/>
    <n v="1.0166666666666666"/>
    <n v="36.383958333333332"/>
    <n v="4.976"/>
    <s v="WAV"/>
    <b v="1"/>
    <n v="36.383958333333332"/>
  </r>
  <r>
    <x v="3"/>
    <s v="08:20"/>
    <s v="09:48"/>
    <n v="0"/>
    <s v="One-Seat"/>
    <s v="MOLLIQUE, ROMESHA"/>
    <d v="2024-12-18T00:00:00"/>
    <n v="4040238"/>
    <s v="203"/>
    <s v="AM1"/>
    <n v="11.22"/>
    <n v="88"/>
    <x v="0"/>
    <s v="Yes"/>
    <x v="1"/>
    <n v="11.22"/>
    <x v="1"/>
    <n v="19.635000000000002"/>
    <n v="24.635000000000002"/>
    <n v="0"/>
    <n v="0"/>
    <n v="0"/>
    <n v="32.5"/>
    <n v="1.4666666666666666"/>
    <n v="47.666666666666664"/>
    <n v="-23.031700000000001"/>
    <s v="WAV"/>
    <b v="1"/>
    <n v="47.666666666666664"/>
  </r>
  <r>
    <x v="0"/>
    <s v="10:38"/>
    <s v="11:01"/>
    <n v="0"/>
    <s v="One-Seat"/>
    <s v="KEITH , CLYDE"/>
    <d v="2024-12-18T00:00:00"/>
    <n v="4040726"/>
    <s v="212"/>
    <s v="AM1"/>
    <n v="14.2"/>
    <n v="22"/>
    <x v="0"/>
    <s v="Yes"/>
    <x v="0"/>
    <n v="14.2"/>
    <x v="0"/>
    <n v="28.4"/>
    <n v="34.9"/>
    <n v="3"/>
    <n v="0"/>
    <n v="3"/>
    <n v="35.787500000000001"/>
    <n v="0.36666666666666664"/>
    <n v="13.122083333333332"/>
    <n v="21.777899999999999"/>
    <s v="WAV"/>
    <b v="1"/>
    <n v="13.122083333333334"/>
  </r>
  <r>
    <x v="9"/>
    <s v="12:45"/>
    <s v="13:08"/>
    <n v="0"/>
    <s v="One-Seat"/>
    <s v="BOGALE, GETU"/>
    <d v="2024-12-18T00:00:00"/>
    <n v="4040226"/>
    <s v="214"/>
    <s v="WK1"/>
    <n v="6.92"/>
    <n v="22"/>
    <x v="0"/>
    <s v="Yes"/>
    <x v="1"/>
    <n v="6.92"/>
    <x v="1"/>
    <n v="12.11"/>
    <n v="17.11"/>
    <n v="3.75"/>
    <n v="0"/>
    <n v="3.75"/>
    <n v="32.5"/>
    <n v="0.36666666666666664"/>
    <n v="11.916666666666666"/>
    <n v="5.1932999999999998"/>
    <s v="WAV"/>
    <b v="1"/>
    <n v="11.916666666666666"/>
  </r>
  <r>
    <x v="7"/>
    <s v="14:25"/>
    <s v="15:02"/>
    <n v="0"/>
    <s v="One-Seat"/>
    <s v="OBELTON, KENNETH"/>
    <d v="2024-12-18T00:00:00"/>
    <n v="4040417"/>
    <s v="219"/>
    <s v="AM1"/>
    <n v="8.24"/>
    <n v="50"/>
    <x v="0"/>
    <s v="Yes"/>
    <x v="1"/>
    <n v="8.24"/>
    <x v="1"/>
    <n v="14.42"/>
    <n v="19.420000000000002"/>
    <n v="0"/>
    <n v="0"/>
    <n v="0"/>
    <n v="29"/>
    <n v="0.83333333333333337"/>
    <n v="24.166666666666668"/>
    <n v="-4.7466999999999997"/>
    <s v="SEDAN"/>
    <b v="1"/>
    <n v="24.166666666666668"/>
  </r>
  <r>
    <x v="0"/>
    <s v="11:56"/>
    <s v="12:17"/>
    <n v="0"/>
    <s v="One-Seat"/>
    <s v="KEITH , CLYDE"/>
    <d v="2024-12-18T00:00:00"/>
    <n v="4040727"/>
    <s v="212"/>
    <s v="AM1"/>
    <n v="14.2"/>
    <n v="20"/>
    <x v="0"/>
    <s v="Yes"/>
    <x v="0"/>
    <n v="14.2"/>
    <x v="0"/>
    <n v="28.4"/>
    <n v="34.9"/>
    <n v="5"/>
    <n v="0"/>
    <n v="5"/>
    <n v="35.787500000000001"/>
    <n v="0.33333333333333331"/>
    <n v="11.929166666666667"/>
    <n v="22.970800000000001"/>
    <s v="WAV"/>
    <b v="1"/>
    <n v="11.929166666666667"/>
  </r>
  <r>
    <x v="9"/>
    <s v="07:55"/>
    <s v="08:19"/>
    <n v="0"/>
    <s v="One-Seat"/>
    <s v="BOGALE, GETU"/>
    <d v="2024-12-18T00:00:00"/>
    <n v="4040225"/>
    <s v="214"/>
    <s v="WK1"/>
    <n v="6.92"/>
    <n v="24"/>
    <x v="0"/>
    <s v="Yes"/>
    <x v="1"/>
    <n v="6.92"/>
    <x v="1"/>
    <n v="12.11"/>
    <n v="17.11"/>
    <n v="5"/>
    <n v="0"/>
    <n v="5"/>
    <n v="32.5"/>
    <n v="0.4"/>
    <n v="13"/>
    <n v="4.1100000000000003"/>
    <s v="WAV"/>
    <b v="1"/>
    <n v="13"/>
  </r>
  <r>
    <x v="10"/>
    <s v="13:51"/>
    <s v="14:11"/>
    <n v="0"/>
    <s v="One-Seat"/>
    <s v="BROWN, LOVIE"/>
    <d v="2024-12-18T00:00:00"/>
    <n v="4040261"/>
    <s v="216"/>
    <s v="WK1"/>
    <n v="8.35"/>
    <n v="20"/>
    <x v="0"/>
    <s v="Yes"/>
    <x v="1"/>
    <n v="8.35"/>
    <x v="1"/>
    <n v="14.612499999999999"/>
    <n v="19.612499999999997"/>
    <n v="5.5"/>
    <n v="0"/>
    <n v="5.5"/>
    <n v="29"/>
    <n v="0.33333333333333331"/>
    <n v="9.6666666666666661"/>
    <n v="9.9458000000000002"/>
    <s v="SEDAN"/>
    <b v="1"/>
    <n v="9.6666666666666661"/>
  </r>
  <r>
    <x v="2"/>
    <s v="17:09"/>
    <s v="18:09"/>
    <n v="0"/>
    <s v="One-Seat"/>
    <s v="MARZI, SAMI JAN"/>
    <d v="2024-12-18T00:00:00"/>
    <n v="4040478"/>
    <s v="204"/>
    <s v="AM2"/>
    <n v="15.66"/>
    <n v="59"/>
    <x v="0"/>
    <s v="Yes"/>
    <x v="1"/>
    <n v="15.66"/>
    <x v="1"/>
    <n v="27.405000000000001"/>
    <n v="32.405000000000001"/>
    <n v="0"/>
    <n v="0"/>
    <n v="0"/>
    <n v="32.5"/>
    <n v="0.98333333333333328"/>
    <n v="31.958333333333332"/>
    <n v="0.44669999999999999"/>
    <s v="WAV"/>
    <b v="1"/>
    <n v="31.958333333333332"/>
  </r>
  <r>
    <x v="12"/>
    <s v="15:07"/>
    <s v="16:26"/>
    <n v="0"/>
    <s v="One-Seat"/>
    <s v="STEPHENS, MARITZA"/>
    <d v="2024-12-18T00:00:00"/>
    <n v="4040524"/>
    <s v="206"/>
    <s v="AM1"/>
    <n v="8.08"/>
    <n v="79"/>
    <x v="0"/>
    <s v="Yes"/>
    <x v="1"/>
    <n v="8.08"/>
    <x v="1"/>
    <n v="14.14"/>
    <n v="19.14"/>
    <n v="0"/>
    <n v="0"/>
    <n v="0"/>
    <n v="32.5"/>
    <n v="1.3166666666666667"/>
    <n v="42.791666666666664"/>
    <n v="-23.651700000000002"/>
    <s v="WAV"/>
    <b v="1"/>
    <n v="42.791666666666664"/>
  </r>
  <r>
    <x v="0"/>
    <s v="08:16"/>
    <s v="09:40"/>
    <n v="0"/>
    <s v="One-Seat"/>
    <s v="BANKS, LENARD"/>
    <d v="2024-12-18T00:00:00"/>
    <n v="4040523"/>
    <s v="221"/>
    <s v="AM1"/>
    <n v="8.08"/>
    <n v="84"/>
    <x v="0"/>
    <s v="Yes"/>
    <x v="0"/>
    <n v="8.08"/>
    <x v="0"/>
    <n v="16.16"/>
    <n v="22.66"/>
    <n v="0"/>
    <n v="0"/>
    <n v="0"/>
    <n v="35.787500000000001"/>
    <n v="1.4"/>
    <n v="50.102499999999999"/>
    <n v="-27.442499999999999"/>
    <s v="WAV"/>
    <b v="1"/>
    <n v="50.102499999999999"/>
  </r>
  <r>
    <x v="11"/>
    <s v="12:24"/>
    <s v="13:25"/>
    <n v="0"/>
    <s v="One-Seat"/>
    <s v="MALCOM, LANDREW"/>
    <d v="2024-12-18T00:00:00"/>
    <n v="4040619"/>
    <s v="209"/>
    <s v="WK1"/>
    <n v="19.11"/>
    <n v="60"/>
    <x v="0"/>
    <s v="Yes"/>
    <x v="1"/>
    <n v="19.11"/>
    <x v="1"/>
    <n v="33.442499999999995"/>
    <n v="38.442499999999995"/>
    <n v="3"/>
    <n v="0"/>
    <n v="3"/>
    <n v="32.5"/>
    <n v="1"/>
    <n v="32.5"/>
    <n v="5.9424999999999999"/>
    <s v="WAV"/>
    <b v="1"/>
    <n v="32.5"/>
  </r>
  <r>
    <x v="10"/>
    <s v="09:22"/>
    <s v="09:43"/>
    <n v="0"/>
    <s v="One-Seat"/>
    <s v="BROWN, LOVIE"/>
    <d v="2024-12-18T00:00:00"/>
    <n v="4040416"/>
    <s v="216"/>
    <s v="AM1"/>
    <n v="8.24"/>
    <n v="21"/>
    <x v="0"/>
    <s v="Yes"/>
    <x v="1"/>
    <n v="8.24"/>
    <x v="1"/>
    <n v="14.42"/>
    <n v="19.420000000000002"/>
    <n v="0"/>
    <n v="0"/>
    <n v="0"/>
    <n v="29"/>
    <n v="0.35"/>
    <n v="10.149999999999999"/>
    <n v="9.27"/>
    <s v="SEDAN"/>
    <b v="1"/>
    <n v="10.15"/>
  </r>
  <r>
    <x v="5"/>
    <s v="11:22"/>
    <s v="11:49"/>
    <n v="0"/>
    <s v="One-Seat"/>
    <s v="FOWLER, ANTOINE"/>
    <d v="2024-12-18T00:00:00"/>
    <n v="4044233"/>
    <s v="222"/>
    <s v="WH1"/>
    <n v="12.24"/>
    <n v="32"/>
    <x v="1"/>
    <s v="Yes"/>
    <x v="0"/>
    <n v="12.24"/>
    <x v="0"/>
    <n v="24.48"/>
    <n v="30.98"/>
    <n v="5"/>
    <n v="0"/>
    <n v="5"/>
    <n v="32.5"/>
    <n v="0.53333333333333333"/>
    <n v="17.333333333333332"/>
    <n v="13.646699999999999"/>
    <s v="WAV"/>
    <b v="1"/>
    <n v="17.333333333333332"/>
  </r>
  <r>
    <x v="0"/>
    <s v="07:52"/>
    <s v="08:43"/>
    <n v="0"/>
    <s v="One-Seat"/>
    <s v="BANKS, LENARD"/>
    <d v="2024-12-18T00:00:00"/>
    <n v="4040402"/>
    <s v="221"/>
    <s v="AM1"/>
    <n v="9.57"/>
    <n v="52"/>
    <x v="0"/>
    <s v="Yes"/>
    <x v="0"/>
    <n v="9.57"/>
    <x v="0"/>
    <n v="19.14"/>
    <n v="25.64"/>
    <n v="0"/>
    <n v="0"/>
    <n v="0"/>
    <n v="35.787500000000001"/>
    <n v="0.8666666666666667"/>
    <n v="31.015833333333337"/>
    <n v="-5.3757999999999999"/>
    <s v="WAV"/>
    <b v="1"/>
    <n v="31.015833333333333"/>
  </r>
  <r>
    <x v="10"/>
    <s v="10:38"/>
    <s v="11:12"/>
    <n v="0"/>
    <s v="One-Seat"/>
    <s v="BROWN, LOVIE"/>
    <d v="2024-12-18T00:00:00"/>
    <n v="4044104"/>
    <s v="216"/>
    <s v="AM1"/>
    <n v="17.22"/>
    <n v="34"/>
    <x v="0"/>
    <s v="Yes"/>
    <x v="1"/>
    <n v="17.22"/>
    <x v="1"/>
    <n v="30.134999999999998"/>
    <n v="35.134999999999998"/>
    <n v="5.5"/>
    <n v="0"/>
    <n v="5.5"/>
    <n v="29"/>
    <n v="0.56666666666666665"/>
    <n v="16.433333333333334"/>
    <n v="18.701699999999999"/>
    <s v="SEDAN"/>
    <b v="1"/>
    <n v="16.433333333333334"/>
  </r>
  <r>
    <x v="9"/>
    <s v="09:50"/>
    <s v="10:12"/>
    <n v="0"/>
    <s v="One-Seat"/>
    <s v="BOGALE, GETU"/>
    <d v="2024-12-18T00:00:00"/>
    <n v="4044231"/>
    <s v="214"/>
    <s v="WH1"/>
    <n v="12.24"/>
    <n v="21"/>
    <x v="1"/>
    <s v="Yes"/>
    <x v="0"/>
    <n v="12.24"/>
    <x v="0"/>
    <n v="24.48"/>
    <n v="30.98"/>
    <n v="3.75"/>
    <n v="0"/>
    <n v="3.75"/>
    <n v="32.5"/>
    <n v="0.35"/>
    <n v="11.375"/>
    <n v="19.605"/>
    <s v="WAV"/>
    <b v="1"/>
    <n v="11.375"/>
  </r>
  <r>
    <x v="12"/>
    <s v="15:23"/>
    <s v="16:15"/>
    <n v="0"/>
    <s v="One-Seat"/>
    <s v="STEPHENS, MARITZA"/>
    <d v="2024-12-18T00:00:00"/>
    <n v="4040218"/>
    <s v="206"/>
    <s v="WH1"/>
    <n v="5.55"/>
    <n v="54"/>
    <x v="1"/>
    <s v="Yes"/>
    <x v="0"/>
    <n v="5.55"/>
    <x v="0"/>
    <n v="11.1"/>
    <n v="17.600000000000001"/>
    <n v="0"/>
    <n v="0"/>
    <n v="0"/>
    <n v="32.5"/>
    <n v="0.9"/>
    <n v="29.25"/>
    <n v="-11.65"/>
    <s v="WAV"/>
    <b v="1"/>
    <n v="29.25"/>
  </r>
  <r>
    <x v="11"/>
    <s v="19:16"/>
    <s v="19:16"/>
    <n v="0"/>
    <s v="One-Seat"/>
    <s v="MALCOM, LANDREW"/>
    <d v="2024-12-18T00:00:00"/>
    <n v="4044269"/>
    <s v="209"/>
    <s v="AM1"/>
    <n v="8.19"/>
    <n v="0"/>
    <x v="0"/>
    <s v="Yes"/>
    <x v="1"/>
    <n v="8.19"/>
    <x v="1"/>
    <n v="14.3325"/>
    <n v="19.3325"/>
    <n v="3"/>
    <n v="0"/>
    <n v="3"/>
    <n v="32.5"/>
    <n v="0"/>
    <n v="0"/>
    <n v="19.3325"/>
    <s v="WAV"/>
    <b v="1"/>
    <n v="0"/>
  </r>
  <r>
    <x v="0"/>
    <s v="15:14"/>
    <s v="15:52"/>
    <n v="0"/>
    <s v="One-Seat"/>
    <s v="LARA, DOUGLAS"/>
    <d v="2024-12-18T00:00:00"/>
    <n v="4044105"/>
    <s v="213"/>
    <s v="AM1"/>
    <n v="17.22"/>
    <n v="47"/>
    <x v="0"/>
    <s v="Yes"/>
    <x v="0"/>
    <n v="17.22"/>
    <x v="0"/>
    <n v="34.44"/>
    <n v="40.94"/>
    <n v="5"/>
    <n v="0"/>
    <n v="5"/>
    <n v="35.787500000000001"/>
    <n v="0.78333333333333333"/>
    <n v="28.033541666666668"/>
    <n v="12.906499999999999"/>
    <s v="WAV"/>
    <b v="1"/>
    <n v="28.033541666666668"/>
  </r>
  <r>
    <x v="1"/>
    <s v="05:09"/>
    <s v="05:50"/>
    <n v="0"/>
    <s v="One-Seat"/>
    <s v="TILLMAN, ROSALYN"/>
    <d v="2024-12-18T00:00:00"/>
    <n v="4040262"/>
    <s v="205A"/>
    <s v="AM1"/>
    <n v="19.12"/>
    <n v="41"/>
    <x v="0"/>
    <s v="Yes"/>
    <x v="1"/>
    <n v="19.12"/>
    <x v="1"/>
    <n v="33.46"/>
    <n v="38.46"/>
    <n v="5.5"/>
    <n v="0"/>
    <n v="5.5"/>
    <n v="32.5"/>
    <n v="0.68333333333333335"/>
    <n v="22.208333333333332"/>
    <n v="16.2517"/>
    <s v="WAV"/>
    <b v="1"/>
    <n v="22.208333333333332"/>
  </r>
  <r>
    <x v="1"/>
    <s v="12:47"/>
    <s v="13:08"/>
    <n v="0"/>
    <s v="One-Seat"/>
    <s v="TILLMAN, ROSALYN"/>
    <d v="2024-12-18T00:00:00"/>
    <n v="4044268"/>
    <s v="205A"/>
    <s v="AM1"/>
    <n v="8.19"/>
    <n v="21"/>
    <x v="0"/>
    <s v="Yes"/>
    <x v="1"/>
    <n v="8.19"/>
    <x v="1"/>
    <n v="14.3325"/>
    <n v="19.3325"/>
    <n v="3"/>
    <n v="0"/>
    <n v="3"/>
    <n v="32.5"/>
    <n v="0.35"/>
    <n v="11.375"/>
    <n v="7.9574999999999996"/>
    <s v="WAV"/>
    <b v="1"/>
    <n v="11.375"/>
  </r>
  <r>
    <x v="1"/>
    <s v="11:39"/>
    <s v="11:59"/>
    <n v="0"/>
    <s v="One-Seat"/>
    <s v="TILLMAN, ROSALYN"/>
    <d v="2024-12-18T00:00:00"/>
    <n v="4044258"/>
    <s v="205A"/>
    <s v="AM1"/>
    <n v="10.49"/>
    <n v="20"/>
    <x v="0"/>
    <s v="Yes"/>
    <x v="1"/>
    <n v="10.49"/>
    <x v="1"/>
    <n v="18.357500000000002"/>
    <n v="23.357500000000002"/>
    <n v="5.5"/>
    <n v="0"/>
    <n v="5.5"/>
    <n v="32.5"/>
    <n v="0.33333333333333331"/>
    <n v="10.833333333333332"/>
    <n v="12.5242"/>
    <s v="WAV"/>
    <b v="1"/>
    <n v="10.833333333333334"/>
  </r>
  <r>
    <x v="2"/>
    <s v="16:38"/>
    <s v="18:18"/>
    <n v="0"/>
    <s v="One-Seat"/>
    <s v="JENNINGS, WILLIAM"/>
    <d v="2024-12-18T00:00:00"/>
    <n v="4044211"/>
    <s v="218"/>
    <s v="AM1"/>
    <n v="33.57"/>
    <n v="100"/>
    <x v="0"/>
    <s v="Yes"/>
    <x v="1"/>
    <n v="33.57"/>
    <x v="1"/>
    <n v="58.747500000000002"/>
    <n v="63.747500000000002"/>
    <n v="0"/>
    <n v="0"/>
    <n v="0"/>
    <n v="32.5"/>
    <n v="1.6666666666666667"/>
    <n v="54.166666666666671"/>
    <n v="9.5808"/>
    <s v="SEDAN"/>
    <b v="0"/>
    <n v="54.166666666666664"/>
  </r>
  <r>
    <x v="5"/>
    <s v="18:56"/>
    <s v="19:21"/>
    <n v="0"/>
    <s v="One-Seat"/>
    <s v="FOWLER, ANTOINE"/>
    <d v="2024-12-18T00:00:00"/>
    <n v="4044238"/>
    <s v="222"/>
    <s v="WK1"/>
    <n v="11.71"/>
    <n v="26"/>
    <x v="0"/>
    <s v="Yes"/>
    <x v="1"/>
    <n v="11.71"/>
    <x v="1"/>
    <n v="20.4925"/>
    <n v="25.4925"/>
    <n v="5.5"/>
    <n v="0"/>
    <n v="5.5"/>
    <n v="32.5"/>
    <n v="0.43333333333333335"/>
    <n v="14.083333333333334"/>
    <n v="11.4092"/>
    <s v="WAV"/>
    <b v="1"/>
    <n v="14.083333333333334"/>
  </r>
  <r>
    <x v="0"/>
    <s v="08:27"/>
    <s v="09:36"/>
    <n v="0"/>
    <s v="One-Seat"/>
    <s v="KEITH , CLYDE"/>
    <d v="2024-12-18T00:00:00"/>
    <n v="4040366"/>
    <s v="212"/>
    <s v="AM1"/>
    <n v="10.039999999999999"/>
    <n v="70"/>
    <x v="0"/>
    <s v="Yes"/>
    <x v="0"/>
    <n v="10.039999999999999"/>
    <x v="0"/>
    <n v="20.079999999999998"/>
    <n v="26.58"/>
    <n v="0"/>
    <n v="0"/>
    <n v="0"/>
    <n v="35.787500000000001"/>
    <n v="1.1666666666666667"/>
    <n v="41.752083333333339"/>
    <n v="-15.1721"/>
    <s v="WAV"/>
    <b v="1"/>
    <n v="41.752083333333331"/>
  </r>
  <r>
    <x v="10"/>
    <s v="15:32"/>
    <s v="16:06"/>
    <n v="0"/>
    <s v="One-Seat"/>
    <s v="BROWN, LOVIE"/>
    <d v="2024-12-18T00:00:00"/>
    <n v="4040367"/>
    <s v="216"/>
    <s v="AM1"/>
    <n v="10.039999999999999"/>
    <n v="34"/>
    <x v="0"/>
    <s v="Yes"/>
    <x v="1"/>
    <n v="10.039999999999999"/>
    <x v="1"/>
    <n v="17.57"/>
    <n v="22.57"/>
    <n v="0"/>
    <n v="0"/>
    <n v="0"/>
    <n v="29"/>
    <n v="0.56666666666666665"/>
    <n v="16.433333333333334"/>
    <n v="6.1367000000000003"/>
    <s v="SEDAN"/>
    <b v="1"/>
    <n v="16.433333333333334"/>
  </r>
  <r>
    <x v="0"/>
    <s v="17:18"/>
    <s v="17:37"/>
    <n v="0"/>
    <s v="One-Seat"/>
    <s v="ALLGOOD, SCOTT"/>
    <d v="2024-12-18T00:00:00"/>
    <n v="4040384"/>
    <s v="201"/>
    <s v="WH1"/>
    <n v="4.88"/>
    <n v="19"/>
    <x v="1"/>
    <s v="Yes"/>
    <x v="0"/>
    <n v="4.88"/>
    <x v="0"/>
    <n v="9.76"/>
    <n v="16.259999999999998"/>
    <n v="0"/>
    <n v="0"/>
    <n v="0"/>
    <n v="35.787500000000001"/>
    <n v="0.31666666666666665"/>
    <n v="11.332708333333333"/>
    <n v="4.9272999999999998"/>
    <s v="BIGVAN"/>
    <b v="1"/>
    <n v="11.332708333333333"/>
  </r>
  <r>
    <x v="10"/>
    <s v="15:32"/>
    <s v="15:52"/>
    <n v="0"/>
    <s v="One-Seat"/>
    <s v="BROWN, LOVIE"/>
    <d v="2024-12-18T00:00:00"/>
    <n v="4040385"/>
    <s v="216"/>
    <s v="AM1"/>
    <n v="4.38"/>
    <n v="19"/>
    <x v="0"/>
    <s v="Yes"/>
    <x v="1"/>
    <n v="4.38"/>
    <x v="1"/>
    <n v="7.665"/>
    <n v="12.664999999999999"/>
    <n v="5.5"/>
    <n v="0"/>
    <n v="5.5"/>
    <n v="29"/>
    <n v="0.31666666666666665"/>
    <n v="9.1833333333333336"/>
    <n v="3.4817"/>
    <s v="SEDAN"/>
    <b v="1"/>
    <n v="9.1833333333333336"/>
  </r>
  <r>
    <x v="2"/>
    <s v="08:25"/>
    <s v="09:03"/>
    <n v="0"/>
    <s v="One-Seat"/>
    <s v="VAUGHN, DUSTIN"/>
    <d v="2024-12-18T00:00:00"/>
    <n v="4040386"/>
    <s v="220"/>
    <s v="AM1"/>
    <n v="17.3"/>
    <n v="50"/>
    <x v="0"/>
    <s v="Yes"/>
    <x v="1"/>
    <n v="17.3"/>
    <x v="1"/>
    <n v="30.275000000000002"/>
    <n v="35.275000000000006"/>
    <n v="0"/>
    <n v="0"/>
    <n v="0"/>
    <n v="32.5"/>
    <n v="0.83333333333333337"/>
    <n v="27.083333333333336"/>
    <n v="8.1917000000000009"/>
    <s v="SEDAN"/>
    <b v="0"/>
    <n v="27.083333333333332"/>
  </r>
  <r>
    <x v="7"/>
    <s v="14:24"/>
    <s v="15:47"/>
    <n v="0"/>
    <s v="One-Seat"/>
    <s v="OBELTON, KENNETH"/>
    <d v="2024-12-18T00:00:00"/>
    <n v="4040387"/>
    <s v="219"/>
    <s v="AM1"/>
    <n v="17.3"/>
    <n v="94"/>
    <x v="0"/>
    <s v="Yes"/>
    <x v="1"/>
    <n v="17.3"/>
    <x v="1"/>
    <n v="30.275000000000002"/>
    <n v="35.275000000000006"/>
    <n v="0"/>
    <n v="0"/>
    <n v="0"/>
    <n v="29"/>
    <n v="1.5666666666666667"/>
    <n v="45.43333333333333"/>
    <n v="-10.158300000000001"/>
    <s v="SEDAN"/>
    <b v="1"/>
    <n v="45.43333333333333"/>
  </r>
  <r>
    <x v="2"/>
    <s v="08:15"/>
    <s v="09:49"/>
    <n v="0"/>
    <s v="One-Seat"/>
    <s v="VAUGHN, DUSTIN"/>
    <d v="2024-12-18T00:00:00"/>
    <n v="4040388"/>
    <s v="220"/>
    <s v="AM2"/>
    <n v="15.66"/>
    <n v="93"/>
    <x v="0"/>
    <s v="Yes"/>
    <x v="1"/>
    <n v="15.66"/>
    <x v="1"/>
    <n v="27.405000000000001"/>
    <n v="32.405000000000001"/>
    <n v="0"/>
    <n v="0"/>
    <n v="0"/>
    <n v="32.5"/>
    <n v="1.55"/>
    <n v="50.375"/>
    <n v="-17.97"/>
    <s v="SEDAN"/>
    <b v="0"/>
    <n v="50.375"/>
  </r>
  <r>
    <x v="10"/>
    <s v="15:20"/>
    <s v="16:15"/>
    <n v="0"/>
    <s v="One-Seat"/>
    <s v="BROWN, LOVIE"/>
    <d v="2024-12-18T00:00:00"/>
    <n v="4040403"/>
    <s v="216"/>
    <s v="AM1"/>
    <n v="9.57"/>
    <n v="54"/>
    <x v="0"/>
    <s v="Yes"/>
    <x v="1"/>
    <n v="9.57"/>
    <x v="1"/>
    <n v="16.747500000000002"/>
    <n v="21.747500000000002"/>
    <n v="0"/>
    <n v="0"/>
    <n v="0"/>
    <n v="29"/>
    <n v="0.9"/>
    <n v="26.1"/>
    <n v="-4.3525"/>
    <s v="SEDAN"/>
    <b v="1"/>
    <n v="26.1"/>
  </r>
  <r>
    <x v="10"/>
    <s v="11:38"/>
    <s v="12:24"/>
    <n v="0"/>
    <s v="One-Seat"/>
    <s v="BROWN, LOVIE"/>
    <d v="2024-12-18T00:00:00"/>
    <n v="4040263"/>
    <s v="216"/>
    <s v="AM1"/>
    <n v="19.12"/>
    <n v="46"/>
    <x v="0"/>
    <s v="Yes"/>
    <x v="1"/>
    <n v="19.12"/>
    <x v="1"/>
    <n v="33.46"/>
    <n v="38.46"/>
    <n v="5"/>
    <n v="0"/>
    <n v="5"/>
    <n v="29"/>
    <n v="0.76666666666666672"/>
    <n v="22.233333333333334"/>
    <n v="16.226700000000001"/>
    <s v="SEDAN"/>
    <b v="1"/>
    <n v="22.233333333333334"/>
  </r>
  <r>
    <x v="0"/>
    <s v="12:42"/>
    <s v="13:15"/>
    <n v="0"/>
    <s v="One-Seat"/>
    <s v="LARA, DOUGLAS"/>
    <d v="2024-12-18T00:00:00"/>
    <n v="4043532"/>
    <s v="213"/>
    <s v="AM1"/>
    <n v="14.62"/>
    <n v="33"/>
    <x v="0"/>
    <s v="Yes"/>
    <x v="0"/>
    <n v="14.62"/>
    <x v="0"/>
    <n v="29.24"/>
    <n v="35.739999999999995"/>
    <n v="5.5"/>
    <n v="0"/>
    <n v="5.5"/>
    <n v="35.787500000000001"/>
    <n v="0.55000000000000004"/>
    <n v="19.683125000000004"/>
    <n v="16.056899999999999"/>
    <s v="WAV"/>
    <b v="1"/>
    <n v="19.683125"/>
  </r>
  <r>
    <x v="0"/>
    <s v="08:11"/>
    <s v="09:23"/>
    <n v="0"/>
    <s v="One-Seat"/>
    <s v="LARA, DOUGLAS"/>
    <d v="2024-12-18T00:00:00"/>
    <n v="4042490"/>
    <s v="213"/>
    <s v="AM1"/>
    <n v="14.03"/>
    <n v="72"/>
    <x v="0"/>
    <s v="Yes"/>
    <x v="0"/>
    <n v="14.03"/>
    <x v="0"/>
    <n v="28.06"/>
    <n v="34.56"/>
    <n v="0"/>
    <n v="0"/>
    <n v="0"/>
    <n v="35.787500000000001"/>
    <n v="1.2"/>
    <n v="42.945"/>
    <n v="-8.3849999999999998"/>
    <s v="WAV"/>
    <b v="1"/>
    <n v="42.945000000000007"/>
  </r>
  <r>
    <x v="3"/>
    <s v="08:29"/>
    <s v="10:05"/>
    <n v="0"/>
    <s v="One-Seat"/>
    <s v="MOLLIQUE, ROMESHA"/>
    <d v="2024-12-18T00:00:00"/>
    <n v="4040110"/>
    <s v="203"/>
    <s v="AM1"/>
    <n v="11.47"/>
    <n v="96"/>
    <x v="0"/>
    <s v="Yes"/>
    <x v="1"/>
    <n v="11.47"/>
    <x v="1"/>
    <n v="20.072500000000002"/>
    <n v="25.072500000000002"/>
    <n v="0"/>
    <n v="0"/>
    <n v="0"/>
    <n v="32.5"/>
    <n v="1.6"/>
    <n v="52"/>
    <n v="-26.927499999999998"/>
    <s v="WAV"/>
    <b v="1"/>
    <n v="52"/>
  </r>
  <r>
    <x v="1"/>
    <s v="17:09"/>
    <s v="18:45"/>
    <n v="0"/>
    <s v="One-Seat"/>
    <s v="BUTLER, JACQUELINE"/>
    <d v="2024-12-18T00:00:00"/>
    <n v="4041983"/>
    <s v="205B"/>
    <s v="AM1"/>
    <n v="26.9"/>
    <n v="96"/>
    <x v="0"/>
    <s v="Yes"/>
    <x v="1"/>
    <n v="26.9"/>
    <x v="1"/>
    <n v="47.074999999999996"/>
    <n v="52.074999999999996"/>
    <n v="0"/>
    <n v="0"/>
    <n v="0"/>
    <n v="32.5"/>
    <n v="1.6"/>
    <n v="52"/>
    <n v="7.4999999999999997E-2"/>
    <s v="WAV"/>
    <b v="1"/>
    <n v="52"/>
  </r>
  <r>
    <x v="11"/>
    <s v="12:38"/>
    <s v="12:58"/>
    <n v="0"/>
    <s v="One-Seat"/>
    <s v="MALCOM, LANDREW"/>
    <d v="2024-12-18T00:00:00"/>
    <n v="4043439"/>
    <s v="209"/>
    <s v="AM1"/>
    <n v="9.1999999999999993"/>
    <n v="20"/>
    <x v="0"/>
    <s v="Yes"/>
    <x v="1"/>
    <n v="9.1999999999999993"/>
    <x v="1"/>
    <n v="16.099999999999998"/>
    <n v="21.099999999999998"/>
    <n v="3"/>
    <n v="0"/>
    <n v="3"/>
    <n v="32.5"/>
    <n v="0.33333333333333331"/>
    <n v="10.833333333333332"/>
    <n v="10.2667"/>
    <s v="WAV"/>
    <b v="1"/>
    <n v="10.833333333333334"/>
  </r>
  <r>
    <x v="4"/>
    <s v="07:46"/>
    <s v="08:51"/>
    <n v="0"/>
    <s v="One-Seat"/>
    <s v="MAINESS, RYAN"/>
    <d v="2024-12-18T00:00:00"/>
    <n v="4040140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4:04"/>
    <s v="14:48"/>
    <n v="0"/>
    <s v="One-Seat"/>
    <s v="BANKS, LENARD"/>
    <d v="2024-12-18T00:00:00"/>
    <n v="4040141"/>
    <s v="221"/>
    <s v="AM1"/>
    <n v="20.329999999999998"/>
    <n v="43"/>
    <x v="0"/>
    <s v="Yes"/>
    <x v="0"/>
    <n v="20.329999999999998"/>
    <x v="0"/>
    <n v="40.659999999999997"/>
    <n v="47.16"/>
    <n v="0"/>
    <n v="0"/>
    <n v="0"/>
    <n v="35.787500000000001"/>
    <n v="0.71666666666666667"/>
    <n v="25.647708333333334"/>
    <n v="21.5123"/>
    <s v="WAV"/>
    <b v="1"/>
    <n v="25.647708333333334"/>
  </r>
  <r>
    <x v="0"/>
    <s v="12:25"/>
    <s v="13:03"/>
    <n v="0"/>
    <s v="One-Seat"/>
    <s v="LARA, DOUGLAS"/>
    <d v="2024-12-18T00:00:00"/>
    <n v="4043461"/>
    <s v="213"/>
    <s v="WH1"/>
    <n v="16.96"/>
    <n v="39"/>
    <x v="1"/>
    <s v="Yes"/>
    <x v="0"/>
    <n v="16.96"/>
    <x v="0"/>
    <n v="33.92"/>
    <n v="40.42"/>
    <n v="5.5"/>
    <n v="0"/>
    <n v="5.5"/>
    <n v="35.787500000000001"/>
    <n v="0.65"/>
    <n v="23.261875000000003"/>
    <n v="17.158100000000001"/>
    <s v="WAV"/>
    <b v="1"/>
    <n v="23.261875"/>
  </r>
  <r>
    <x v="0"/>
    <s v="08:31"/>
    <s v="09:03"/>
    <n v="0"/>
    <s v="One-Seat"/>
    <s v="LARA, DOUGLAS"/>
    <d v="2024-12-18T00:00:00"/>
    <n v="4040215"/>
    <s v="213"/>
    <s v="AM1"/>
    <n v="10.39"/>
    <n v="32"/>
    <x v="0"/>
    <s v="Yes"/>
    <x v="0"/>
    <n v="10.39"/>
    <x v="0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4"/>
    <s v="10:36"/>
    <s v="11:23"/>
    <n v="0"/>
    <s v="One-Seat"/>
    <s v="MAINESS, RYAN"/>
    <d v="2024-12-18T00:00:00"/>
    <n v="4043448"/>
    <s v="215"/>
    <s v="WK1"/>
    <n v="19.760000000000002"/>
    <n v="46"/>
    <x v="0"/>
    <s v="Yes"/>
    <x v="1"/>
    <n v="19.760000000000002"/>
    <x v="1"/>
    <n v="34.580000000000005"/>
    <n v="39.580000000000005"/>
    <n v="0"/>
    <n v="0"/>
    <n v="0"/>
    <n v="29"/>
    <n v="0.76666666666666672"/>
    <n v="22.233333333333334"/>
    <n v="17.346699999999998"/>
    <s v="SEDAN"/>
    <b v="1"/>
    <n v="22.233333333333334"/>
  </r>
  <r>
    <x v="0"/>
    <s v="16:40"/>
    <s v="17:55"/>
    <n v="0"/>
    <s v="One-Seat"/>
    <s v="ALLGOOD, SCOTT"/>
    <d v="2024-12-18T00:00:00"/>
    <n v="4043533"/>
    <s v="201"/>
    <s v="AM1"/>
    <n v="14.62"/>
    <n v="74"/>
    <x v="0"/>
    <s v="Yes"/>
    <x v="0"/>
    <n v="14.62"/>
    <x v="0"/>
    <n v="29.24"/>
    <n v="35.739999999999995"/>
    <n v="5"/>
    <n v="0"/>
    <n v="5"/>
    <n v="35.787500000000001"/>
    <n v="1.2333333333333334"/>
    <n v="44.137916666666669"/>
    <n v="-8.3978999999999999"/>
    <s v="BIGVAN"/>
    <b v="1"/>
    <n v="44.137916666666669"/>
  </r>
  <r>
    <x v="3"/>
    <s v="13:47"/>
    <s v="14:48"/>
    <n v="0"/>
    <s v="One-Seat"/>
    <s v="MOLLIQUE, ROMESHA"/>
    <d v="2024-12-18T00:00:00"/>
    <n v="4043449"/>
    <s v="203"/>
    <s v="WK1"/>
    <n v="19.760000000000002"/>
    <n v="60"/>
    <x v="0"/>
    <s v="Yes"/>
    <x v="1"/>
    <n v="19.760000000000002"/>
    <x v="1"/>
    <n v="34.580000000000005"/>
    <n v="39.580000000000005"/>
    <n v="0"/>
    <n v="0"/>
    <n v="0"/>
    <n v="32.5"/>
    <n v="1"/>
    <n v="32.5"/>
    <n v="7.08"/>
    <s v="WAV"/>
    <b v="1"/>
    <n v="32.5"/>
  </r>
  <r>
    <x v="2"/>
    <s v="12:00"/>
    <s v="12:50"/>
    <n v="1"/>
    <s v="One-Seat"/>
    <s v="JENNINGS, WILLIAM"/>
    <d v="2024-12-18T00:00:00"/>
    <n v="4044076"/>
    <s v="218"/>
    <s v="AM1"/>
    <n v="11.38"/>
    <n v="49"/>
    <x v="0"/>
    <s v="Yes"/>
    <x v="1"/>
    <n v="11.38"/>
    <x v="1"/>
    <n v="19.915000000000003"/>
    <n v="24.915000000000003"/>
    <n v="5"/>
    <n v="5"/>
    <n v="0"/>
    <n v="32.5"/>
    <n v="0.81666666666666665"/>
    <n v="26.541666666666668"/>
    <n v="-1.6267"/>
    <s v="SEDAN"/>
    <b v="0"/>
    <n v="26.541666666666668"/>
  </r>
  <r>
    <x v="1"/>
    <s v="15:52"/>
    <s v="16:24"/>
    <n v="1"/>
    <s v="One-Seat"/>
    <s v="BUTLER, JACQUELINE"/>
    <d v="2024-12-18T00:00:00"/>
    <n v="4040620"/>
    <s v="205B"/>
    <s v="WK1"/>
    <n v="19.11"/>
    <n v="34"/>
    <x v="0"/>
    <s v="Yes"/>
    <x v="1"/>
    <n v="19.11"/>
    <x v="1"/>
    <n v="33.442499999999995"/>
    <n v="38.442499999999995"/>
    <n v="5"/>
    <n v="5"/>
    <n v="0"/>
    <n v="32.5"/>
    <n v="0.56666666666666665"/>
    <n v="18.416666666666668"/>
    <n v="20.0258"/>
    <s v="WAV"/>
    <b v="1"/>
    <n v="18.416666666666668"/>
  </r>
  <r>
    <x v="10"/>
    <s v="10:28"/>
    <s v="11:25"/>
    <n v="1"/>
    <s v="One-Seat"/>
    <s v="BROWN, LOVIE"/>
    <d v="2024-12-18T00:00:00"/>
    <n v="4043259"/>
    <s v="216"/>
    <s v="AM1"/>
    <n v="21.37"/>
    <n v="57"/>
    <x v="0"/>
    <s v="Yes"/>
    <x v="1"/>
    <n v="21.37"/>
    <x v="1"/>
    <n v="37.397500000000001"/>
    <n v="42.397500000000001"/>
    <n v="5.5"/>
    <n v="5.5"/>
    <n v="0"/>
    <n v="29"/>
    <n v="0.95"/>
    <n v="27.549999999999997"/>
    <n v="14.8475"/>
    <s v="SEDAN"/>
    <b v="1"/>
    <n v="27.55"/>
  </r>
  <r>
    <x v="0"/>
    <s v="08:05"/>
    <s v="10:05"/>
    <n v="1"/>
    <s v="One-Seat"/>
    <s v="KEITH , CLYDE"/>
    <d v="2024-12-18T00:00:00"/>
    <n v="4044067"/>
    <s v="212"/>
    <s v="WK1"/>
    <n v="31.58"/>
    <n v="120"/>
    <x v="0"/>
    <s v="Yes"/>
    <x v="0"/>
    <n v="31.58"/>
    <x v="0"/>
    <n v="63.16"/>
    <n v="69.66"/>
    <n v="5.5"/>
    <n v="5.5"/>
    <n v="0"/>
    <n v="35.787500000000001"/>
    <n v="2"/>
    <n v="71.575000000000003"/>
    <n v="-1.915"/>
    <s v="WAV"/>
    <b v="1"/>
    <n v="71.575000000000003"/>
  </r>
  <r>
    <x v="1"/>
    <s v="17:10"/>
    <s v="19:04"/>
    <n v="0"/>
    <s v="One-Seat"/>
    <s v="BUTLER, JACQUELINE"/>
    <d v="2024-12-18T00:00:00"/>
    <n v="4043244"/>
    <s v="205B"/>
    <s v="AM1"/>
    <n v="29.88"/>
    <n v="116"/>
    <x v="0"/>
    <s v="Yes"/>
    <x v="1"/>
    <n v="29.88"/>
    <x v="1"/>
    <n v="52.29"/>
    <n v="57.29"/>
    <n v="0"/>
    <n v="0"/>
    <n v="0"/>
    <n v="32.5"/>
    <n v="1.9333333333333333"/>
    <n v="62.833333333333336"/>
    <n v="-5.5433000000000003"/>
    <s v="WAV"/>
    <b v="1"/>
    <n v="62.833333333333336"/>
  </r>
  <r>
    <x v="0"/>
    <s v="08:16"/>
    <s v="09:15"/>
    <n v="0"/>
    <s v="One-Seat"/>
    <s v="LARA, DOUGLAS"/>
    <d v="2024-12-18T00:00:00"/>
    <n v="4041993"/>
    <s v="213"/>
    <s v="AM1"/>
    <n v="14.12"/>
    <n v="60"/>
    <x v="0"/>
    <s v="Yes"/>
    <x v="0"/>
    <n v="14.12"/>
    <x v="0"/>
    <n v="28.24"/>
    <n v="34.739999999999995"/>
    <n v="0"/>
    <n v="0"/>
    <n v="0"/>
    <n v="35.787500000000001"/>
    <n v="1"/>
    <n v="35.787500000000001"/>
    <n v="-1.0475000000000001"/>
    <s v="WAV"/>
    <b v="1"/>
    <n v="35.787500000000001"/>
  </r>
  <r>
    <x v="6"/>
    <s v="15:22"/>
    <s v="16:05"/>
    <n v="0"/>
    <s v="One-Seat"/>
    <s v="VILCHEZ, CHARLENNE"/>
    <d v="2024-12-18T00:00:00"/>
    <n v="4042005"/>
    <s v="217"/>
    <s v="AM1"/>
    <n v="14.12"/>
    <n v="43"/>
    <x v="0"/>
    <s v="Yes"/>
    <x v="1"/>
    <n v="14.12"/>
    <x v="1"/>
    <n v="24.709999999999997"/>
    <n v="29.709999999999997"/>
    <n v="0"/>
    <n v="0"/>
    <n v="0"/>
    <n v="32.5"/>
    <n v="0.71666666666666667"/>
    <n v="23.291666666666668"/>
    <n v="6.4183000000000003"/>
    <s v="WAV"/>
    <b v="1"/>
    <n v="23.291666666666668"/>
  </r>
  <r>
    <x v="7"/>
    <s v="14:50"/>
    <s v="15:33"/>
    <n v="0"/>
    <s v="One-Seat"/>
    <s v="OBELTON, KENNETH"/>
    <d v="2024-12-18T00:00:00"/>
    <n v="4040216"/>
    <s v="219"/>
    <s v="AM1"/>
    <n v="10.39"/>
    <n v="52"/>
    <x v="0"/>
    <s v="Yes"/>
    <x v="1"/>
    <n v="10.39"/>
    <x v="1"/>
    <n v="18.182500000000001"/>
    <n v="23.182500000000001"/>
    <n v="0"/>
    <n v="0"/>
    <n v="0"/>
    <n v="29"/>
    <n v="0.8666666666666667"/>
    <n v="25.133333333333333"/>
    <n v="-1.9508000000000001"/>
    <s v="SEDAN"/>
    <b v="1"/>
    <n v="25.133333333333333"/>
  </r>
  <r>
    <x v="2"/>
    <s v="13:51"/>
    <s v="14:39"/>
    <n v="0"/>
    <s v="One-Seat"/>
    <s v="JENNINGS, WILLIAM"/>
    <d v="2024-12-18T00:00:00"/>
    <n v="4042170"/>
    <s v="218"/>
    <s v="AM1"/>
    <n v="19.53"/>
    <n v="48"/>
    <x v="0"/>
    <s v="Yes"/>
    <x v="1"/>
    <n v="19.53"/>
    <x v="1"/>
    <n v="34.177500000000002"/>
    <n v="39.177500000000002"/>
    <n v="5.5"/>
    <n v="0"/>
    <n v="5.5"/>
    <n v="32.5"/>
    <n v="0.8"/>
    <n v="26"/>
    <n v="13.1775"/>
    <s v="SEDAN"/>
    <b v="0"/>
    <n v="26"/>
  </r>
  <r>
    <x v="6"/>
    <s v="15:30"/>
    <s v="16:02"/>
    <n v="0"/>
    <s v="One-Seat"/>
    <s v="VILCHEZ, CHARLENNE"/>
    <d v="2024-12-18T00:00:00"/>
    <n v="4042495"/>
    <s v="217"/>
    <s v="AM1"/>
    <n v="14.03"/>
    <n v="32"/>
    <x v="0"/>
    <s v="Yes"/>
    <x v="1"/>
    <n v="14.03"/>
    <x v="1"/>
    <n v="24.552499999999998"/>
    <n v="29.552499999999998"/>
    <n v="0"/>
    <n v="0"/>
    <n v="0"/>
    <n v="32.5"/>
    <n v="0.53333333333333333"/>
    <n v="17.333333333333332"/>
    <n v="12.219200000000001"/>
    <s v="WAV"/>
    <b v="1"/>
    <n v="17.333333333333332"/>
  </r>
  <r>
    <x v="6"/>
    <s v="16:21"/>
    <s v="16:42"/>
    <n v="0"/>
    <s v="One-Seat"/>
    <s v="VILCHEZ, CHARLENNE"/>
    <d v="2024-12-18T00:00:00"/>
    <n v="4042145"/>
    <s v="217"/>
    <s v="AM1"/>
    <n v="9.94"/>
    <n v="22"/>
    <x v="0"/>
    <s v="Yes"/>
    <x v="1"/>
    <n v="9.94"/>
    <x v="1"/>
    <n v="17.395"/>
    <n v="22.395"/>
    <n v="0"/>
    <n v="0"/>
    <n v="0"/>
    <n v="32.5"/>
    <n v="0.36666666666666664"/>
    <n v="11.916666666666666"/>
    <n v="10.478300000000001"/>
    <s v="WAV"/>
    <b v="1"/>
    <n v="11.916666666666666"/>
  </r>
  <r>
    <x v="7"/>
    <s v="07:43"/>
    <s v="09:38"/>
    <n v="0"/>
    <s v="One-Seat"/>
    <s v="OBELTON, KENNETH"/>
    <d v="2024-12-18T00:00:00"/>
    <n v="4042566"/>
    <s v="219"/>
    <s v="AM1"/>
    <n v="26.71"/>
    <n v="129"/>
    <x v="0"/>
    <s v="Yes"/>
    <x v="1"/>
    <n v="26.71"/>
    <x v="1"/>
    <n v="46.7425"/>
    <n v="51.7425"/>
    <n v="5.5"/>
    <n v="0"/>
    <n v="5.5"/>
    <n v="29"/>
    <n v="2.15"/>
    <n v="62.349999999999994"/>
    <n v="-10.6075"/>
    <s v="SEDAN"/>
    <b v="1"/>
    <n v="62.35"/>
  </r>
  <r>
    <x v="5"/>
    <s v="15:21"/>
    <s v="16:36"/>
    <n v="0"/>
    <s v="One-Seat"/>
    <s v="FOWLER, ANTOINE"/>
    <d v="2024-12-18T00:00:00"/>
    <n v="4042567"/>
    <s v="222"/>
    <s v="AM1"/>
    <n v="26.71"/>
    <n v="78"/>
    <x v="0"/>
    <s v="Yes"/>
    <x v="1"/>
    <n v="26.71"/>
    <x v="1"/>
    <n v="46.7425"/>
    <n v="51.7425"/>
    <n v="5"/>
    <n v="0"/>
    <n v="5"/>
    <n v="32.5"/>
    <n v="1.3"/>
    <n v="42.25"/>
    <n v="9.4924999999999997"/>
    <s v="WAV"/>
    <b v="1"/>
    <n v="42.25"/>
  </r>
  <r>
    <x v="3"/>
    <s v="14:18"/>
    <s v="15:02"/>
    <n v="0"/>
    <s v="One-Seat"/>
    <s v="MOLLIQUE, ROMESHA"/>
    <d v="2024-12-18T00:00:00"/>
    <n v="4043440"/>
    <s v="203"/>
    <s v="AM1"/>
    <n v="9.1999999999999993"/>
    <n v="46"/>
    <x v="0"/>
    <s v="Yes"/>
    <x v="1"/>
    <n v="9.1999999999999993"/>
    <x v="1"/>
    <n v="16.099999999999998"/>
    <n v="21.099999999999998"/>
    <n v="5"/>
    <n v="0"/>
    <n v="5"/>
    <n v="32.5"/>
    <n v="0.76666666666666672"/>
    <n v="24.916666666666668"/>
    <n v="-3.8167"/>
    <s v="WAV"/>
    <b v="1"/>
    <n v="24.916666666666668"/>
  </r>
  <r>
    <x v="2"/>
    <s v="12:19"/>
    <s v="13:12"/>
    <n v="0"/>
    <s v="One-Seat"/>
    <s v="JENNINGS, WILLIAM"/>
    <d v="2024-12-18T00:00:00"/>
    <n v="4043263"/>
    <s v="218"/>
    <s v="AM1"/>
    <n v="21.37"/>
    <n v="52"/>
    <x v="0"/>
    <s v="Yes"/>
    <x v="1"/>
    <n v="21.37"/>
    <x v="1"/>
    <n v="37.397500000000001"/>
    <n v="42.397500000000001"/>
    <n v="5"/>
    <n v="0"/>
    <n v="5"/>
    <n v="32.5"/>
    <n v="0.8666666666666667"/>
    <n v="28.166666666666668"/>
    <n v="14.2308"/>
    <s v="SEDAN"/>
    <b v="0"/>
    <n v="28.166666666666668"/>
  </r>
  <r>
    <x v="3"/>
    <s v="16:18"/>
    <s v="17:16"/>
    <n v="0"/>
    <s v="One-Seat"/>
    <s v="MOLLIQUE, ROMESHA"/>
    <d v="2024-12-18T00:00:00"/>
    <n v="4043315"/>
    <s v="203"/>
    <s v="WH1"/>
    <n v="9.58"/>
    <n v="59"/>
    <x v="1"/>
    <s v="Yes"/>
    <x v="0"/>
    <n v="9.58"/>
    <x v="0"/>
    <n v="19.16"/>
    <n v="25.66"/>
    <n v="5"/>
    <n v="0"/>
    <n v="5"/>
    <n v="32.5"/>
    <n v="0.98333333333333328"/>
    <n v="31.958333333333332"/>
    <n v="-6.2983000000000002"/>
    <s v="WAV"/>
    <b v="1"/>
    <n v="31.958333333333332"/>
  </r>
  <r>
    <x v="7"/>
    <s v="08:06"/>
    <s v="09:07"/>
    <n v="0"/>
    <s v="One-Seat"/>
    <s v="OBELTON, KENNETH"/>
    <d v="2024-12-18T00:00:00"/>
    <n v="4043430"/>
    <s v="219"/>
    <s v="AM1"/>
    <n v="28.26"/>
    <n v="62"/>
    <x v="0"/>
    <s v="Yes"/>
    <x v="1"/>
    <n v="28.26"/>
    <x v="1"/>
    <n v="49.455000000000005"/>
    <n v="54.455000000000005"/>
    <n v="5.5"/>
    <n v="0"/>
    <n v="5.5"/>
    <n v="29"/>
    <n v="1.0333333333333334"/>
    <n v="29.966666666666669"/>
    <n v="24.488299999999999"/>
    <s v="SEDAN"/>
    <b v="1"/>
    <n v="29.966666666666665"/>
  </r>
  <r>
    <x v="0"/>
    <s v="07:36"/>
    <s v="08:34"/>
    <n v="0"/>
    <s v="One-Seat"/>
    <s v="BANKS, LENARD"/>
    <d v="2024-12-18T00:00:00"/>
    <n v="4043314"/>
    <s v="221"/>
    <s v="WH1"/>
    <n v="10.19"/>
    <n v="59"/>
    <x v="1"/>
    <s v="Yes"/>
    <x v="0"/>
    <n v="10.19"/>
    <x v="0"/>
    <n v="20.38"/>
    <n v="26.88"/>
    <n v="0"/>
    <n v="0"/>
    <n v="0"/>
    <n v="35.787500000000001"/>
    <n v="0.98333333333333328"/>
    <n v="35.191041666666663"/>
    <n v="-8.3109999999999999"/>
    <s v="WAV"/>
    <b v="1"/>
    <n v="35.191041666666671"/>
  </r>
  <r>
    <x v="12"/>
    <s v="05:00"/>
    <s v="05:31"/>
    <n v="0"/>
    <s v="One-Seat"/>
    <s v="STEPHENS, MARITZA"/>
    <d v="2024-12-18T00:00:00"/>
    <n v="4041978"/>
    <s v="206"/>
    <s v="AM1"/>
    <n v="26.9"/>
    <n v="49"/>
    <x v="0"/>
    <s v="Yes"/>
    <x v="1"/>
    <n v="26.9"/>
    <x v="1"/>
    <n v="47.074999999999996"/>
    <n v="52.074999999999996"/>
    <n v="5.5"/>
    <n v="0"/>
    <n v="5.5"/>
    <n v="32.5"/>
    <n v="0.81666666666666665"/>
    <n v="26.541666666666668"/>
    <n v="25.533300000000001"/>
    <s v="WAV"/>
    <b v="1"/>
    <n v="26.541666666666668"/>
  </r>
  <r>
    <x v="10"/>
    <s v="14:35"/>
    <s v="14:54"/>
    <n v="0"/>
    <s v="One-Seat"/>
    <s v="BROWN, LOVIE"/>
    <d v="2024-12-18T00:00:00"/>
    <n v="4040111"/>
    <s v="216"/>
    <s v="AM1"/>
    <n v="11.47"/>
    <n v="19"/>
    <x v="0"/>
    <s v="Yes"/>
    <x v="1"/>
    <n v="11.47"/>
    <x v="1"/>
    <n v="20.072500000000002"/>
    <n v="25.072500000000002"/>
    <n v="0"/>
    <n v="0"/>
    <n v="0"/>
    <n v="29"/>
    <n v="0.31666666666666665"/>
    <n v="9.1833333333333336"/>
    <n v="15.889200000000001"/>
    <s v="SEDAN"/>
    <b v="1"/>
    <n v="9.1833333333333336"/>
  </r>
  <r>
    <x v="0"/>
    <s v="08:51"/>
    <s v="09:11"/>
    <n v="0"/>
    <s v="One-Seat"/>
    <s v="KEITH , CLYDE"/>
    <d v="2024-12-18T00:00:00"/>
    <n v="4042377"/>
    <s v="212"/>
    <s v="WH1"/>
    <n v="9.48"/>
    <n v="19"/>
    <x v="1"/>
    <s v="Yes"/>
    <x v="0"/>
    <n v="9.48"/>
    <x v="0"/>
    <n v="18.96"/>
    <n v="25.46"/>
    <n v="5.5"/>
    <n v="0"/>
    <n v="5.5"/>
    <n v="35.787500000000001"/>
    <n v="0.31666666666666665"/>
    <n v="11.332708333333333"/>
    <n v="14.1273"/>
    <s v="WAV"/>
    <b v="1"/>
    <n v="11.332708333333333"/>
  </r>
  <r>
    <x v="0"/>
    <s v="15:18"/>
    <s v="15:42"/>
    <n v="0"/>
    <s v="One-Seat"/>
    <s v="ALLGOOD, SCOTT"/>
    <d v="2024-12-18T00:00:00"/>
    <n v="4042183"/>
    <s v="201"/>
    <s v="AM1,OW1"/>
    <n v="9.1999999999999993"/>
    <n v="24"/>
    <x v="0"/>
    <s v="Yes"/>
    <x v="0"/>
    <n v="9.1999999999999993"/>
    <x v="0"/>
    <n v="18.399999999999999"/>
    <n v="24.9"/>
    <n v="5"/>
    <n v="0"/>
    <n v="5"/>
    <n v="35.787500000000001"/>
    <n v="0.4"/>
    <n v="14.315000000000001"/>
    <n v="10.585000000000001"/>
    <s v="BIGVAN"/>
    <b v="1"/>
    <n v="14.315000000000001"/>
  </r>
  <r>
    <x v="2"/>
    <s v="16:41"/>
    <s v="17:55"/>
    <n v="0"/>
    <s v="One-Seat"/>
    <s v="MARZI, SAMI JAN"/>
    <d v="2024-12-18T00:00:00"/>
    <n v="4042175"/>
    <s v="204"/>
    <s v="AM1"/>
    <n v="19.53"/>
    <n v="74"/>
    <x v="0"/>
    <s v="Yes"/>
    <x v="1"/>
    <n v="19.53"/>
    <x v="1"/>
    <n v="34.177500000000002"/>
    <n v="39.177500000000002"/>
    <n v="5"/>
    <n v="0"/>
    <n v="5"/>
    <n v="32.5"/>
    <n v="1.2333333333333334"/>
    <n v="40.083333333333336"/>
    <n v="-0.90580000000000005"/>
    <s v="WAV"/>
    <b v="1"/>
    <n v="40.083333333333336"/>
  </r>
  <r>
    <x v="0"/>
    <s v="10:49"/>
    <s v="11:14"/>
    <n v="0"/>
    <s v="One-Seat"/>
    <s v="UMANA, DOMINGO"/>
    <d v="2024-12-18T00:00:00"/>
    <n v="4042384"/>
    <s v="210B"/>
    <s v="WH1"/>
    <n v="9.48"/>
    <n v="24"/>
    <x v="1"/>
    <s v="Yes"/>
    <x v="0"/>
    <n v="9.48"/>
    <x v="0"/>
    <n v="18.96"/>
    <n v="25.46"/>
    <n v="5"/>
    <n v="0"/>
    <n v="5"/>
    <n v="35.787500000000001"/>
    <n v="0.4"/>
    <n v="14.315000000000001"/>
    <n v="11.145"/>
    <s v="WAV"/>
    <b v="1"/>
    <n v="14.315000000000001"/>
  </r>
  <r>
    <x v="0"/>
    <s v="08:01"/>
    <s v="09:31"/>
    <n v="0"/>
    <s v="One-Seat"/>
    <s v="LARA, DOUGLAS"/>
    <d v="2024-12-18T00:00:00"/>
    <n v="4040137"/>
    <s v="213"/>
    <s v="AM1"/>
    <n v="13.14"/>
    <n v="90"/>
    <x v="0"/>
    <s v="Yes"/>
    <x v="0"/>
    <n v="13.14"/>
    <x v="0"/>
    <n v="26.28"/>
    <n v="32.78"/>
    <n v="0"/>
    <n v="0"/>
    <n v="0"/>
    <n v="35.787500000000001"/>
    <n v="1.5"/>
    <n v="53.681250000000006"/>
    <n v="-20.901199999999999"/>
    <s v="WAV"/>
    <b v="1"/>
    <n v="53.681249999999999"/>
  </r>
  <r>
    <x v="5"/>
    <s v="17:10"/>
    <s v="17:38"/>
    <n v="0"/>
    <s v="One-Seat"/>
    <s v="FOWLER, ANTOINE"/>
    <d v="2024-12-19T00:00:00"/>
    <n v="4041222"/>
    <s v="222"/>
    <s v="WH1"/>
    <n v="8.73"/>
    <n v="31"/>
    <x v="1"/>
    <s v="Yes"/>
    <x v="0"/>
    <n v="8.73"/>
    <x v="0"/>
    <n v="17.46"/>
    <n v="23.96"/>
    <n v="5"/>
    <n v="0"/>
    <n v="5"/>
    <n v="32.5"/>
    <n v="0.51666666666666672"/>
    <n v="16.791666666666668"/>
    <n v="7.1683000000000003"/>
    <s v="WAV"/>
    <b v="1"/>
    <n v="16.791666666666668"/>
  </r>
  <r>
    <x v="4"/>
    <s v="09:54"/>
    <s v="10:17"/>
    <n v="0"/>
    <s v="One-Seat"/>
    <s v="MAINESS, RYAN"/>
    <d v="2024-12-19T00:00:00"/>
    <n v="4041279"/>
    <s v="215"/>
    <s v="WK1"/>
    <n v="15.14"/>
    <n v="22"/>
    <x v="0"/>
    <s v="Yes"/>
    <x v="1"/>
    <n v="15.14"/>
    <x v="1"/>
    <n v="26.495000000000001"/>
    <n v="31.495000000000001"/>
    <n v="5.5"/>
    <n v="0"/>
    <n v="5.5"/>
    <n v="29"/>
    <n v="0.36666666666666664"/>
    <n v="10.633333333333333"/>
    <n v="20.861699999999999"/>
    <s v="SEDAN"/>
    <b v="1"/>
    <n v="10.633333333333333"/>
  </r>
  <r>
    <x v="0"/>
    <s v="10:45"/>
    <s v="11:10"/>
    <n v="0"/>
    <s v="One-Seat"/>
    <s v="ALLGOOD, SCOTT"/>
    <d v="2024-12-19T00:00:00"/>
    <n v="4041221"/>
    <s v="201"/>
    <s v="WH1"/>
    <n v="8.73"/>
    <n v="25"/>
    <x v="1"/>
    <s v="Yes"/>
    <x v="0"/>
    <n v="8.73"/>
    <x v="0"/>
    <n v="17.46"/>
    <n v="23.96"/>
    <n v="5.5"/>
    <n v="0"/>
    <n v="5.5"/>
    <n v="35.787500000000001"/>
    <n v="0.41666666666666669"/>
    <n v="14.911458333333334"/>
    <n v="9.0485000000000007"/>
    <s v="BIGVAN"/>
    <b v="1"/>
    <n v="14.911458333333334"/>
  </r>
  <r>
    <x v="0"/>
    <s v="09:21"/>
    <s v="10:03"/>
    <n v="0"/>
    <s v="One-Seat"/>
    <s v="LARA, DOUGLAS"/>
    <d v="2024-12-19T00:00:00"/>
    <n v="4041235"/>
    <s v="213"/>
    <s v="AM1"/>
    <n v="7.93"/>
    <n v="43"/>
    <x v="0"/>
    <s v="Yes"/>
    <x v="0"/>
    <n v="7.93"/>
    <x v="0"/>
    <n v="15.86"/>
    <n v="22.36"/>
    <n v="5.5"/>
    <n v="0"/>
    <n v="5.5"/>
    <n v="35.787500000000001"/>
    <n v="0.71666666666666667"/>
    <n v="25.647708333333334"/>
    <n v="-3.2877000000000001"/>
    <s v="WAV"/>
    <b v="1"/>
    <n v="25.647708333333334"/>
  </r>
  <r>
    <x v="3"/>
    <s v="08:48"/>
    <s v="09:19"/>
    <n v="0"/>
    <s v="One-Seat"/>
    <s v="MOLLIQUE, ROMESHA"/>
    <d v="2024-12-19T00:00:00"/>
    <n v="4041251"/>
    <s v="203"/>
    <s v="AM1"/>
    <n v="8.08"/>
    <n v="31"/>
    <x v="0"/>
    <s v="Yes"/>
    <x v="1"/>
    <n v="8.08"/>
    <x v="1"/>
    <n v="14.14"/>
    <n v="19.14"/>
    <n v="0"/>
    <n v="0"/>
    <n v="0"/>
    <n v="32.5"/>
    <n v="0.51666666666666672"/>
    <n v="16.791666666666668"/>
    <n v="2.3483000000000001"/>
    <s v="WAV"/>
    <b v="1"/>
    <n v="16.791666666666668"/>
  </r>
  <r>
    <x v="0"/>
    <s v="15:00"/>
    <s v="15:15"/>
    <n v="0"/>
    <s v="One-Seat"/>
    <s v="LARA, DOUGLAS"/>
    <d v="2024-12-19T00:00:00"/>
    <n v="4041358"/>
    <s v="213"/>
    <s v="WH1"/>
    <n v="8.35"/>
    <n v="18"/>
    <x v="1"/>
    <s v="Yes"/>
    <x v="0"/>
    <n v="8.35"/>
    <x v="0"/>
    <n v="16.7"/>
    <n v="23.2"/>
    <n v="5"/>
    <n v="0"/>
    <n v="5"/>
    <n v="35.787500000000001"/>
    <n v="0.3"/>
    <n v="10.73625"/>
    <n v="12.463800000000001"/>
    <s v="WAV"/>
    <b v="1"/>
    <n v="10.736250000000002"/>
  </r>
  <r>
    <x v="13"/>
    <s v="14:55"/>
    <s v="15:39"/>
    <n v="0"/>
    <s v="One-Seat"/>
    <s v="ALLISON, AARON"/>
    <d v="2024-12-19T00:00:00"/>
    <n v="4041252"/>
    <s v="202"/>
    <s v="AM1"/>
    <n v="8.08"/>
    <n v="43"/>
    <x v="0"/>
    <s v="Yes"/>
    <x v="1"/>
    <n v="8.08"/>
    <x v="1"/>
    <n v="14.14"/>
    <n v="19.14"/>
    <n v="0"/>
    <n v="0"/>
    <n v="0"/>
    <n v="32.5"/>
    <n v="0.71666666666666667"/>
    <n v="23.291666666666668"/>
    <n v="-4.1516999999999999"/>
    <s v="WAV"/>
    <b v="1"/>
    <n v="23.291666666666668"/>
  </r>
  <r>
    <x v="0"/>
    <s v="12:48"/>
    <s v="13:15"/>
    <n v="0"/>
    <s v="One-Seat"/>
    <s v="EVANS, JOHN"/>
    <d v="2024-12-19T00:00:00"/>
    <n v="4041280"/>
    <s v="208"/>
    <s v="WK1"/>
    <n v="15.14"/>
    <n v="26"/>
    <x v="0"/>
    <s v="Yes"/>
    <x v="0"/>
    <n v="15.14"/>
    <x v="0"/>
    <n v="30.28"/>
    <n v="36.78"/>
    <n v="5"/>
    <n v="0"/>
    <n v="5"/>
    <n v="35.787500000000001"/>
    <n v="0.43333333333333335"/>
    <n v="15.507916666666668"/>
    <n v="21.272099999999998"/>
    <s v="WAV"/>
    <b v="1"/>
    <n v="15.507916666666667"/>
  </r>
  <r>
    <x v="0"/>
    <s v="15:55"/>
    <s v="17:24"/>
    <n v="0"/>
    <s v="One-Seat"/>
    <s v="ALLGOOD, SCOTT"/>
    <d v="2024-12-19T00:00:00"/>
    <n v="4041254"/>
    <s v="201"/>
    <s v="OW1"/>
    <n v="20.11"/>
    <n v="91"/>
    <x v="0"/>
    <s v="Yes"/>
    <x v="0"/>
    <n v="20.11"/>
    <x v="0"/>
    <n v="40.22"/>
    <n v="46.72"/>
    <n v="5.5"/>
    <n v="0"/>
    <n v="5.5"/>
    <n v="35.787500000000001"/>
    <n v="1.5166666666666666"/>
    <n v="54.277708333333337"/>
    <n v="-7.5576999999999996"/>
    <s v="BIGVAN"/>
    <b v="1"/>
    <n v="54.277708333333329"/>
  </r>
  <r>
    <x v="13"/>
    <s v="15:13"/>
    <s v="15:31"/>
    <n v="0"/>
    <s v="One-Seat"/>
    <s v="ALLISON, AARON"/>
    <d v="2024-12-19T00:00:00"/>
    <n v="4041088"/>
    <s v="202"/>
    <s v="AM1"/>
    <n v="4.38"/>
    <n v="19"/>
    <x v="0"/>
    <s v="Yes"/>
    <x v="1"/>
    <n v="4.38"/>
    <x v="1"/>
    <n v="7.665"/>
    <n v="12.664999999999999"/>
    <n v="5.5"/>
    <n v="0"/>
    <n v="5.5"/>
    <n v="32.5"/>
    <n v="0.31666666666666665"/>
    <n v="10.291666666666666"/>
    <n v="2.3733"/>
    <s v="WAV"/>
    <b v="1"/>
    <n v="10.291666666666666"/>
  </r>
  <r>
    <x v="3"/>
    <s v="07:40"/>
    <s v="08:10"/>
    <n v="0"/>
    <s v="One-Seat"/>
    <s v="MOLLIQUE, ROMESHA"/>
    <d v="2024-12-19T00:00:00"/>
    <n v="4041086"/>
    <s v="203"/>
    <s v="WH1"/>
    <n v="4.88"/>
    <n v="29"/>
    <x v="1"/>
    <s v="Yes"/>
    <x v="0"/>
    <n v="4.88"/>
    <x v="0"/>
    <n v="9.76"/>
    <n v="16.259999999999998"/>
    <n v="0"/>
    <n v="0"/>
    <n v="0"/>
    <n v="32.5"/>
    <n v="0.48333333333333334"/>
    <n v="15.708333333333334"/>
    <n v="0.55169999999999997"/>
    <s v="WAV"/>
    <b v="1"/>
    <n v="15.708333333333334"/>
  </r>
  <r>
    <x v="13"/>
    <s v="16:31"/>
    <s v="17:50"/>
    <n v="0"/>
    <s v="One-Seat"/>
    <s v="ALLISON, AARON"/>
    <d v="2024-12-19T00:00:00"/>
    <n v="4041092"/>
    <s v="202"/>
    <s v="AM2"/>
    <n v="15.66"/>
    <n v="79"/>
    <x v="0"/>
    <s v="Yes"/>
    <x v="1"/>
    <n v="15.66"/>
    <x v="1"/>
    <n v="27.405000000000001"/>
    <n v="32.405000000000001"/>
    <n v="0"/>
    <n v="0"/>
    <n v="0"/>
    <n v="32.5"/>
    <n v="1.3166666666666667"/>
    <n v="42.791666666666664"/>
    <n v="-10.386699999999999"/>
    <s v="WAV"/>
    <b v="1"/>
    <n v="42.791666666666664"/>
  </r>
  <r>
    <x v="10"/>
    <s v="08:17"/>
    <s v="09:47"/>
    <n v="0"/>
    <s v="One-Seat"/>
    <s v="BROWN, LOVIE"/>
    <d v="2024-12-19T00:00:00"/>
    <n v="4041091"/>
    <s v="216"/>
    <s v="AM2"/>
    <n v="15.66"/>
    <n v="90"/>
    <x v="0"/>
    <s v="Yes"/>
    <x v="1"/>
    <n v="15.66"/>
    <x v="1"/>
    <n v="27.405000000000001"/>
    <n v="32.405000000000001"/>
    <n v="0"/>
    <n v="0"/>
    <n v="0"/>
    <n v="29"/>
    <n v="1.5"/>
    <n v="43.5"/>
    <n v="-11.095000000000001"/>
    <s v="SEDAN"/>
    <b v="1"/>
    <n v="43.5"/>
  </r>
  <r>
    <x v="0"/>
    <s v="14:17"/>
    <s v="15:07"/>
    <n v="0"/>
    <s v="One-Seat"/>
    <s v="BANKS, LENARD"/>
    <d v="2024-12-19T00:00:00"/>
    <n v="4041090"/>
    <s v="221"/>
    <s v="AM1"/>
    <n v="17.3"/>
    <n v="50"/>
    <x v="0"/>
    <s v="Yes"/>
    <x v="0"/>
    <n v="17.3"/>
    <x v="0"/>
    <n v="34.6"/>
    <n v="41.1"/>
    <n v="0"/>
    <n v="0"/>
    <n v="0"/>
    <n v="35.787500000000001"/>
    <n v="0.83333333333333337"/>
    <n v="29.822916666666668"/>
    <n v="11.277100000000001"/>
    <s v="WAV"/>
    <b v="1"/>
    <n v="29.822916666666668"/>
  </r>
  <r>
    <x v="10"/>
    <s v="08:28"/>
    <s v="08:58"/>
    <n v="0"/>
    <s v="One-Seat"/>
    <s v="BROWN, LOVIE"/>
    <d v="2024-12-19T00:00:00"/>
    <n v="4041089"/>
    <s v="216"/>
    <s v="AM1"/>
    <n v="17.3"/>
    <n v="49"/>
    <x v="0"/>
    <s v="Yes"/>
    <x v="1"/>
    <n v="17.3"/>
    <x v="1"/>
    <n v="30.275000000000002"/>
    <n v="35.275000000000006"/>
    <n v="0"/>
    <n v="0"/>
    <n v="0"/>
    <n v="29"/>
    <n v="0.81666666666666665"/>
    <n v="23.683333333333334"/>
    <n v="11.591699999999999"/>
    <s v="SEDAN"/>
    <b v="1"/>
    <n v="23.683333333333334"/>
  </r>
  <r>
    <x v="11"/>
    <s v="17:06"/>
    <s v="17:31"/>
    <n v="0"/>
    <s v="One-Seat"/>
    <s v="MALCOM, LANDREW"/>
    <d v="2024-12-19T00:00:00"/>
    <n v="4041087"/>
    <s v="209"/>
    <s v="WH1"/>
    <n v="4.99"/>
    <n v="24"/>
    <x v="1"/>
    <s v="Yes"/>
    <x v="0"/>
    <n v="4.99"/>
    <x v="0"/>
    <n v="9.98"/>
    <n v="16.48"/>
    <n v="0"/>
    <n v="0"/>
    <n v="0"/>
    <n v="32.5"/>
    <n v="0.4"/>
    <n v="13"/>
    <n v="3.48"/>
    <s v="WAV"/>
    <b v="1"/>
    <n v="13"/>
  </r>
  <r>
    <x v="13"/>
    <s v="07:56"/>
    <s v="08:35"/>
    <n v="0"/>
    <s v="One-Seat"/>
    <s v="ALLISON, AARON"/>
    <d v="2024-12-19T00:00:00"/>
    <n v="4040928"/>
    <s v="202"/>
    <s v="AM1"/>
    <n v="10.39"/>
    <n v="39"/>
    <x v="0"/>
    <s v="Yes"/>
    <x v="1"/>
    <n v="10.39"/>
    <x v="1"/>
    <n v="18.182500000000001"/>
    <n v="23.182500000000001"/>
    <n v="5.5"/>
    <n v="0"/>
    <n v="5.5"/>
    <n v="32.5"/>
    <n v="0.65"/>
    <n v="21.125"/>
    <n v="2.0575000000000001"/>
    <s v="WAV"/>
    <b v="1"/>
    <n v="21.125"/>
  </r>
  <r>
    <x v="13"/>
    <s v="15:13"/>
    <s v="15:53"/>
    <n v="0"/>
    <s v="One-Seat"/>
    <s v="ALLISON, AARON"/>
    <d v="2024-12-19T00:00:00"/>
    <n v="4041074"/>
    <s v="202"/>
    <s v="AM1"/>
    <n v="10.039999999999999"/>
    <n v="40"/>
    <x v="0"/>
    <s v="Yes"/>
    <x v="1"/>
    <n v="10.039999999999999"/>
    <x v="1"/>
    <n v="17.57"/>
    <n v="22.57"/>
    <n v="0"/>
    <n v="0"/>
    <n v="0"/>
    <n v="32.5"/>
    <n v="0.66666666666666663"/>
    <n v="21.666666666666664"/>
    <n v="0.90329999999999999"/>
    <s v="WAV"/>
    <b v="1"/>
    <n v="21.666666666666668"/>
  </r>
  <r>
    <x v="0"/>
    <s v="10:01"/>
    <s v="10:29"/>
    <n v="0"/>
    <s v="One-Seat"/>
    <s v="BANKS, LENARD"/>
    <d v="2024-12-19T00:00:00"/>
    <n v="4041253"/>
    <s v="221"/>
    <s v="WH1"/>
    <n v="17.28"/>
    <n v="46"/>
    <x v="1"/>
    <s v="Yes"/>
    <x v="0"/>
    <n v="17.28"/>
    <x v="0"/>
    <n v="34.56"/>
    <n v="41.06"/>
    <n v="5"/>
    <n v="0"/>
    <n v="5"/>
    <n v="35.787500000000001"/>
    <n v="0.76666666666666672"/>
    <n v="27.437083333333337"/>
    <n v="13.6229"/>
    <s v="WAV"/>
    <b v="1"/>
    <n v="27.437083333333337"/>
  </r>
  <r>
    <x v="7"/>
    <s v="15:08"/>
    <s v="15:08"/>
    <n v="0"/>
    <s v="One-Seat"/>
    <s v="OBELTON, KENNETH"/>
    <d v="2024-12-19T00:00:00"/>
    <n v="4040929"/>
    <s v="219"/>
    <s v="AM1"/>
    <n v="10.39"/>
    <n v="15"/>
    <x v="0"/>
    <s v="Yes"/>
    <x v="1"/>
    <n v="10.39"/>
    <x v="1"/>
    <n v="18.182500000000001"/>
    <n v="23.182500000000001"/>
    <n v="0"/>
    <n v="0"/>
    <n v="0"/>
    <n v="29"/>
    <n v="0.25"/>
    <n v="7.25"/>
    <n v="15.932499999999999"/>
    <s v="SEDAN"/>
    <b v="1"/>
    <n v="7.25"/>
  </r>
  <r>
    <x v="2"/>
    <s v="08:26"/>
    <s v="08:52"/>
    <n v="0"/>
    <s v="One-Seat"/>
    <s v="VAUGHN, DUSTIN"/>
    <d v="2024-12-19T00:00:00"/>
    <n v="4042101"/>
    <s v="220"/>
    <s v="AM1"/>
    <n v="12.94"/>
    <n v="26"/>
    <x v="0"/>
    <s v="Yes"/>
    <x v="1"/>
    <n v="12.94"/>
    <x v="1"/>
    <n v="22.645"/>
    <n v="27.645"/>
    <n v="0"/>
    <n v="0"/>
    <n v="0"/>
    <n v="32.5"/>
    <n v="0.43333333333333335"/>
    <n v="14.083333333333334"/>
    <n v="13.5617"/>
    <s v="SEDAN"/>
    <b v="0"/>
    <n v="14.083333333333334"/>
  </r>
  <r>
    <x v="7"/>
    <s v="14:18"/>
    <s v="15:56"/>
    <n v="0"/>
    <s v="One-Seat"/>
    <s v="OBELTON, KENNETH"/>
    <d v="2024-12-19T00:00:00"/>
    <n v="4040858"/>
    <s v="219"/>
    <s v="AM1"/>
    <n v="20.329999999999998"/>
    <n v="99"/>
    <x v="0"/>
    <s v="Yes"/>
    <x v="1"/>
    <n v="20.329999999999998"/>
    <x v="1"/>
    <n v="35.577500000000001"/>
    <n v="40.577500000000001"/>
    <n v="0"/>
    <n v="0"/>
    <n v="0"/>
    <n v="29"/>
    <n v="1.65"/>
    <n v="47.849999999999994"/>
    <n v="-7.2725"/>
    <s v="SEDAN"/>
    <b v="1"/>
    <n v="47.85"/>
  </r>
  <r>
    <x v="13"/>
    <s v="16:50"/>
    <s v="17:34"/>
    <n v="0"/>
    <s v="One-Seat"/>
    <s v="ALLISON, AARON"/>
    <d v="2024-12-19T00:00:00"/>
    <n v="4042176"/>
    <s v="202"/>
    <s v="AM1"/>
    <n v="19.53"/>
    <n v="45"/>
    <x v="0"/>
    <s v="Yes"/>
    <x v="1"/>
    <n v="19.53"/>
    <x v="1"/>
    <n v="34.177500000000002"/>
    <n v="39.177500000000002"/>
    <n v="5"/>
    <n v="0"/>
    <n v="5"/>
    <n v="32.5"/>
    <n v="0.75"/>
    <n v="24.375"/>
    <n v="14.8025"/>
    <s v="WAV"/>
    <b v="1"/>
    <n v="24.375"/>
  </r>
  <r>
    <x v="0"/>
    <s v=""/>
    <s v="15:32"/>
    <n v="0"/>
    <s v="One-Seat"/>
    <s v="EVANS, JOHN"/>
    <d v="2024-12-19T00:00:00"/>
    <n v="4042171"/>
    <s v="208"/>
    <s v="AM1"/>
    <n v="19.53"/>
    <n v="932"/>
    <x v="0"/>
    <s v="Yes"/>
    <x v="0"/>
    <n v="19.53"/>
    <x v="0"/>
    <n v="39.06"/>
    <n v="45.56"/>
    <n v="5.5"/>
    <n v="0"/>
    <n v="5.5"/>
    <n v="35.787500000000001"/>
    <n v="15.533333333333333"/>
    <n v="555.8991666666667"/>
    <n v="-510.33920000000001"/>
    <s v="WAV"/>
    <b v="1"/>
    <n v="555.8991666666667"/>
  </r>
  <r>
    <x v="0"/>
    <s v="14:09"/>
    <s v="14:29"/>
    <n v="0"/>
    <s v="One-Seat"/>
    <s v="LARA, DOUGLAS"/>
    <d v="2024-12-19T00:00:00"/>
    <n v="4042191"/>
    <s v="213"/>
    <s v="AM1"/>
    <n v="8.51"/>
    <n v="21"/>
    <x v="0"/>
    <s v="Yes"/>
    <x v="0"/>
    <n v="8.51"/>
    <x v="0"/>
    <n v="17.02"/>
    <n v="23.52"/>
    <n v="5"/>
    <n v="0"/>
    <n v="5"/>
    <n v="35.787500000000001"/>
    <n v="0.35"/>
    <n v="12.525625"/>
    <n v="10.994400000000001"/>
    <s v="WAV"/>
    <b v="1"/>
    <n v="12.525625"/>
  </r>
  <r>
    <x v="12"/>
    <s v="14:29"/>
    <s v="15:55"/>
    <n v="0"/>
    <s v="One-Seat"/>
    <s v="STEPHENS, MARITZA"/>
    <d v="2024-12-19T00:00:00"/>
    <n v="4042006"/>
    <s v="206"/>
    <s v="AM1"/>
    <n v="14.12"/>
    <n v="86"/>
    <x v="0"/>
    <s v="Yes"/>
    <x v="1"/>
    <n v="14.12"/>
    <x v="1"/>
    <n v="24.709999999999997"/>
    <n v="29.709999999999997"/>
    <n v="0"/>
    <n v="0"/>
    <n v="0"/>
    <n v="32.5"/>
    <n v="1.4333333333333333"/>
    <n v="46.583333333333336"/>
    <n v="-16.8733"/>
    <s v="WAV"/>
    <b v="1"/>
    <n v="46.583333333333336"/>
  </r>
  <r>
    <x v="2"/>
    <s v="07:34"/>
    <s v="07:54"/>
    <n v="0"/>
    <s v="One-Seat"/>
    <s v="VAUGHN, DUSTIN"/>
    <d v="2024-12-19T00:00:00"/>
    <n v="4042184"/>
    <s v="220"/>
    <s v="AM1"/>
    <n v="11.14"/>
    <n v="20"/>
    <x v="0"/>
    <s v="Yes"/>
    <x v="1"/>
    <n v="11.14"/>
    <x v="1"/>
    <n v="19.495000000000001"/>
    <n v="24.495000000000001"/>
    <n v="0"/>
    <n v="0"/>
    <n v="0"/>
    <n v="32.5"/>
    <n v="0.33333333333333331"/>
    <n v="10.833333333333332"/>
    <n v="13.6617"/>
    <s v="SEDAN"/>
    <b v="0"/>
    <n v="10.833333333333334"/>
  </r>
  <r>
    <x v="7"/>
    <s v="06:59"/>
    <s v="07:13"/>
    <n v="0"/>
    <s v="One-Seat"/>
    <s v="OBELTON, KENNETH"/>
    <d v="2024-12-19T00:00:00"/>
    <n v="4042083"/>
    <s v="219"/>
    <s v="WK1"/>
    <n v="31.58"/>
    <n v="18"/>
    <x v="0"/>
    <s v="Yes"/>
    <x v="1"/>
    <n v="31.58"/>
    <x v="1"/>
    <n v="55.265000000000001"/>
    <n v="60.265000000000001"/>
    <n v="5.5"/>
    <n v="0"/>
    <n v="5.5"/>
    <n v="29"/>
    <n v="0.3"/>
    <n v="8.6999999999999993"/>
    <n v="51.564999999999998"/>
    <s v="SEDAN"/>
    <b v="1"/>
    <n v="8.6999999999999993"/>
  </r>
  <r>
    <x v="11"/>
    <s v="16:49"/>
    <s v="18:06"/>
    <n v="0"/>
    <s v="One-Seat"/>
    <s v="MALCOM, LANDREW"/>
    <d v="2024-12-19T00:00:00"/>
    <n v="4042085"/>
    <s v="209"/>
    <s v="WK1"/>
    <n v="31.58"/>
    <n v="76"/>
    <x v="0"/>
    <s v="Yes"/>
    <x v="1"/>
    <n v="31.58"/>
    <x v="1"/>
    <n v="55.265000000000001"/>
    <n v="60.265000000000001"/>
    <n v="3"/>
    <n v="0"/>
    <n v="3"/>
    <n v="32.5"/>
    <n v="1.2666666666666666"/>
    <n v="41.166666666666664"/>
    <n v="19.098299999999998"/>
    <s v="WAV"/>
    <b v="1"/>
    <n v="41.166666666666664"/>
  </r>
  <r>
    <x v="0"/>
    <s v="09:31"/>
    <s v="10:13"/>
    <n v="0"/>
    <s v="One-Seat"/>
    <s v="LARA, DOUGLAS"/>
    <d v="2024-12-19T00:00:00"/>
    <n v="4042186"/>
    <s v="213"/>
    <s v="AM1"/>
    <n v="8.51"/>
    <n v="51"/>
    <x v="0"/>
    <s v="Yes"/>
    <x v="0"/>
    <n v="8.51"/>
    <x v="0"/>
    <n v="17.02"/>
    <n v="23.52"/>
    <n v="5.5"/>
    <n v="0"/>
    <n v="5.5"/>
    <n v="35.787500000000001"/>
    <n v="0.85"/>
    <n v="30.419374999999999"/>
    <n v="-6.8994"/>
    <s v="WAV"/>
    <b v="1"/>
    <n v="30.419375000000002"/>
  </r>
  <r>
    <x v="4"/>
    <s v="07:48"/>
    <s v="08:44"/>
    <n v="0"/>
    <s v="One-Seat"/>
    <s v="MAINESS, RYAN"/>
    <d v="2024-12-19T00:00:00"/>
    <n v="4040857"/>
    <s v="215"/>
    <s v="AM1"/>
    <n v="20.329999999999998"/>
    <n v="56"/>
    <x v="0"/>
    <s v="Yes"/>
    <x v="1"/>
    <n v="20.329999999999998"/>
    <x v="1"/>
    <n v="35.577500000000001"/>
    <n v="40.577500000000001"/>
    <n v="0"/>
    <n v="0"/>
    <n v="0"/>
    <n v="29"/>
    <n v="0.93333333333333335"/>
    <n v="27.066666666666666"/>
    <n v="13.5108"/>
    <s v="SEDAN"/>
    <b v="1"/>
    <n v="27.066666666666666"/>
  </r>
  <r>
    <x v="12"/>
    <s v="07:55"/>
    <s v="09:16"/>
    <n v="0"/>
    <s v="One-Seat"/>
    <s v="STEPHENS, MARITZA"/>
    <d v="2024-12-19T00:00:00"/>
    <n v="4041994"/>
    <s v="206"/>
    <s v="AM1"/>
    <n v="14.12"/>
    <n v="81"/>
    <x v="0"/>
    <s v="Yes"/>
    <x v="1"/>
    <n v="14.12"/>
    <x v="1"/>
    <n v="24.709999999999997"/>
    <n v="29.709999999999997"/>
    <n v="0"/>
    <n v="0"/>
    <n v="0"/>
    <n v="32.5"/>
    <n v="1.35"/>
    <n v="43.875"/>
    <n v="-14.164999999999999"/>
    <s v="WAV"/>
    <b v="1"/>
    <n v="43.875"/>
  </r>
  <r>
    <x v="1"/>
    <s v="06:05"/>
    <s v="06:51"/>
    <n v="0"/>
    <s v="One-Seat"/>
    <s v="TILLMAN, ROSALYN"/>
    <d v="2024-12-19T00:00:00"/>
    <n v="4041013"/>
    <s v="205A"/>
    <s v="AM1"/>
    <n v="20.98"/>
    <n v="46"/>
    <x v="0"/>
    <s v="Yes"/>
    <x v="1"/>
    <n v="20.98"/>
    <x v="1"/>
    <n v="36.715000000000003"/>
    <n v="41.715000000000003"/>
    <n v="0"/>
    <n v="0"/>
    <n v="0"/>
    <n v="32.5"/>
    <n v="0.76666666666666672"/>
    <n v="24.916666666666668"/>
    <n v="16.798300000000001"/>
    <s v="WAV"/>
    <b v="1"/>
    <n v="24.916666666666668"/>
  </r>
  <r>
    <x v="7"/>
    <s v="14:18"/>
    <s v="15:25"/>
    <n v="0"/>
    <s v="One-Seat"/>
    <s v="OBELTON, KENNETH"/>
    <d v="2024-12-19T00:00:00"/>
    <n v="4040966"/>
    <s v="219"/>
    <s v="AM1"/>
    <n v="17.43"/>
    <n v="87"/>
    <x v="0"/>
    <s v="Yes"/>
    <x v="1"/>
    <n v="17.43"/>
    <x v="1"/>
    <n v="30.502499999999998"/>
    <n v="35.502499999999998"/>
    <n v="0"/>
    <n v="0"/>
    <n v="0"/>
    <n v="29"/>
    <n v="1.45"/>
    <n v="42.05"/>
    <n v="-6.5475000000000003"/>
    <s v="SEDAN"/>
    <b v="1"/>
    <n v="42.05"/>
  </r>
  <r>
    <x v="4"/>
    <s v="08:08"/>
    <s v="08:44"/>
    <n v="0"/>
    <s v="One-Seat"/>
    <s v="MAINESS, RYAN"/>
    <d v="2024-12-19T00:00:00"/>
    <n v="4040965"/>
    <s v="215"/>
    <s v="AM1"/>
    <n v="17.43"/>
    <n v="36"/>
    <x v="0"/>
    <s v="Yes"/>
    <x v="1"/>
    <n v="17.43"/>
    <x v="1"/>
    <n v="30.502499999999998"/>
    <n v="35.502499999999998"/>
    <n v="0"/>
    <n v="0"/>
    <n v="0"/>
    <n v="29"/>
    <n v="0.6"/>
    <n v="17.399999999999999"/>
    <n v="18.102499999999999"/>
    <s v="SEDAN"/>
    <b v="1"/>
    <n v="17.399999999999999"/>
  </r>
  <r>
    <x v="0"/>
    <s v="08:06"/>
    <s v="09:29"/>
    <n v="0"/>
    <s v="One-Seat"/>
    <s v="KEITH , CLYDE"/>
    <d v="2024-12-19T00:00:00"/>
    <n v="4040947"/>
    <s v="212"/>
    <s v="AM1"/>
    <n v="11.22"/>
    <n v="82"/>
    <x v="0"/>
    <s v="Yes"/>
    <x v="0"/>
    <n v="11.22"/>
    <x v="0"/>
    <n v="22.44"/>
    <n v="28.94"/>
    <n v="0"/>
    <n v="0"/>
    <n v="0"/>
    <n v="35.787500000000001"/>
    <n v="1.3666666666666667"/>
    <n v="48.909583333333337"/>
    <n v="-19.9696"/>
    <s v="WAV"/>
    <b v="1"/>
    <n v="48.909583333333337"/>
  </r>
  <r>
    <x v="3"/>
    <s v="07:29"/>
    <s v="08:10"/>
    <n v="0"/>
    <s v="One-Seat"/>
    <s v="MOLLIQUE, ROMESHA"/>
    <d v="2024-12-19T00:00:00"/>
    <n v="4040949"/>
    <s v="203"/>
    <s v="AM1"/>
    <n v="7.08"/>
    <n v="41"/>
    <x v="0"/>
    <s v="Yes"/>
    <x v="1"/>
    <n v="7.08"/>
    <x v="1"/>
    <n v="12.39"/>
    <n v="17.39"/>
    <n v="0"/>
    <n v="0"/>
    <n v="0"/>
    <n v="32.5"/>
    <n v="0.68333333333333335"/>
    <n v="22.208333333333332"/>
    <n v="-4.8182999999999998"/>
    <s v="WAV"/>
    <b v="1"/>
    <n v="22.208333333333332"/>
  </r>
  <r>
    <x v="13"/>
    <s v="07:34"/>
    <s v="08:46"/>
    <n v="0"/>
    <s v="One-Seat"/>
    <s v="ALLISON, AARON"/>
    <d v="2024-12-19T00:00:00"/>
    <n v="4040853"/>
    <s v="202"/>
    <s v="AM1"/>
    <n v="13.14"/>
    <n v="72"/>
    <x v="0"/>
    <s v="Yes"/>
    <x v="1"/>
    <n v="13.14"/>
    <x v="1"/>
    <n v="22.995000000000001"/>
    <n v="27.995000000000001"/>
    <n v="0"/>
    <n v="0"/>
    <n v="0"/>
    <n v="32.5"/>
    <n v="1.2"/>
    <n v="39"/>
    <n v="-11.005000000000001"/>
    <s v="WAV"/>
    <b v="1"/>
    <n v="39"/>
  </r>
  <r>
    <x v="0"/>
    <s v="14:27"/>
    <s v="14:45"/>
    <n v="0"/>
    <s v="One-Seat"/>
    <s v="KEITH , CLYDE"/>
    <d v="2024-12-19T00:00:00"/>
    <n v="4040825"/>
    <s v="212"/>
    <s v="AM1"/>
    <n v="11.47"/>
    <n v="17"/>
    <x v="0"/>
    <s v="Yes"/>
    <x v="0"/>
    <n v="11.47"/>
    <x v="0"/>
    <n v="22.94"/>
    <n v="29.44"/>
    <n v="0"/>
    <n v="0"/>
    <n v="0"/>
    <n v="35.787500000000001"/>
    <n v="0.28333333333333333"/>
    <n v="10.139791666666667"/>
    <n v="19.3002"/>
    <s v="WAV"/>
    <b v="1"/>
    <n v="10.139791666666667"/>
  </r>
  <r>
    <x v="0"/>
    <s v="08:13"/>
    <s v="09:58"/>
    <n v="0"/>
    <s v="One-Seat"/>
    <s v="KEITH , CLYDE"/>
    <d v="2024-12-19T00:00:00"/>
    <n v="4040824"/>
    <s v="212"/>
    <s v="AM1"/>
    <n v="11.47"/>
    <n v="104"/>
    <x v="0"/>
    <s v="Yes"/>
    <x v="0"/>
    <n v="11.47"/>
    <x v="0"/>
    <n v="22.94"/>
    <n v="29.44"/>
    <n v="0"/>
    <n v="0"/>
    <n v="0"/>
    <n v="35.787500000000001"/>
    <n v="1.7333333333333334"/>
    <n v="62.031666666666673"/>
    <n v="-32.591700000000003"/>
    <s v="WAV"/>
    <b v="1"/>
    <n v="62.031666666666666"/>
  </r>
  <r>
    <x v="0"/>
    <s v="10:10"/>
    <s v="10:27"/>
    <n v="0"/>
    <s v="One-Seat"/>
    <s v="ALLGOOD, SCOTT"/>
    <d v="2024-12-19T00:00:00"/>
    <n v="4041357"/>
    <s v="201"/>
    <s v="WH1"/>
    <n v="8.35"/>
    <n v="17"/>
    <x v="1"/>
    <s v="Yes"/>
    <x v="0"/>
    <n v="8.35"/>
    <x v="0"/>
    <n v="16.7"/>
    <n v="23.2"/>
    <n v="5"/>
    <n v="0"/>
    <n v="5"/>
    <n v="35.787500000000001"/>
    <n v="0.28333333333333333"/>
    <n v="10.139791666666667"/>
    <n v="13.0602"/>
    <s v="BIGVAN"/>
    <b v="1"/>
    <n v="10.139791666666667"/>
  </r>
  <r>
    <x v="13"/>
    <s v="08:11"/>
    <s v="08:58"/>
    <n v="0"/>
    <s v="One-Seat"/>
    <s v="ALLISON, AARON"/>
    <d v="2024-12-19T00:00:00"/>
    <n v="4041073"/>
    <s v="202"/>
    <s v="AM1"/>
    <n v="10.039999999999999"/>
    <n v="48"/>
    <x v="0"/>
    <s v="Yes"/>
    <x v="1"/>
    <n v="10.039999999999999"/>
    <x v="1"/>
    <n v="17.57"/>
    <n v="22.57"/>
    <n v="0"/>
    <n v="0"/>
    <n v="0"/>
    <n v="32.5"/>
    <n v="0.8"/>
    <n v="26"/>
    <n v="-3.43"/>
    <s v="WAV"/>
    <b v="1"/>
    <n v="26"/>
  </r>
  <r>
    <x v="0"/>
    <s v="14:17"/>
    <s v="14:38"/>
    <n v="0"/>
    <s v="One-Seat"/>
    <s v="BANKS, LENARD"/>
    <d v="2024-12-19T00:00:00"/>
    <n v="4041115"/>
    <s v="221"/>
    <s v="AM1"/>
    <n v="8.24"/>
    <n v="21"/>
    <x v="0"/>
    <s v="Yes"/>
    <x v="0"/>
    <n v="8.24"/>
    <x v="0"/>
    <n v="16.48"/>
    <n v="22.98"/>
    <n v="0"/>
    <n v="0"/>
    <n v="0"/>
    <n v="35.787500000000001"/>
    <n v="0.35"/>
    <n v="12.525625"/>
    <n v="10.4544"/>
    <s v="WAV"/>
    <b v="1"/>
    <n v="12.525625"/>
  </r>
  <r>
    <x v="12"/>
    <s v="13:58"/>
    <s v="15:31"/>
    <n v="0"/>
    <s v="One-Seat"/>
    <s v="STEPHENS, MARITZA"/>
    <d v="2024-12-19T00:00:00"/>
    <n v="4044790"/>
    <s v="206"/>
    <s v="AM1"/>
    <n v="13.54"/>
    <n v="92"/>
    <x v="0"/>
    <s v="Yes"/>
    <x v="1"/>
    <n v="13.54"/>
    <x v="1"/>
    <n v="23.695"/>
    <n v="28.695"/>
    <n v="5"/>
    <n v="0"/>
    <n v="5"/>
    <n v="32.5"/>
    <n v="1.5333333333333334"/>
    <n v="49.833333333333336"/>
    <n v="-21.138300000000001"/>
    <s v="WAV"/>
    <b v="1"/>
    <n v="49.833333333333336"/>
  </r>
  <r>
    <x v="13"/>
    <s v="09:15"/>
    <s v="09:43"/>
    <n v="0"/>
    <s v="One-Seat"/>
    <s v="ALLISON, AARON"/>
    <d v="2024-12-19T00:00:00"/>
    <n v="4044920"/>
    <s v="202"/>
    <s v="WH1"/>
    <n v="11.6"/>
    <n v="34"/>
    <x v="1"/>
    <s v="Yes"/>
    <x v="0"/>
    <n v="11.6"/>
    <x v="0"/>
    <n v="23.2"/>
    <n v="29.7"/>
    <n v="5"/>
    <n v="0"/>
    <n v="5"/>
    <n v="32.5"/>
    <n v="0.56666666666666665"/>
    <n v="18.416666666666668"/>
    <n v="11.283300000000001"/>
    <s v="WAV"/>
    <b v="1"/>
    <n v="18.416666666666668"/>
  </r>
  <r>
    <x v="6"/>
    <s v="13:08"/>
    <s v="13:29"/>
    <n v="1"/>
    <s v="One-Seat"/>
    <s v="VILCHEZ, CHARLENNE"/>
    <d v="2024-12-19T00:00:00"/>
    <n v="4044855"/>
    <s v="217"/>
    <s v="SC1"/>
    <n v="12.78"/>
    <n v="22"/>
    <x v="1"/>
    <s v="Yes"/>
    <x v="0"/>
    <n v="12.78"/>
    <x v="0"/>
    <n v="25.56"/>
    <n v="32.06"/>
    <n v="5"/>
    <n v="5"/>
    <n v="0"/>
    <n v="32.5"/>
    <n v="0.36666666666666664"/>
    <n v="11.916666666666666"/>
    <n v="20.1433"/>
    <s v="WAV"/>
    <b v="1"/>
    <n v="11.916666666666666"/>
  </r>
  <r>
    <x v="0"/>
    <s v="12:09"/>
    <s v="13:23"/>
    <n v="0"/>
    <s v="One-Seat"/>
    <s v="KEITH , CLYDE"/>
    <d v="2024-12-19T00:00:00"/>
    <n v="4043276"/>
    <s v="212"/>
    <s v="WK1"/>
    <n v="21.16"/>
    <n v="74"/>
    <x v="0"/>
    <s v="Yes"/>
    <x v="0"/>
    <n v="21.16"/>
    <x v="0"/>
    <n v="42.32"/>
    <n v="48.82"/>
    <n v="5"/>
    <n v="0"/>
    <n v="5"/>
    <n v="35.787500000000001"/>
    <n v="1.2333333333333334"/>
    <n v="44.137916666666669"/>
    <n v="4.6821000000000002"/>
    <s v="WAV"/>
    <b v="1"/>
    <n v="44.137916666666669"/>
  </r>
  <r>
    <x v="13"/>
    <s v="10:08"/>
    <s v="10:39"/>
    <n v="1"/>
    <s v="One-Seat"/>
    <s v="ALLISON, AARON"/>
    <d v="2024-12-19T00:00:00"/>
    <n v="4043275"/>
    <s v="202"/>
    <s v="WK1"/>
    <n v="21.16"/>
    <n v="31"/>
    <x v="0"/>
    <s v="Yes"/>
    <x v="1"/>
    <n v="21.16"/>
    <x v="1"/>
    <n v="37.03"/>
    <n v="42.03"/>
    <n v="5"/>
    <n v="5"/>
    <n v="0"/>
    <n v="32.5"/>
    <n v="0.51666666666666672"/>
    <n v="16.791666666666668"/>
    <n v="25.238299999999999"/>
    <s v="WAV"/>
    <b v="1"/>
    <n v="16.791666666666668"/>
  </r>
  <r>
    <x v="0"/>
    <s v="12:40"/>
    <s v="13:17"/>
    <n v="0"/>
    <s v="One-Seat"/>
    <s v="UMANA, DOMINGO"/>
    <d v="2024-12-19T00:00:00"/>
    <n v="4043264"/>
    <s v="210B"/>
    <s v="AM1"/>
    <n v="21.37"/>
    <n v="37"/>
    <x v="0"/>
    <s v="Yes"/>
    <x v="0"/>
    <n v="21.37"/>
    <x v="0"/>
    <n v="42.74"/>
    <n v="49.24"/>
    <n v="5"/>
    <n v="0"/>
    <n v="5"/>
    <n v="35.787500000000001"/>
    <n v="0.6166666666666667"/>
    <n v="22.068958333333335"/>
    <n v="27.170999999999999"/>
    <s v="WAV"/>
    <b v="1"/>
    <n v="22.068958333333335"/>
  </r>
  <r>
    <x v="0"/>
    <s v="10:16"/>
    <s v="10:58"/>
    <n v="1"/>
    <s v="One-Seat"/>
    <s v="UMANA, DOMINGO"/>
    <d v="2024-12-19T00:00:00"/>
    <n v="4043260"/>
    <s v="210B"/>
    <s v="AM1"/>
    <n v="21.37"/>
    <n v="41"/>
    <x v="0"/>
    <s v="Yes"/>
    <x v="0"/>
    <n v="21.37"/>
    <x v="0"/>
    <n v="42.74"/>
    <n v="49.24"/>
    <n v="5.5"/>
    <n v="5.5"/>
    <n v="0"/>
    <n v="35.787500000000001"/>
    <n v="0.68333333333333335"/>
    <n v="24.454791666666669"/>
    <n v="24.7852"/>
    <s v="WAV"/>
    <b v="1"/>
    <n v="24.454791666666669"/>
  </r>
  <r>
    <x v="1"/>
    <s v="11:46"/>
    <s v="12:04"/>
    <n v="0"/>
    <s v="One-Seat"/>
    <s v="TILLMAN, ROSALYN"/>
    <d v="2024-12-19T00:00:00"/>
    <n v="4043496"/>
    <s v="205A"/>
    <s v="AM1"/>
    <n v="5.23"/>
    <n v="17"/>
    <x v="0"/>
    <s v="Yes"/>
    <x v="1"/>
    <n v="5.23"/>
    <x v="1"/>
    <n v="9.1524999999999999"/>
    <n v="14.1525"/>
    <n v="5"/>
    <n v="0"/>
    <n v="5"/>
    <n v="32.5"/>
    <n v="0.28333333333333333"/>
    <n v="9.2083333333333339"/>
    <n v="4.9442000000000004"/>
    <s v="WAV"/>
    <b v="1"/>
    <n v="9.2083333333333339"/>
  </r>
  <r>
    <x v="2"/>
    <s v="14:26"/>
    <s v="14:39"/>
    <n v="0"/>
    <s v="One-Seat"/>
    <s v="JENNINGS, WILLIAM"/>
    <d v="2024-12-19T00:00:00"/>
    <n v="4043497"/>
    <s v="218"/>
    <s v="AM1"/>
    <n v="5.23"/>
    <n v="14"/>
    <x v="0"/>
    <s v="Yes"/>
    <x v="1"/>
    <n v="5.23"/>
    <x v="1"/>
    <n v="9.1524999999999999"/>
    <n v="14.1525"/>
    <n v="3.75"/>
    <n v="0"/>
    <n v="3.75"/>
    <n v="32.5"/>
    <n v="0.23333333333333334"/>
    <n v="7.583333333333333"/>
    <n v="6.5692000000000004"/>
    <s v="SEDAN"/>
    <b v="0"/>
    <n v="7.583333333333333"/>
  </r>
  <r>
    <x v="4"/>
    <s v="12:14"/>
    <s v="12:43"/>
    <n v="0"/>
    <s v="One-Seat"/>
    <s v="MAINESS, RYAN"/>
    <d v="2024-12-19T00:00:00"/>
    <n v="4044151"/>
    <s v="215"/>
    <s v="AM1"/>
    <n v="9.25"/>
    <n v="28"/>
    <x v="0"/>
    <s v="Yes"/>
    <x v="1"/>
    <n v="9.25"/>
    <x v="1"/>
    <n v="16.1875"/>
    <n v="21.1875"/>
    <n v="5"/>
    <n v="0"/>
    <n v="5"/>
    <n v="29"/>
    <n v="0.46666666666666667"/>
    <n v="13.533333333333333"/>
    <n v="7.6542000000000003"/>
    <s v="SEDAN"/>
    <b v="1"/>
    <n v="13.533333333333333"/>
  </r>
  <r>
    <x v="10"/>
    <s v="10:29"/>
    <s v="10:49"/>
    <n v="0"/>
    <s v="One-Seat"/>
    <s v="BROWN, LOVIE"/>
    <d v="2024-12-19T00:00:00"/>
    <n v="4044150"/>
    <s v="216"/>
    <s v="AM1"/>
    <n v="9.25"/>
    <n v="19"/>
    <x v="0"/>
    <s v="Yes"/>
    <x v="1"/>
    <n v="9.25"/>
    <x v="1"/>
    <n v="16.1875"/>
    <n v="21.1875"/>
    <n v="5.5"/>
    <n v="0"/>
    <n v="5.5"/>
    <n v="29"/>
    <n v="0.31666666666666665"/>
    <n v="9.1833333333333336"/>
    <n v="12.004200000000001"/>
    <s v="SEDAN"/>
    <b v="1"/>
    <n v="9.1833333333333336"/>
  </r>
  <r>
    <x v="6"/>
    <s v="15:57"/>
    <s v="16:58"/>
    <n v="0"/>
    <s v="One-Seat"/>
    <s v="VILCHEZ, CHARLENNE"/>
    <d v="2024-12-19T00:00:00"/>
    <n v="4044147"/>
    <s v="217"/>
    <s v="AM1"/>
    <n v="21.37"/>
    <n v="60"/>
    <x v="0"/>
    <s v="Yes"/>
    <x v="1"/>
    <n v="21.37"/>
    <x v="1"/>
    <n v="37.397500000000001"/>
    <n v="42.397500000000001"/>
    <n v="5"/>
    <n v="0"/>
    <n v="5"/>
    <n v="32.5"/>
    <n v="1"/>
    <n v="32.5"/>
    <n v="9.8975000000000009"/>
    <s v="WAV"/>
    <b v="1"/>
    <n v="32.5"/>
  </r>
  <r>
    <x v="0"/>
    <s v="14:08"/>
    <s v="14:58"/>
    <n v="0"/>
    <s v="One-Seat"/>
    <s v="EVANS, JOHN"/>
    <d v="2024-12-19T00:00:00"/>
    <n v="4044146"/>
    <s v="208"/>
    <s v="AM1"/>
    <n v="21.37"/>
    <n v="50"/>
    <x v="0"/>
    <s v="Yes"/>
    <x v="0"/>
    <n v="21.37"/>
    <x v="0"/>
    <n v="42.74"/>
    <n v="49.24"/>
    <n v="5.5"/>
    <n v="0"/>
    <n v="5.5"/>
    <n v="35.787500000000001"/>
    <n v="0.83333333333333337"/>
    <n v="29.822916666666668"/>
    <n v="19.417100000000001"/>
    <s v="WAV"/>
    <b v="1"/>
    <n v="29.822916666666668"/>
  </r>
  <r>
    <x v="0"/>
    <s v="12:45"/>
    <s v="13:31"/>
    <n v="0"/>
    <s v="One-Seat"/>
    <s v="UMANA, DOMINGO"/>
    <d v="2024-12-19T00:00:00"/>
    <n v="4043502"/>
    <s v="210B"/>
    <s v="AM1"/>
    <n v="14.78"/>
    <n v="45"/>
    <x v="0"/>
    <s v="Yes"/>
    <x v="0"/>
    <n v="14.78"/>
    <x v="0"/>
    <n v="29.56"/>
    <n v="36.06"/>
    <n v="5"/>
    <n v="0"/>
    <n v="5"/>
    <n v="35.787500000000001"/>
    <n v="0.75"/>
    <n v="26.840625000000003"/>
    <n v="9.2194000000000003"/>
    <s v="WAV"/>
    <b v="1"/>
    <n v="26.840624999999999"/>
  </r>
  <r>
    <x v="0"/>
    <s v="09:16"/>
    <s v="09:52"/>
    <n v="0"/>
    <s v="One-Seat"/>
    <s v="LARA, DOUGLAS"/>
    <d v="2024-12-19T00:00:00"/>
    <n v="4041114"/>
    <s v="213"/>
    <s v="AM1"/>
    <n v="8.24"/>
    <n v="38"/>
    <x v="0"/>
    <s v="Yes"/>
    <x v="0"/>
    <n v="8.24"/>
    <x v="0"/>
    <n v="16.48"/>
    <n v="22.98"/>
    <n v="0"/>
    <n v="0"/>
    <n v="0"/>
    <n v="35.787500000000001"/>
    <n v="0.6333333333333333"/>
    <n v="22.665416666666665"/>
    <n v="0.31459999999999999"/>
    <s v="WAV"/>
    <b v="1"/>
    <n v="22.665416666666665"/>
  </r>
  <r>
    <x v="1"/>
    <s v="20:06"/>
    <s v="20:23"/>
    <n v="0"/>
    <s v="One-Seat"/>
    <s v="BUTLER, JACQUELINE"/>
    <d v="2024-12-19T00:00:00"/>
    <n v="4044917"/>
    <s v="205B"/>
    <s v="WH1"/>
    <n v="3.88"/>
    <n v="18"/>
    <x v="1"/>
    <s v="Yes"/>
    <x v="0"/>
    <n v="3.88"/>
    <x v="0"/>
    <n v="7.76"/>
    <n v="14.26"/>
    <n v="0"/>
    <n v="0"/>
    <n v="0"/>
    <n v="32.5"/>
    <n v="0.3"/>
    <n v="9.75"/>
    <n v="4.51"/>
    <s v="WAV"/>
    <b v="1"/>
    <n v="9.75"/>
  </r>
  <r>
    <x v="0"/>
    <s v="10:30"/>
    <s v="11:05"/>
    <n v="1"/>
    <s v="One-Seat"/>
    <s v="EVANS, JOHN"/>
    <d v="2024-12-19T00:00:00"/>
    <n v="4043501"/>
    <s v="208"/>
    <s v="AM1"/>
    <n v="14.78"/>
    <n v="35"/>
    <x v="0"/>
    <s v="Yes"/>
    <x v="0"/>
    <n v="14.78"/>
    <x v="0"/>
    <n v="29.56"/>
    <n v="36.06"/>
    <n v="5.5"/>
    <n v="5.5"/>
    <n v="0"/>
    <n v="35.787500000000001"/>
    <n v="0.58333333333333337"/>
    <n v="20.876041666666669"/>
    <n v="15.183999999999999"/>
    <s v="WAV"/>
    <b v="1"/>
    <n v="20.876041666666666"/>
  </r>
  <r>
    <x v="2"/>
    <s v="22:32"/>
    <s v="22:40"/>
    <n v="1"/>
    <s v="One-Seat"/>
    <s v="MARZI, SAMI JAN"/>
    <d v="2024-12-19T00:00:00"/>
    <n v="4042218"/>
    <s v="204"/>
    <s v="AM1"/>
    <n v="5.17"/>
    <n v="7"/>
    <x v="0"/>
    <s v="Yes"/>
    <x v="1"/>
    <n v="5.17"/>
    <x v="1"/>
    <n v="9.0474999999999994"/>
    <n v="14.047499999999999"/>
    <n v="0"/>
    <n v="0"/>
    <n v="0"/>
    <n v="32.5"/>
    <n v="0.11666666666666667"/>
    <n v="3.7916666666666665"/>
    <n v="10.255800000000001"/>
    <s v="WAV"/>
    <b v="1"/>
    <n v="3.7916666666666665"/>
  </r>
  <r>
    <x v="0"/>
    <s v="12:57"/>
    <s v="13:25"/>
    <n v="0"/>
    <s v="One-Seat"/>
    <s v="BANKS, LENARD"/>
    <d v="2024-12-19T00:00:00"/>
    <n v="4044922"/>
    <s v="221"/>
    <s v="WH1"/>
    <n v="11.43"/>
    <n v="34"/>
    <x v="1"/>
    <s v="Yes"/>
    <x v="0"/>
    <n v="11.43"/>
    <x v="0"/>
    <n v="22.86"/>
    <n v="29.36"/>
    <n v="0"/>
    <n v="0"/>
    <n v="0"/>
    <n v="35.787500000000001"/>
    <n v="0.56666666666666665"/>
    <n v="20.279583333333335"/>
    <n v="9.0803999999999991"/>
    <s v="WAV"/>
    <b v="1"/>
    <n v="20.279583333333335"/>
  </r>
  <r>
    <x v="0"/>
    <s v="13:39"/>
    <s v="14:03"/>
    <n v="1"/>
    <s v="One-Seat"/>
    <s v="KEITH , CLYDE"/>
    <d v="2024-12-19T00:00:00"/>
    <n v="4042692"/>
    <s v="212"/>
    <s v="WK1"/>
    <n v="11.13"/>
    <n v="24"/>
    <x v="0"/>
    <s v="Yes"/>
    <x v="0"/>
    <n v="11.13"/>
    <x v="0"/>
    <n v="22.26"/>
    <n v="28.76"/>
    <n v="5.5"/>
    <n v="5.5"/>
    <n v="0"/>
    <n v="35.787500000000001"/>
    <n v="0.4"/>
    <n v="14.315000000000001"/>
    <n v="14.445"/>
    <s v="WAV"/>
    <b v="1"/>
    <n v="14.315000000000001"/>
  </r>
  <r>
    <x v="2"/>
    <s v="17:25"/>
    <s v="18:49"/>
    <n v="0"/>
    <s v="One-Seat"/>
    <s v="JENNINGS, WILLIAM"/>
    <d v="2024-12-19T00:00:00"/>
    <n v="4044212"/>
    <s v="218"/>
    <s v="AM1"/>
    <n v="33.57"/>
    <n v="83"/>
    <x v="0"/>
    <s v="Yes"/>
    <x v="1"/>
    <n v="33.57"/>
    <x v="1"/>
    <n v="58.747500000000002"/>
    <n v="63.747500000000002"/>
    <n v="0"/>
    <n v="0"/>
    <n v="0"/>
    <n v="32.5"/>
    <n v="1.3833333333333333"/>
    <n v="44.958333333333336"/>
    <n v="18.789200000000001"/>
    <s v="SEDAN"/>
    <b v="0"/>
    <n v="44.958333333333336"/>
  </r>
  <r>
    <x v="9"/>
    <s v="15:55"/>
    <s v="16:27"/>
    <n v="0"/>
    <s v="One-Seat"/>
    <s v="BOGALE, GETU"/>
    <d v="2024-12-19T00:00:00"/>
    <n v="4045645"/>
    <s v="214"/>
    <s v="AM1"/>
    <n v="12.94"/>
    <n v="31"/>
    <x v="0"/>
    <s v="Yes"/>
    <x v="1"/>
    <n v="12.94"/>
    <x v="1"/>
    <n v="22.645"/>
    <n v="27.645"/>
    <n v="0"/>
    <n v="0"/>
    <n v="0"/>
    <n v="32.5"/>
    <n v="0.51666666666666672"/>
    <n v="16.791666666666668"/>
    <n v="10.853300000000001"/>
    <s v="WAV"/>
    <b v="1"/>
    <n v="16.791666666666668"/>
  </r>
  <r>
    <x v="0"/>
    <s v="17:11"/>
    <s v="17:54"/>
    <n v="0"/>
    <s v="One-Seat"/>
    <s v="EVANS, JOHN"/>
    <d v="2024-12-19T00:00:00"/>
    <n v="4044945"/>
    <s v="208"/>
    <s v="AM1"/>
    <n v="16.53"/>
    <n v="42"/>
    <x v="0"/>
    <s v="Yes"/>
    <x v="0"/>
    <n v="16.53"/>
    <x v="0"/>
    <n v="33.06"/>
    <n v="39.56"/>
    <n v="5.5"/>
    <n v="0"/>
    <n v="5.5"/>
    <n v="35.787500000000001"/>
    <n v="0.7"/>
    <n v="25.05125"/>
    <n v="14.508800000000001"/>
    <s v="WAV"/>
    <b v="1"/>
    <n v="25.05125"/>
  </r>
  <r>
    <x v="0"/>
    <s v="07:51"/>
    <s v="08:29"/>
    <n v="0"/>
    <s v="One-Seat"/>
    <s v="KEITH , CLYDE"/>
    <d v="2024-12-19T00:00:00"/>
    <n v="4044792"/>
    <s v="212"/>
    <s v="AM1"/>
    <n v="10.039999999999999"/>
    <n v="37"/>
    <x v="0"/>
    <s v="Yes"/>
    <x v="0"/>
    <n v="10.039999999999999"/>
    <x v="0"/>
    <n v="20.079999999999998"/>
    <n v="26.58"/>
    <n v="3"/>
    <n v="0"/>
    <n v="3"/>
    <n v="35.787500000000001"/>
    <n v="0.6166666666666667"/>
    <n v="22.068958333333335"/>
    <n v="4.5110000000000001"/>
    <s v="WAV"/>
    <b v="1"/>
    <n v="22.068958333333335"/>
  </r>
  <r>
    <x v="3"/>
    <s v="13:48"/>
    <s v="14:44"/>
    <n v="0"/>
    <s v="One-Seat"/>
    <s v="MOLLIQUE, ROMESHA"/>
    <d v="2024-12-19T00:00:00"/>
    <n v="4044803"/>
    <s v="203"/>
    <s v="AM1"/>
    <n v="14.46"/>
    <n v="56"/>
    <x v="0"/>
    <s v="Yes"/>
    <x v="1"/>
    <n v="14.46"/>
    <x v="1"/>
    <n v="25.305"/>
    <n v="30.305"/>
    <n v="5.5"/>
    <n v="0"/>
    <n v="5.5"/>
    <n v="32.5"/>
    <n v="0.93333333333333335"/>
    <n v="30.333333333333332"/>
    <n v="-2.8299999999999999E-2"/>
    <s v="WAV"/>
    <b v="1"/>
    <n v="30.333333333333332"/>
  </r>
  <r>
    <x v="5"/>
    <s v="16:38"/>
    <s v="17:58"/>
    <n v="0"/>
    <s v="One-Seat"/>
    <s v="FOWLER, ANTOINE"/>
    <d v="2024-12-19T00:00:00"/>
    <n v="4044806"/>
    <s v="222"/>
    <s v="AM1"/>
    <n v="14.46"/>
    <n v="79"/>
    <x v="0"/>
    <s v="Yes"/>
    <x v="1"/>
    <n v="14.46"/>
    <x v="1"/>
    <n v="25.305"/>
    <n v="30.305"/>
    <n v="5"/>
    <n v="0"/>
    <n v="5"/>
    <n v="32.5"/>
    <n v="1.3166666666666667"/>
    <n v="42.791666666666664"/>
    <n v="-12.486700000000001"/>
    <s v="WAV"/>
    <b v="1"/>
    <n v="42.791666666666664"/>
  </r>
  <r>
    <x v="2"/>
    <s v="19:09"/>
    <s v="20:02"/>
    <n v="0"/>
    <s v="One-Seat"/>
    <s v="MARZI, SAMI JAN"/>
    <d v="2024-12-19T00:00:00"/>
    <n v="4044813"/>
    <s v="204"/>
    <s v="AM1"/>
    <n v="30.37"/>
    <n v="53"/>
    <x v="0"/>
    <s v="Yes"/>
    <x v="1"/>
    <n v="30.37"/>
    <x v="1"/>
    <n v="53.147500000000001"/>
    <n v="58.147500000000001"/>
    <n v="0"/>
    <n v="0"/>
    <n v="0"/>
    <n v="32.5"/>
    <n v="0.8833333333333333"/>
    <n v="28.708333333333332"/>
    <n v="29.4392"/>
    <s v="WAV"/>
    <b v="1"/>
    <n v="28.708333333333332"/>
  </r>
  <r>
    <x v="13"/>
    <s v="09:57"/>
    <s v="10:56"/>
    <n v="0"/>
    <s v="One-Seat"/>
    <s v="ALLISON, AARON"/>
    <d v="2024-12-19T00:00:00"/>
    <n v="4044817"/>
    <s v="202"/>
    <s v="AM1"/>
    <n v="10.9"/>
    <n v="59"/>
    <x v="0"/>
    <s v="Yes"/>
    <x v="1"/>
    <n v="10.9"/>
    <x v="1"/>
    <n v="19.074999999999999"/>
    <n v="24.074999999999999"/>
    <n v="5.5"/>
    <n v="0"/>
    <n v="5.5"/>
    <n v="32.5"/>
    <n v="0.98333333333333328"/>
    <n v="31.958333333333332"/>
    <n v="-7.8833000000000002"/>
    <s v="WAV"/>
    <b v="1"/>
    <n v="31.958333333333332"/>
  </r>
  <r>
    <x v="3"/>
    <s v="12:50"/>
    <s v="13:13"/>
    <n v="0"/>
    <s v="One-Seat"/>
    <s v="MOLLIQUE, ROMESHA"/>
    <d v="2024-12-19T00:00:00"/>
    <n v="4044818"/>
    <s v="203"/>
    <s v="AM1"/>
    <n v="10.9"/>
    <n v="22"/>
    <x v="0"/>
    <s v="Yes"/>
    <x v="1"/>
    <n v="10.9"/>
    <x v="1"/>
    <n v="19.074999999999999"/>
    <n v="24.074999999999999"/>
    <n v="5"/>
    <n v="0"/>
    <n v="5"/>
    <n v="32.5"/>
    <n v="0.36666666666666664"/>
    <n v="11.916666666666666"/>
    <n v="12.158300000000001"/>
    <s v="WAV"/>
    <b v="1"/>
    <n v="11.916666666666666"/>
  </r>
  <r>
    <x v="0"/>
    <s v="15:30"/>
    <s v="16:04"/>
    <n v="0"/>
    <s v="One-Seat"/>
    <s v="KEITH , CLYDE"/>
    <d v="2024-12-19T00:00:00"/>
    <n v="4044835"/>
    <s v="212"/>
    <s v="LW1"/>
    <n v="10.86"/>
    <n v="34"/>
    <x v="0"/>
    <s v="Yes"/>
    <x v="0"/>
    <n v="10.86"/>
    <x v="0"/>
    <n v="21.72"/>
    <n v="28.22"/>
    <n v="5"/>
    <n v="0"/>
    <n v="5"/>
    <n v="35.787500000000001"/>
    <n v="0.56666666666666665"/>
    <n v="20.279583333333335"/>
    <n v="7.9404000000000003"/>
    <s v="WAV"/>
    <b v="1"/>
    <n v="20.279583333333335"/>
  </r>
  <r>
    <x v="12"/>
    <s v="15:03"/>
    <s v="15:37"/>
    <n v="0"/>
    <s v="One-Seat"/>
    <s v="STEPHENS, MARITZA"/>
    <d v="2024-12-19T00:00:00"/>
    <n v="4044787"/>
    <s v="206"/>
    <s v="AM1"/>
    <n v="11.95"/>
    <n v="33"/>
    <x v="0"/>
    <s v="Yes"/>
    <x v="1"/>
    <n v="11.95"/>
    <x v="1"/>
    <n v="20.912499999999998"/>
    <n v="25.912499999999998"/>
    <n v="5"/>
    <n v="0"/>
    <n v="5"/>
    <n v="32.5"/>
    <n v="0.55000000000000004"/>
    <n v="17.875"/>
    <n v="8.0374999999999996"/>
    <s v="WAV"/>
    <b v="1"/>
    <n v="17.875"/>
  </r>
  <r>
    <x v="6"/>
    <s v="09:52"/>
    <s v="10:05"/>
    <n v="0"/>
    <s v="One-Seat"/>
    <s v="VILCHEZ, CHARLENNE"/>
    <d v="2024-12-19T00:00:00"/>
    <n v="4044793"/>
    <s v="217"/>
    <s v="AM1"/>
    <n v="9.9700000000000006"/>
    <n v="12"/>
    <x v="0"/>
    <s v="Yes"/>
    <x v="1"/>
    <n v="9.9700000000000006"/>
    <x v="1"/>
    <n v="17.447500000000002"/>
    <n v="22.447500000000002"/>
    <n v="5"/>
    <n v="0"/>
    <n v="5"/>
    <n v="32.5"/>
    <n v="0.2"/>
    <n v="6.5"/>
    <n v="15.9475"/>
    <s v="WAV"/>
    <b v="1"/>
    <n v="6.5"/>
  </r>
  <r>
    <x v="12"/>
    <s v="07:49"/>
    <s v="09:23"/>
    <n v="0"/>
    <s v="One-Seat"/>
    <s v="STEPHENS, MARITZA"/>
    <d v="2024-12-19T00:00:00"/>
    <n v="4042491"/>
    <s v="206"/>
    <s v="AM1"/>
    <n v="14.03"/>
    <n v="95"/>
    <x v="0"/>
    <s v="Yes"/>
    <x v="1"/>
    <n v="14.03"/>
    <x v="1"/>
    <n v="24.552499999999998"/>
    <n v="29.552499999999998"/>
    <n v="0"/>
    <n v="0"/>
    <n v="0"/>
    <n v="32.5"/>
    <n v="1.5833333333333333"/>
    <n v="51.458333333333329"/>
    <n v="-21.905799999999999"/>
    <s v="WAV"/>
    <b v="1"/>
    <n v="51.458333333333336"/>
  </r>
  <r>
    <x v="2"/>
    <s v="10:29"/>
    <s v="10:47"/>
    <n v="0"/>
    <s v="One-Seat"/>
    <s v="JENNINGS, WILLIAM"/>
    <d v="2024-12-19T00:00:00"/>
    <n v="4044760"/>
    <s v="218"/>
    <s v="AM2"/>
    <n v="5.15"/>
    <n v="19"/>
    <x v="0"/>
    <s v="Yes"/>
    <x v="1"/>
    <n v="5.15"/>
    <x v="1"/>
    <n v="9.0125000000000011"/>
    <n v="14.012500000000001"/>
    <n v="5"/>
    <n v="0"/>
    <n v="5"/>
    <n v="32.5"/>
    <n v="0.31666666666666665"/>
    <n v="10.291666666666666"/>
    <n v="3.7208000000000001"/>
    <s v="SEDAN"/>
    <b v="0"/>
    <n v="10.291666666666666"/>
  </r>
  <r>
    <x v="0"/>
    <s v="11:14"/>
    <s v="11:54"/>
    <n v="0"/>
    <s v="One-Seat"/>
    <s v="BANKS, LENARD"/>
    <d v="2024-12-19T00:00:00"/>
    <n v="4043393"/>
    <s v="221"/>
    <s v="AM1"/>
    <n v="26.95"/>
    <n v="45"/>
    <x v="0"/>
    <s v="Yes"/>
    <x v="0"/>
    <n v="26.95"/>
    <x v="0"/>
    <n v="53.9"/>
    <n v="60.4"/>
    <n v="5.5"/>
    <n v="0"/>
    <n v="5.5"/>
    <n v="35.787500000000001"/>
    <n v="0.75"/>
    <n v="26.840625000000003"/>
    <n v="33.559399999999997"/>
    <s v="WAV"/>
    <b v="1"/>
    <n v="26.840624999999999"/>
  </r>
  <r>
    <x v="6"/>
    <s v="15:38"/>
    <s v="16:35"/>
    <n v="0"/>
    <s v="One-Seat"/>
    <s v="VILCHEZ, CHARLENNE"/>
    <d v="2024-12-19T00:00:00"/>
    <n v="4042496"/>
    <s v="217"/>
    <s v="AM1"/>
    <n v="14.03"/>
    <n v="58"/>
    <x v="0"/>
    <s v="Yes"/>
    <x v="1"/>
    <n v="14.03"/>
    <x v="1"/>
    <n v="24.552499999999998"/>
    <n v="29.552499999999998"/>
    <n v="0"/>
    <n v="0"/>
    <n v="0"/>
    <n v="32.5"/>
    <n v="0.96666666666666667"/>
    <n v="31.416666666666668"/>
    <n v="-1.8642000000000001"/>
    <s v="WAV"/>
    <b v="1"/>
    <n v="31.416666666666668"/>
  </r>
  <r>
    <x v="2"/>
    <s v="13:16"/>
    <s v="13:45"/>
    <n v="0"/>
    <s v="One-Seat"/>
    <s v="JENNINGS, WILLIAM"/>
    <d v="2024-12-19T00:00:00"/>
    <n v="4044761"/>
    <s v="218"/>
    <s v="AM2"/>
    <n v="5.15"/>
    <n v="30"/>
    <x v="0"/>
    <s v="Yes"/>
    <x v="1"/>
    <n v="5.15"/>
    <x v="1"/>
    <n v="9.0125000000000011"/>
    <n v="14.012500000000001"/>
    <n v="3.75"/>
    <n v="0"/>
    <n v="3.75"/>
    <n v="32.5"/>
    <n v="0.5"/>
    <n v="16.25"/>
    <n v="-2.2374999999999998"/>
    <s v="SEDAN"/>
    <b v="0"/>
    <n v="16.25"/>
  </r>
  <r>
    <x v="0"/>
    <s v="08:10"/>
    <s v="08:43"/>
    <n v="0"/>
    <s v="One-Seat"/>
    <s v="LARA, DOUGLAS"/>
    <d v="2024-12-19T00:00:00"/>
    <n v="4044783"/>
    <s v="213"/>
    <s v="AM1"/>
    <n v="11.95"/>
    <n v="32"/>
    <x v="0"/>
    <s v="Yes"/>
    <x v="0"/>
    <n v="11.95"/>
    <x v="0"/>
    <n v="23.9"/>
    <n v="30.4"/>
    <n v="5.5"/>
    <n v="0"/>
    <n v="5.5"/>
    <n v="35.787500000000001"/>
    <n v="0.53333333333333333"/>
    <n v="19.086666666666666"/>
    <n v="11.3133"/>
    <s v="WAV"/>
    <b v="1"/>
    <n v="19.086666666666666"/>
  </r>
  <r>
    <x v="2"/>
    <s v="13:01"/>
    <s v="13:27"/>
    <n v="0"/>
    <s v="One-Seat"/>
    <s v="VAUGHN, DUSTIN"/>
    <d v="2024-12-19T00:00:00"/>
    <n v="4044785"/>
    <s v="220"/>
    <s v="AM1"/>
    <n v="13.54"/>
    <n v="26"/>
    <x v="0"/>
    <s v="Yes"/>
    <x v="1"/>
    <n v="13.54"/>
    <x v="1"/>
    <n v="23.695"/>
    <n v="28.695"/>
    <n v="0"/>
    <n v="0"/>
    <n v="0"/>
    <n v="32.5"/>
    <n v="0.43333333333333335"/>
    <n v="14.083333333333334"/>
    <n v="14.611700000000001"/>
    <s v="SEDAN"/>
    <b v="0"/>
    <n v="14.083333333333334"/>
  </r>
  <r>
    <x v="0"/>
    <s v="14:41"/>
    <s v="16:36"/>
    <n v="0"/>
    <s v="One-Seat"/>
    <s v="EVANS, JOHN"/>
    <d v="2024-12-19T00:00:00"/>
    <n v="4043410"/>
    <s v="208"/>
    <s v="AM1"/>
    <n v="26.95"/>
    <n v="114"/>
    <x v="0"/>
    <s v="Yes"/>
    <x v="0"/>
    <n v="26.95"/>
    <x v="0"/>
    <n v="53.9"/>
    <n v="60.4"/>
    <n v="5.5"/>
    <n v="0"/>
    <n v="5.5"/>
    <n v="35.787500000000001"/>
    <n v="1.9"/>
    <n v="67.996250000000003"/>
    <n v="-7.5961999999999996"/>
    <s v="WAV"/>
    <b v="1"/>
    <n v="67.996250000000003"/>
  </r>
  <r>
    <x v="3"/>
    <s v="08:32"/>
    <s v="09:06"/>
    <n v="1"/>
    <s v="One-Seat"/>
    <s v="MOLLIQUE, ROMESHA"/>
    <d v="2024-12-19T00:00:00"/>
    <n v="4044853"/>
    <s v="203"/>
    <s v="SC1"/>
    <n v="12.78"/>
    <n v="35"/>
    <x v="1"/>
    <s v="Yes"/>
    <x v="0"/>
    <n v="12.78"/>
    <x v="0"/>
    <n v="25.56"/>
    <n v="32.06"/>
    <n v="5.5"/>
    <n v="5.5"/>
    <n v="0"/>
    <n v="32.5"/>
    <n v="0.58333333333333337"/>
    <n v="18.958333333333336"/>
    <n v="13.101699999999999"/>
    <s v="WAV"/>
    <b v="1"/>
    <n v="18.958333333333332"/>
  </r>
  <r>
    <x v="0"/>
    <s v="14:30"/>
    <s v="16:30"/>
    <n v="0"/>
    <s v="One-Seat"/>
    <s v="LARA, DOUGLAS"/>
    <d v="2024-12-20T00:00:00"/>
    <n v="4045520"/>
    <s v="213"/>
    <s v="WH1"/>
    <n v="17.28"/>
    <n v="124"/>
    <x v="1"/>
    <s v="Yes"/>
    <x v="0"/>
    <n v="17.28"/>
    <x v="0"/>
    <n v="34.56"/>
    <n v="41.06"/>
    <n v="0"/>
    <n v="0"/>
    <n v="0"/>
    <n v="35.787500000000001"/>
    <n v="2.0666666666666669"/>
    <n v="73.960833333333341"/>
    <n v="-32.900799999999997"/>
    <s v="WAV"/>
    <b v="1"/>
    <n v="73.960833333333341"/>
  </r>
  <r>
    <x v="0"/>
    <s v="09:39"/>
    <s v="10:26"/>
    <n v="0"/>
    <s v="One-Seat"/>
    <s v="LARA, DOUGLAS"/>
    <d v="2024-12-20T00:00:00"/>
    <n v="4045605"/>
    <s v="213"/>
    <s v="WK1"/>
    <n v="36.29"/>
    <n v="48"/>
    <x v="0"/>
    <s v="Yes"/>
    <x v="0"/>
    <n v="36.29"/>
    <x v="0"/>
    <n v="72.58"/>
    <n v="79.08"/>
    <n v="5"/>
    <n v="0"/>
    <n v="5"/>
    <n v="35.787500000000001"/>
    <n v="0.8"/>
    <n v="28.630000000000003"/>
    <n v="50.45"/>
    <s v="WAV"/>
    <b v="1"/>
    <n v="28.630000000000003"/>
  </r>
  <r>
    <x v="2"/>
    <s v="11:15"/>
    <s v="11:55"/>
    <n v="0"/>
    <s v="One-Seat"/>
    <s v="JENNINGS, WILLIAM"/>
    <d v="2024-12-20T00:00:00"/>
    <n v="4044873"/>
    <s v="218"/>
    <s v="AM1"/>
    <n v="31.21"/>
    <n v="41"/>
    <x v="0"/>
    <s v="Yes"/>
    <x v="1"/>
    <n v="31.21"/>
    <x v="1"/>
    <n v="54.6175"/>
    <n v="59.6175"/>
    <n v="0"/>
    <n v="0"/>
    <n v="0"/>
    <n v="32.5"/>
    <n v="0.68333333333333335"/>
    <n v="22.208333333333332"/>
    <n v="37.409199999999998"/>
    <s v="SEDAN"/>
    <b v="0"/>
    <n v="22.208333333333332"/>
  </r>
  <r>
    <x v="0"/>
    <s v="07:46"/>
    <s v="08:44"/>
    <n v="0"/>
    <s v="One-Seat"/>
    <s v="KEITH , CLYDE"/>
    <d v="2024-12-20T00:00:00"/>
    <n v="4041573"/>
    <s v="212"/>
    <s v="AM1"/>
    <n v="20.329999999999998"/>
    <n v="58"/>
    <x v="0"/>
    <s v="Yes"/>
    <x v="0"/>
    <n v="20.329999999999998"/>
    <x v="0"/>
    <n v="40.659999999999997"/>
    <n v="47.16"/>
    <n v="0"/>
    <n v="0"/>
    <n v="0"/>
    <n v="35.787500000000001"/>
    <n v="0.96666666666666667"/>
    <n v="34.594583333333333"/>
    <n v="12.5654"/>
    <s v="WAV"/>
    <b v="1"/>
    <n v="34.59458333333334"/>
  </r>
  <r>
    <x v="10"/>
    <s v="13:42"/>
    <s v="14:10"/>
    <n v="0"/>
    <s v="One-Seat"/>
    <s v="BROWN, LOVIE"/>
    <d v="2024-12-20T00:00:00"/>
    <n v="4044143"/>
    <s v="216"/>
    <s v="AM1"/>
    <n v="11.96"/>
    <n v="28"/>
    <x v="0"/>
    <s v="Yes"/>
    <x v="1"/>
    <n v="11.96"/>
    <x v="1"/>
    <n v="20.93"/>
    <n v="25.93"/>
    <n v="0"/>
    <n v="0"/>
    <n v="0"/>
    <n v="29"/>
    <n v="0.46666666666666667"/>
    <n v="13.533333333333333"/>
    <n v="12.396699999999999"/>
    <s v="SEDAN"/>
    <b v="1"/>
    <n v="13.533333333333333"/>
  </r>
  <r>
    <x v="11"/>
    <s v="16:31"/>
    <s v="16:31"/>
    <n v="0"/>
    <s v="One-Seat"/>
    <s v="MALCOM, LANDREW"/>
    <d v="2024-12-20T00:00:00"/>
    <n v="4042569"/>
    <s v="209"/>
    <s v="AM1"/>
    <n v="26.71"/>
    <n v="0"/>
    <x v="0"/>
    <s v="Yes"/>
    <x v="1"/>
    <n v="26.71"/>
    <x v="1"/>
    <n v="46.7425"/>
    <n v="51.7425"/>
    <n v="5"/>
    <n v="0"/>
    <n v="5"/>
    <n v="32.5"/>
    <n v="0"/>
    <n v="0"/>
    <n v="51.7425"/>
    <s v="WAV"/>
    <b v="1"/>
    <n v="0"/>
  </r>
  <r>
    <x v="0"/>
    <s v="08:31"/>
    <s v="09:07"/>
    <n v="0"/>
    <s v="One-Seat"/>
    <s v="ROGERS, JAMES"/>
    <d v="2024-12-20T00:00:00"/>
    <n v="4042102"/>
    <s v="207"/>
    <s v="AM1"/>
    <n v="12.94"/>
    <n v="36"/>
    <x v="0"/>
    <s v="Yes"/>
    <x v="0"/>
    <n v="12.94"/>
    <x v="0"/>
    <n v="25.88"/>
    <n v="32.379999999999995"/>
    <n v="0"/>
    <n v="0"/>
    <n v="0"/>
    <n v="35.787500000000001"/>
    <n v="0.6"/>
    <n v="21.4725"/>
    <n v="10.907500000000001"/>
    <s v="WAV"/>
    <b v="1"/>
    <n v="21.472500000000004"/>
  </r>
  <r>
    <x v="4"/>
    <s v="07:52"/>
    <s v="08:39"/>
    <n v="0"/>
    <s v="One-Seat"/>
    <s v="MAINESS, RYAN"/>
    <d v="2024-12-20T00:00:00"/>
    <n v="4044784"/>
    <s v="215"/>
    <s v="AM1"/>
    <n v="11.95"/>
    <n v="47"/>
    <x v="0"/>
    <s v="Yes"/>
    <x v="1"/>
    <n v="11.95"/>
    <x v="1"/>
    <n v="20.912499999999998"/>
    <n v="25.912499999999998"/>
    <n v="5.5"/>
    <n v="0"/>
    <n v="5.5"/>
    <n v="29"/>
    <n v="0.78333333333333333"/>
    <n v="22.716666666666665"/>
    <n v="3.1958000000000002"/>
    <s v="SEDAN"/>
    <b v="1"/>
    <n v="22.716666666666665"/>
  </r>
  <r>
    <x v="0"/>
    <s v="15:03"/>
    <s v="15:31"/>
    <n v="0"/>
    <s v="One-Seat"/>
    <s v="BANKS, LENARD"/>
    <d v="2024-12-20T00:00:00"/>
    <n v="4044158"/>
    <s v="221"/>
    <s v="AM1,SC1"/>
    <n v="15.98"/>
    <n v="30"/>
    <x v="0"/>
    <s v="Yes"/>
    <x v="0"/>
    <n v="15.98"/>
    <x v="0"/>
    <n v="31.96"/>
    <n v="38.46"/>
    <n v="5"/>
    <n v="0"/>
    <n v="5"/>
    <n v="35.787500000000001"/>
    <n v="0.5"/>
    <n v="17.893750000000001"/>
    <n v="20.566199999999998"/>
    <s v="WAV"/>
    <b v="1"/>
    <n v="17.893750000000001"/>
  </r>
  <r>
    <x v="0"/>
    <s v="14:04"/>
    <s v="14:54"/>
    <n v="0"/>
    <s v="One-Seat"/>
    <s v="ROGERS, JAMES"/>
    <d v="2024-12-20T00:00:00"/>
    <n v="4044779"/>
    <s v="207"/>
    <s v="WH1"/>
    <n v="25.58"/>
    <n v="50"/>
    <x v="1"/>
    <s v="Yes"/>
    <x v="0"/>
    <n v="25.58"/>
    <x v="0"/>
    <n v="51.16"/>
    <n v="57.66"/>
    <n v="5"/>
    <n v="0"/>
    <n v="5"/>
    <n v="35.787500000000001"/>
    <n v="0.83333333333333337"/>
    <n v="29.822916666666668"/>
    <n v="27.8371"/>
    <s v="WAV"/>
    <b v="1"/>
    <n v="29.822916666666668"/>
  </r>
  <r>
    <x v="2"/>
    <s v="13:56"/>
    <s v="14:38"/>
    <n v="0"/>
    <s v="One-Seat"/>
    <s v="JENNINGS, WILLIAM"/>
    <d v="2024-12-20T00:00:00"/>
    <n v="4042172"/>
    <s v="218"/>
    <s v="AM1"/>
    <n v="19.53"/>
    <n v="41"/>
    <x v="0"/>
    <s v="Yes"/>
    <x v="1"/>
    <n v="19.53"/>
    <x v="1"/>
    <n v="34.177500000000002"/>
    <n v="39.177500000000002"/>
    <n v="5.5"/>
    <n v="0"/>
    <n v="5.5"/>
    <n v="32.5"/>
    <n v="0.68333333333333335"/>
    <n v="22.208333333333332"/>
    <n v="16.969200000000001"/>
    <s v="SEDAN"/>
    <b v="0"/>
    <n v="22.208333333333332"/>
  </r>
  <r>
    <x v="12"/>
    <s v="14:22"/>
    <s v="16:23"/>
    <n v="0"/>
    <s v="One-Seat"/>
    <s v="STEPHENS, MARITZA"/>
    <d v="2024-12-20T00:00:00"/>
    <n v="4041570"/>
    <s v="206"/>
    <s v="AM1"/>
    <n v="14.36"/>
    <n v="121"/>
    <x v="0"/>
    <s v="Yes"/>
    <x v="1"/>
    <n v="14.36"/>
    <x v="1"/>
    <n v="25.13"/>
    <n v="30.13"/>
    <n v="0"/>
    <n v="0"/>
    <n v="0"/>
    <n v="32.5"/>
    <n v="2.0166666666666666"/>
    <n v="65.541666666666671"/>
    <n v="-35.411700000000003"/>
    <s v="WAV"/>
    <b v="1"/>
    <n v="65.541666666666671"/>
  </r>
  <r>
    <x v="13"/>
    <s v="07:38"/>
    <s v="08:56"/>
    <n v="0"/>
    <s v="One-Seat"/>
    <s v="ALLISON, AARON"/>
    <d v="2024-12-20T00:00:00"/>
    <n v="4045519"/>
    <s v="202"/>
    <s v="WH1"/>
    <n v="17.28"/>
    <n v="78"/>
    <x v="1"/>
    <s v="Yes"/>
    <x v="0"/>
    <n v="17.28"/>
    <x v="0"/>
    <n v="34.56"/>
    <n v="41.06"/>
    <n v="0"/>
    <n v="0"/>
    <n v="0"/>
    <n v="32.5"/>
    <n v="1.3"/>
    <n v="42.25"/>
    <n v="-1.19"/>
    <s v="WAV"/>
    <b v="1"/>
    <n v="42.25"/>
  </r>
  <r>
    <x v="0"/>
    <s v="07:37"/>
    <s v="09:07"/>
    <n v="0"/>
    <s v="One-Seat"/>
    <s v="BANKS, LENARD"/>
    <d v="2024-12-20T00:00:00"/>
    <n v="4042568"/>
    <s v="221"/>
    <s v="AM1"/>
    <n v="26.71"/>
    <n v="90"/>
    <x v="0"/>
    <s v="Yes"/>
    <x v="0"/>
    <n v="26.71"/>
    <x v="0"/>
    <n v="53.42"/>
    <n v="59.92"/>
    <n v="5.5"/>
    <n v="0"/>
    <n v="5.5"/>
    <n v="35.787500000000001"/>
    <n v="1.5"/>
    <n v="53.681250000000006"/>
    <n v="6.2388000000000003"/>
    <s v="WAV"/>
    <b v="1"/>
    <n v="53.681249999999999"/>
  </r>
  <r>
    <x v="0"/>
    <s v="07:44"/>
    <s v="08:10"/>
    <n v="0"/>
    <s v="One-Seat"/>
    <s v="ROGERS, JAMES"/>
    <d v="2024-12-20T00:00:00"/>
    <n v="4042188"/>
    <s v="207"/>
    <s v="AM1"/>
    <n v="9.35"/>
    <n v="26"/>
    <x v="0"/>
    <s v="Yes"/>
    <x v="0"/>
    <n v="9.35"/>
    <x v="0"/>
    <n v="18.7"/>
    <n v="25.2"/>
    <n v="0"/>
    <n v="0"/>
    <n v="0"/>
    <n v="35.787500000000001"/>
    <n v="0.43333333333333335"/>
    <n v="15.507916666666668"/>
    <n v="9.6920999999999999"/>
    <s v="WAV"/>
    <b v="1"/>
    <n v="15.507916666666667"/>
  </r>
  <r>
    <x v="2"/>
    <s v="17:11"/>
    <s v="17:35"/>
    <n v="0"/>
    <s v="One-Seat"/>
    <s v="JENNINGS, WILLIAM"/>
    <d v="2024-12-20T00:00:00"/>
    <n v="4045483"/>
    <s v="218"/>
    <s v="AM1"/>
    <n v="9.0299999999999994"/>
    <n v="24"/>
    <x v="0"/>
    <s v="Yes"/>
    <x v="1"/>
    <n v="9.0299999999999994"/>
    <x v="1"/>
    <n v="15.802499999999998"/>
    <n v="20.802499999999998"/>
    <n v="0"/>
    <n v="0"/>
    <n v="0"/>
    <n v="32.5"/>
    <n v="0.4"/>
    <n v="13"/>
    <n v="7.8025000000000002"/>
    <s v="SEDAN"/>
    <b v="0"/>
    <n v="13"/>
  </r>
  <r>
    <x v="12"/>
    <s v="15:15"/>
    <s v="15:52"/>
    <n v="0"/>
    <s v="One-Seat"/>
    <s v="STEPHENS, MARITZA"/>
    <d v="2024-12-20T00:00:00"/>
    <n v="4041648"/>
    <s v="206"/>
    <s v="WH1"/>
    <n v="5.55"/>
    <n v="40"/>
    <x v="1"/>
    <s v="Yes"/>
    <x v="0"/>
    <n v="5.55"/>
    <x v="0"/>
    <n v="11.1"/>
    <n v="17.600000000000001"/>
    <n v="0"/>
    <n v="0"/>
    <n v="0"/>
    <n v="32.5"/>
    <n v="0.66666666666666663"/>
    <n v="21.666666666666664"/>
    <n v="-4.0667"/>
    <s v="WAV"/>
    <b v="1"/>
    <n v="21.666666666666668"/>
  </r>
  <r>
    <x v="4"/>
    <s v="15:39"/>
    <s v="16:36"/>
    <n v="0"/>
    <s v="One-Seat"/>
    <s v="MAINESS, RYAN"/>
    <d v="2024-12-20T00:00:00"/>
    <n v="4044788"/>
    <s v="215"/>
    <s v="AM1"/>
    <n v="11.95"/>
    <n v="56"/>
    <x v="0"/>
    <s v="Yes"/>
    <x v="1"/>
    <n v="11.95"/>
    <x v="1"/>
    <n v="20.912499999999998"/>
    <n v="25.912499999999998"/>
    <n v="5"/>
    <n v="0"/>
    <n v="5"/>
    <n v="29"/>
    <n v="0.93333333333333335"/>
    <n v="27.066666666666666"/>
    <n v="-1.1541999999999999"/>
    <s v="SEDAN"/>
    <b v="1"/>
    <n v="27.066666666666666"/>
  </r>
  <r>
    <x v="0"/>
    <s v="08:03"/>
    <s v="08:44"/>
    <n v="0"/>
    <s v="One-Seat"/>
    <s v="KEITH , CLYDE"/>
    <d v="2024-12-20T00:00:00"/>
    <n v="4041676"/>
    <s v="212"/>
    <s v="AM1"/>
    <n v="17.43"/>
    <n v="40"/>
    <x v="0"/>
    <s v="Yes"/>
    <x v="0"/>
    <n v="17.43"/>
    <x v="0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13"/>
    <s v="14:22"/>
    <s v="16:15"/>
    <n v="0"/>
    <s v="One-Seat"/>
    <s v="ALLISON, AARON"/>
    <d v="2024-12-20T00:00:00"/>
    <n v="4041677"/>
    <s v="202"/>
    <s v="AM1"/>
    <n v="17.43"/>
    <n v="113"/>
    <x v="0"/>
    <s v="Yes"/>
    <x v="1"/>
    <n v="17.43"/>
    <x v="1"/>
    <n v="30.502499999999998"/>
    <n v="35.502499999999998"/>
    <n v="0"/>
    <n v="0"/>
    <n v="0"/>
    <n v="32.5"/>
    <n v="1.8833333333333333"/>
    <n v="61.208333333333336"/>
    <n v="-25.7058"/>
    <s v="WAV"/>
    <b v="1"/>
    <n v="61.208333333333336"/>
  </r>
  <r>
    <x v="10"/>
    <s v="11:47"/>
    <s v="12:37"/>
    <n v="0"/>
    <s v="One-Seat"/>
    <s v="BROWN, LOVIE"/>
    <d v="2024-12-20T00:00:00"/>
    <n v="4041691"/>
    <s v="216"/>
    <s v="AM1"/>
    <n v="19.12"/>
    <n v="49"/>
    <x v="0"/>
    <s v="Yes"/>
    <x v="1"/>
    <n v="19.12"/>
    <x v="1"/>
    <n v="33.46"/>
    <n v="38.46"/>
    <n v="5"/>
    <n v="0"/>
    <n v="5"/>
    <n v="29"/>
    <n v="0.81666666666666665"/>
    <n v="23.683333333333334"/>
    <n v="14.7767"/>
    <s v="SEDAN"/>
    <b v="1"/>
    <n v="23.683333333333334"/>
  </r>
  <r>
    <x v="1"/>
    <s v="04:59"/>
    <s v="05:46"/>
    <n v="0"/>
    <s v="One-Seat"/>
    <s v="TILLMAN, ROSALYN"/>
    <d v="2024-12-20T00:00:00"/>
    <n v="4041690"/>
    <s v="205A"/>
    <s v="AM1"/>
    <n v="19.12"/>
    <n v="47"/>
    <x v="0"/>
    <s v="Yes"/>
    <x v="1"/>
    <n v="19.12"/>
    <x v="1"/>
    <n v="33.46"/>
    <n v="38.46"/>
    <n v="5.5"/>
    <n v="0"/>
    <n v="5.5"/>
    <n v="32.5"/>
    <n v="0.78333333333333333"/>
    <n v="25.458333333333332"/>
    <n v="13.0017"/>
    <s v="WAV"/>
    <b v="1"/>
    <n v="25.458333333333332"/>
  </r>
  <r>
    <x v="10"/>
    <s v="14:06"/>
    <s v="14:31"/>
    <n v="0"/>
    <s v="One-Seat"/>
    <s v="BROWN, LOVIE"/>
    <d v="2024-12-20T00:00:00"/>
    <n v="4041689"/>
    <s v="216"/>
    <s v="WK1"/>
    <n v="8.35"/>
    <n v="25"/>
    <x v="0"/>
    <s v="Yes"/>
    <x v="1"/>
    <n v="8.35"/>
    <x v="1"/>
    <n v="14.612499999999999"/>
    <n v="19.612499999999997"/>
    <n v="5.5"/>
    <n v="0"/>
    <n v="5.5"/>
    <n v="29"/>
    <n v="0.41666666666666669"/>
    <n v="12.083333333333334"/>
    <n v="7.5292000000000003"/>
    <s v="SEDAN"/>
    <b v="1"/>
    <n v="12.083333333333334"/>
  </r>
  <r>
    <x v="0"/>
    <s v="08:39"/>
    <s v="08:55"/>
    <n v="0"/>
    <s v="One-Seat"/>
    <s v="UMANA, DOMINGO"/>
    <d v="2024-12-20T00:00:00"/>
    <n v="4041769"/>
    <s v="210B"/>
    <s v="AM1"/>
    <n v="10.17"/>
    <n v="15"/>
    <x v="0"/>
    <s v="Yes"/>
    <x v="0"/>
    <n v="10.17"/>
    <x v="0"/>
    <n v="20.34"/>
    <n v="26.84"/>
    <n v="3.75"/>
    <n v="0"/>
    <n v="3.75"/>
    <n v="35.787500000000001"/>
    <n v="0.25"/>
    <n v="8.9468750000000004"/>
    <n v="17.8931"/>
    <s v="WAV"/>
    <b v="1"/>
    <n v="8.9468750000000004"/>
  </r>
  <r>
    <x v="10"/>
    <s v="08:10"/>
    <s v="08:28"/>
    <n v="0"/>
    <s v="One-Seat"/>
    <s v="BROWN, LOVIE"/>
    <d v="2024-12-20T00:00:00"/>
    <n v="4041688"/>
    <s v="216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0"/>
    <s v="11:02"/>
    <s v="11:57"/>
    <n v="0"/>
    <s v="One-Seat"/>
    <s v="EVANS, JOHN"/>
    <d v="2024-12-20T00:00:00"/>
    <n v="4043412"/>
    <s v="208"/>
    <s v="AM1"/>
    <n v="26.95"/>
    <n v="54"/>
    <x v="0"/>
    <s v="Yes"/>
    <x v="0"/>
    <n v="26.95"/>
    <x v="0"/>
    <n v="53.9"/>
    <n v="60.4"/>
    <n v="5.5"/>
    <n v="0"/>
    <n v="5.5"/>
    <n v="35.787500000000001"/>
    <n v="0.9"/>
    <n v="32.208750000000002"/>
    <n v="28.191199999999998"/>
    <s v="WAV"/>
    <b v="1"/>
    <n v="32.208750000000002"/>
  </r>
  <r>
    <x v="0"/>
    <s v="14:09"/>
    <s v="16:16"/>
    <n v="0"/>
    <s v="One-Seat"/>
    <s v="BANKS, LENARD"/>
    <d v="2024-12-20T00:00:00"/>
    <n v="4043414"/>
    <s v="221"/>
    <s v="AM1"/>
    <n v="26.95"/>
    <n v="131"/>
    <x v="0"/>
    <s v="Yes"/>
    <x v="0"/>
    <n v="26.95"/>
    <x v="0"/>
    <n v="53.9"/>
    <n v="60.4"/>
    <n v="5.5"/>
    <n v="0"/>
    <n v="5.5"/>
    <n v="35.787500000000001"/>
    <n v="2.1833333333333331"/>
    <n v="78.136041666666657"/>
    <n v="-17.736000000000001"/>
    <s v="WAV"/>
    <b v="1"/>
    <n v="78.136041666666671"/>
  </r>
  <r>
    <x v="9"/>
    <s v="12:36"/>
    <s v="13:20"/>
    <n v="0"/>
    <s v="One-Seat"/>
    <s v="BOGALE, GETU"/>
    <d v="2024-12-20T00:00:00"/>
    <n v="4045478"/>
    <s v="214"/>
    <s v="AM1"/>
    <n v="17.97"/>
    <n v="44"/>
    <x v="0"/>
    <s v="Yes"/>
    <x v="1"/>
    <n v="17.97"/>
    <x v="1"/>
    <n v="31.447499999999998"/>
    <n v="36.447499999999998"/>
    <n v="5.5"/>
    <n v="0"/>
    <n v="5.5"/>
    <n v="32.5"/>
    <n v="0.73333333333333328"/>
    <n v="23.833333333333332"/>
    <n v="12.6142"/>
    <s v="WAV"/>
    <b v="1"/>
    <n v="23.833333333333332"/>
  </r>
  <r>
    <x v="13"/>
    <s v="07:57"/>
    <s v="08:28"/>
    <n v="0"/>
    <s v="One-Seat"/>
    <s v="ALLISON, AARON"/>
    <d v="2024-12-20T00:00:00"/>
    <n v="4041645"/>
    <s v="202"/>
    <s v="AM1"/>
    <n v="10.39"/>
    <n v="32"/>
    <x v="0"/>
    <s v="Yes"/>
    <x v="1"/>
    <n v="10.39"/>
    <x v="1"/>
    <n v="18.182500000000001"/>
    <n v="23.182500000000001"/>
    <n v="5.5"/>
    <n v="0"/>
    <n v="5.5"/>
    <n v="32.5"/>
    <n v="0.53333333333333333"/>
    <n v="17.333333333333332"/>
    <n v="5.8491999999999997"/>
    <s v="WAV"/>
    <b v="1"/>
    <n v="17.333333333333332"/>
  </r>
  <r>
    <x v="0"/>
    <s v="14:27"/>
    <s v="15:39"/>
    <n v="0"/>
    <s v="One-Seat"/>
    <s v="BANKS, LENARD"/>
    <d v="2024-12-20T00:00:00"/>
    <n v="4041646"/>
    <s v="221"/>
    <s v="AM1"/>
    <n v="10.39"/>
    <n v="73"/>
    <x v="0"/>
    <s v="Yes"/>
    <x v="0"/>
    <n v="10.39"/>
    <x v="0"/>
    <n v="20.78"/>
    <n v="27.28"/>
    <n v="0"/>
    <n v="0"/>
    <n v="0"/>
    <n v="35.787500000000001"/>
    <n v="1.2166666666666666"/>
    <n v="43.541458333333331"/>
    <n v="-16.261500000000002"/>
    <s v="WAV"/>
    <b v="1"/>
    <n v="43.541458333333338"/>
  </r>
  <r>
    <x v="0"/>
    <s v="10:10"/>
    <s v="10:26"/>
    <n v="0"/>
    <s v="One-Seat"/>
    <s v="BANKS, LENARD"/>
    <d v="2024-12-20T00:00:00"/>
    <n v="4041647"/>
    <s v="221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9"/>
    <s v="07:48"/>
    <s v="08:20"/>
    <n v="0"/>
    <s v="One-Seat"/>
    <s v="BOGALE, GETU"/>
    <d v="2024-12-20T00:00:00"/>
    <n v="4041655"/>
    <s v="214"/>
    <s v="WK1"/>
    <n v="6.92"/>
    <n v="31"/>
    <x v="0"/>
    <s v="Yes"/>
    <x v="1"/>
    <n v="6.92"/>
    <x v="1"/>
    <n v="12.11"/>
    <n v="17.11"/>
    <n v="5"/>
    <n v="0"/>
    <n v="5"/>
    <n v="32.5"/>
    <n v="0.51666666666666672"/>
    <n v="16.791666666666668"/>
    <n v="0.31830000000000003"/>
    <s v="WAV"/>
    <b v="1"/>
    <n v="16.791666666666668"/>
  </r>
  <r>
    <x v="0"/>
    <s v="17:55"/>
    <s v="18:11"/>
    <n v="0"/>
    <s v="One-Seat"/>
    <s v="EVANS, JOHN"/>
    <d v="2024-12-20T00:00:00"/>
    <n v="4041882"/>
    <s v="208"/>
    <s v="AM1"/>
    <n v="1.64"/>
    <n v="15"/>
    <x v="0"/>
    <s v="Yes"/>
    <x v="0"/>
    <n v="1.64"/>
    <x v="0"/>
    <n v="3.28"/>
    <n v="9.7799999999999994"/>
    <n v="3.75"/>
    <n v="0"/>
    <n v="3.75"/>
    <n v="35.787500000000001"/>
    <n v="0.25"/>
    <n v="8.9468750000000004"/>
    <n v="0.83309999999999995"/>
    <s v="WAV"/>
    <b v="1"/>
    <n v="8.9468750000000004"/>
  </r>
  <r>
    <x v="13"/>
    <s v="10:35"/>
    <s v="11:10"/>
    <n v="0"/>
    <s v="One-Seat"/>
    <s v="ALLISON, AARON"/>
    <d v="2024-12-20T00:00:00"/>
    <n v="4041987"/>
    <s v="202"/>
    <s v="LW1"/>
    <n v="14.93"/>
    <n v="36"/>
    <x v="0"/>
    <s v="Yes"/>
    <x v="1"/>
    <n v="14.93"/>
    <x v="1"/>
    <n v="26.127499999999998"/>
    <n v="31.127499999999998"/>
    <n v="5.5"/>
    <n v="0"/>
    <n v="5.5"/>
    <n v="32.5"/>
    <n v="0.6"/>
    <n v="19.5"/>
    <n v="11.6275"/>
    <s v="WAV"/>
    <b v="1"/>
    <n v="19.5"/>
  </r>
  <r>
    <x v="13"/>
    <s v="07:53"/>
    <s v="08:48"/>
    <n v="0"/>
    <s v="One-Seat"/>
    <s v="ALLISON, AARON"/>
    <d v="2024-12-20T00:00:00"/>
    <n v="4042492"/>
    <s v="202"/>
    <s v="AM1"/>
    <n v="14.03"/>
    <n v="55"/>
    <x v="0"/>
    <s v="Yes"/>
    <x v="1"/>
    <n v="14.03"/>
    <x v="1"/>
    <n v="24.552499999999998"/>
    <n v="29.552499999999998"/>
    <n v="0"/>
    <n v="0"/>
    <n v="0"/>
    <n v="32.5"/>
    <n v="0.91666666666666663"/>
    <n v="29.791666666666664"/>
    <n v="-0.2392"/>
    <s v="WAV"/>
    <b v="1"/>
    <n v="29.791666666666668"/>
  </r>
  <r>
    <x v="3"/>
    <s v="10:06"/>
    <s v="10:33"/>
    <n v="0"/>
    <s v="One-Seat"/>
    <s v="MOLLIQUE, ROMESHA"/>
    <d v="2024-12-20T00:00:00"/>
    <n v="4044838"/>
    <s v="203"/>
    <s v="AM1"/>
    <n v="19.64"/>
    <n v="27"/>
    <x v="0"/>
    <s v="Yes"/>
    <x v="1"/>
    <n v="19.64"/>
    <x v="1"/>
    <n v="34.370000000000005"/>
    <n v="39.370000000000005"/>
    <n v="5.5"/>
    <n v="0"/>
    <n v="5.5"/>
    <n v="32.5"/>
    <n v="0.45"/>
    <n v="14.625"/>
    <n v="24.745000000000001"/>
    <s v="WAV"/>
    <b v="1"/>
    <n v="14.625"/>
  </r>
  <r>
    <x v="9"/>
    <s v="12:17"/>
    <s v="13:04"/>
    <n v="0"/>
    <s v="One-Seat"/>
    <s v="BOGALE, GETU"/>
    <d v="2024-12-20T00:00:00"/>
    <n v="4044839"/>
    <s v="214"/>
    <s v="AM1"/>
    <n v="19.64"/>
    <n v="47"/>
    <x v="0"/>
    <s v="Yes"/>
    <x v="1"/>
    <n v="19.64"/>
    <x v="1"/>
    <n v="34.370000000000005"/>
    <n v="39.370000000000005"/>
    <n v="5"/>
    <n v="0"/>
    <n v="5"/>
    <n v="32.5"/>
    <n v="0.78333333333333333"/>
    <n v="25.458333333333332"/>
    <n v="13.9117"/>
    <s v="WAV"/>
    <b v="1"/>
    <n v="25.458333333333332"/>
  </r>
  <r>
    <x v="0"/>
    <s v="12:12"/>
    <s v="12:48"/>
    <n v="0"/>
    <s v="One-Seat"/>
    <s v="LARA, DOUGLAS"/>
    <d v="2024-12-20T00:00:00"/>
    <n v="4044852"/>
    <s v="213"/>
    <s v="AM1"/>
    <n v="9.1999999999999993"/>
    <n v="39"/>
    <x v="0"/>
    <s v="Yes"/>
    <x v="0"/>
    <n v="9.1999999999999993"/>
    <x v="0"/>
    <n v="18.399999999999999"/>
    <n v="24.9"/>
    <n v="3"/>
    <n v="0"/>
    <n v="3"/>
    <n v="35.787500000000001"/>
    <n v="0.65"/>
    <n v="23.261875000000003"/>
    <n v="1.6380999999999999"/>
    <s v="WAV"/>
    <b v="1"/>
    <n v="23.261875"/>
  </r>
  <r>
    <x v="0"/>
    <s v="08:14"/>
    <s v="08:34"/>
    <n v="0"/>
    <s v="One-Seat"/>
    <s v="BANKS, LENARD"/>
    <d v="2024-12-20T00:00:00"/>
    <n v="4041828"/>
    <s v="221"/>
    <s v="AM1"/>
    <n v="9.57"/>
    <n v="22"/>
    <x v="0"/>
    <s v="Yes"/>
    <x v="0"/>
    <n v="9.57"/>
    <x v="0"/>
    <n v="19.14"/>
    <n v="25.64"/>
    <n v="0"/>
    <n v="0"/>
    <n v="0"/>
    <n v="35.787500000000001"/>
    <n v="0.36666666666666664"/>
    <n v="13.122083333333332"/>
    <n v="12.517899999999999"/>
    <s v="WAV"/>
    <b v="1"/>
    <n v="13.122083333333334"/>
  </r>
  <r>
    <x v="0"/>
    <s v="15:00"/>
    <s v="15:19"/>
    <n v="0"/>
    <s v="One-Seat"/>
    <s v="LARA, DOUGLAS"/>
    <d v="2024-12-20T00:00:00"/>
    <n v="4044854"/>
    <s v="213"/>
    <s v="AM1"/>
    <n v="9.1999999999999993"/>
    <n v="21"/>
    <x v="0"/>
    <s v="Yes"/>
    <x v="0"/>
    <n v="9.1999999999999993"/>
    <x v="0"/>
    <n v="18.399999999999999"/>
    <n v="24.9"/>
    <n v="5"/>
    <n v="0"/>
    <n v="5"/>
    <n v="35.787500000000001"/>
    <n v="0.35"/>
    <n v="12.525625"/>
    <n v="12.3744"/>
    <s v="WAV"/>
    <b v="1"/>
    <n v="12.525625"/>
  </r>
  <r>
    <x v="11"/>
    <s v="13:46"/>
    <s v="14:33"/>
    <n v="0"/>
    <s v="One-Seat"/>
    <s v="MALCOM, LANDREW"/>
    <d v="2024-12-20T00:00:00"/>
    <n v="4046253"/>
    <s v="209"/>
    <s v="WK1"/>
    <n v="21.4"/>
    <n v="47"/>
    <x v="0"/>
    <s v="Yes"/>
    <x v="1"/>
    <n v="21.4"/>
    <x v="1"/>
    <n v="37.449999999999996"/>
    <n v="42.449999999999996"/>
    <n v="5.5"/>
    <n v="0"/>
    <n v="5.5"/>
    <n v="32.5"/>
    <n v="0.78333333333333333"/>
    <n v="25.458333333333332"/>
    <n v="16.991700000000002"/>
    <s v="WAV"/>
    <b v="1"/>
    <n v="25.458333333333332"/>
  </r>
  <r>
    <x v="2"/>
    <s v="15:53"/>
    <s v="16:27"/>
    <n v="0"/>
    <s v="One-Seat"/>
    <s v="MARZI, SAMI JAN"/>
    <d v="2024-12-20T00:00:00"/>
    <n v="4042177"/>
    <s v="204"/>
    <s v="AM1"/>
    <n v="19.53"/>
    <n v="33"/>
    <x v="0"/>
    <s v="Yes"/>
    <x v="1"/>
    <n v="19.53"/>
    <x v="1"/>
    <n v="34.177500000000002"/>
    <n v="39.177500000000002"/>
    <n v="5"/>
    <n v="0"/>
    <n v="5"/>
    <n v="32.5"/>
    <n v="0.55000000000000004"/>
    <n v="17.875"/>
    <n v="21.302499999999998"/>
    <s v="WAV"/>
    <b v="1"/>
    <n v="17.875"/>
  </r>
  <r>
    <x v="0"/>
    <s v="10:57"/>
    <s v="11:26"/>
    <n v="0"/>
    <s v="One-Seat"/>
    <s v="ROGERS, JAMES"/>
    <d v="2024-12-20T00:00:00"/>
    <n v="4044796"/>
    <s v="207"/>
    <s v="AM1,WH1"/>
    <n v="18.82"/>
    <n v="29"/>
    <x v="0"/>
    <s v="Yes"/>
    <x v="0"/>
    <n v="18.82"/>
    <x v="0"/>
    <n v="37.64"/>
    <n v="44.14"/>
    <n v="5.5"/>
    <n v="0"/>
    <n v="5.5"/>
    <n v="35.787500000000001"/>
    <n v="0.48333333333333334"/>
    <n v="17.297291666666666"/>
    <n v="26.842700000000001"/>
    <s v="WAV"/>
    <b v="1"/>
    <n v="17.29729166666667"/>
  </r>
  <r>
    <x v="0"/>
    <s v="12:45"/>
    <s v="12:48"/>
    <n v="0"/>
    <s v="One-Seat"/>
    <s v="ROGERS, JAMES"/>
    <d v="2024-12-20T00:00:00"/>
    <n v="4044798"/>
    <s v="207"/>
    <s v="AM1,WH1"/>
    <n v="18.82"/>
    <n v="3"/>
    <x v="0"/>
    <s v="Yes"/>
    <x v="0"/>
    <n v="18.82"/>
    <x v="0"/>
    <n v="37.64"/>
    <n v="44.14"/>
    <n v="5"/>
    <n v="0"/>
    <n v="5"/>
    <n v="35.787500000000001"/>
    <n v="0.05"/>
    <n v="1.7893750000000002"/>
    <n v="42.3506"/>
    <s v="WAV"/>
    <b v="1"/>
    <n v="1.7893750000000002"/>
  </r>
  <r>
    <x v="10"/>
    <s v="08:42"/>
    <s v="09:29"/>
    <n v="0"/>
    <s v="One-Seat"/>
    <s v="BROWN, LOVIE"/>
    <d v="2024-12-20T00:00:00"/>
    <n v="4041813"/>
    <s v="216"/>
    <s v="AM2"/>
    <n v="16.34"/>
    <n v="47"/>
    <x v="0"/>
    <s v="Yes"/>
    <x v="1"/>
    <n v="16.34"/>
    <x v="1"/>
    <n v="28.594999999999999"/>
    <n v="33.594999999999999"/>
    <n v="0"/>
    <n v="0"/>
    <n v="0"/>
    <n v="29"/>
    <n v="0.78333333333333333"/>
    <n v="22.716666666666665"/>
    <n v="10.878299999999999"/>
    <s v="SEDAN"/>
    <b v="1"/>
    <n v="22.716666666666665"/>
  </r>
  <r>
    <x v="0"/>
    <s v="08:21"/>
    <s v="08:44"/>
    <n v="0"/>
    <s v="One-Seat"/>
    <s v="KEITH , CLYDE"/>
    <d v="2024-12-20T00:00:00"/>
    <n v="4041785"/>
    <s v="212"/>
    <s v="AM1"/>
    <n v="7.27"/>
    <n v="22"/>
    <x v="0"/>
    <s v="Yes"/>
    <x v="0"/>
    <n v="7.27"/>
    <x v="0"/>
    <n v="14.54"/>
    <n v="21.04"/>
    <n v="0"/>
    <n v="0"/>
    <n v="0"/>
    <n v="35.787500000000001"/>
    <n v="0.36666666666666664"/>
    <n v="13.122083333333332"/>
    <n v="7.9179000000000004"/>
    <s v="WAV"/>
    <b v="1"/>
    <n v="13.122083333333334"/>
  </r>
  <r>
    <x v="0"/>
    <s v="13:08"/>
    <s v="13:39"/>
    <n v="0"/>
    <s v="One-Seat"/>
    <s v="BANKS, LENARD"/>
    <d v="2024-12-20T00:00:00"/>
    <n v="4043474"/>
    <s v="221"/>
    <s v="WH1"/>
    <n v="15.2"/>
    <n v="33"/>
    <x v="1"/>
    <s v="Yes"/>
    <x v="0"/>
    <n v="15.2"/>
    <x v="0"/>
    <n v="30.4"/>
    <n v="36.9"/>
    <n v="5.5"/>
    <n v="0"/>
    <n v="5.5"/>
    <n v="35.787500000000001"/>
    <n v="0.55000000000000004"/>
    <n v="19.683125000000004"/>
    <n v="17.216899999999999"/>
    <s v="WAV"/>
    <b v="1"/>
    <n v="19.683125"/>
  </r>
  <r>
    <x v="12"/>
    <s v="08:29"/>
    <s v="10:17"/>
    <n v="0"/>
    <s v="One-Seat"/>
    <s v="STEPHENS, MARITZA"/>
    <d v="2024-12-20T00:00:00"/>
    <n v="4041541"/>
    <s v="206"/>
    <s v="AM1"/>
    <n v="11.47"/>
    <n v="108"/>
    <x v="0"/>
    <s v="Yes"/>
    <x v="1"/>
    <n v="11.47"/>
    <x v="1"/>
    <n v="20.072500000000002"/>
    <n v="25.072500000000002"/>
    <n v="0"/>
    <n v="0"/>
    <n v="0"/>
    <n v="32.5"/>
    <n v="1.8"/>
    <n v="58.5"/>
    <n v="-33.427500000000002"/>
    <s v="WAV"/>
    <b v="1"/>
    <n v="58.5"/>
  </r>
  <r>
    <x v="0"/>
    <s v="14:30"/>
    <s v="15:21"/>
    <n v="0"/>
    <s v="One-Seat"/>
    <s v="LARA, DOUGLAS"/>
    <d v="2024-12-20T00:00:00"/>
    <n v="4041542"/>
    <s v="213"/>
    <s v="AM1"/>
    <n v="11.47"/>
    <n v="51"/>
    <x v="0"/>
    <s v="Yes"/>
    <x v="0"/>
    <n v="11.47"/>
    <x v="0"/>
    <n v="22.94"/>
    <n v="29.44"/>
    <n v="0"/>
    <n v="0"/>
    <n v="0"/>
    <n v="35.787500000000001"/>
    <n v="0.85"/>
    <n v="30.419374999999999"/>
    <n v="-0.97940000000000005"/>
    <s v="WAV"/>
    <b v="1"/>
    <n v="30.419375000000002"/>
  </r>
  <r>
    <x v="11"/>
    <s v="13:56"/>
    <s v="14:21"/>
    <n v="0"/>
    <s v="One-Seat"/>
    <s v="MALCOM, LANDREW"/>
    <d v="2024-12-20T00:00:00"/>
    <n v="4041786"/>
    <s v="209"/>
    <s v="AM1"/>
    <n v="7.27"/>
    <n v="25"/>
    <x v="0"/>
    <s v="Yes"/>
    <x v="1"/>
    <n v="7.27"/>
    <x v="1"/>
    <n v="12.7225"/>
    <n v="17.7225"/>
    <n v="0"/>
    <n v="0"/>
    <n v="0"/>
    <n v="32.5"/>
    <n v="0.41666666666666669"/>
    <n v="13.541666666666668"/>
    <n v="4.1807999999999996"/>
    <s v="WAV"/>
    <b v="1"/>
    <n v="13.541666666666666"/>
  </r>
  <r>
    <x v="10"/>
    <s v="08:51"/>
    <s v="09:17"/>
    <n v="0"/>
    <s v="One-Seat"/>
    <s v="BROWN, LOVIE"/>
    <d v="2024-12-20T00:00:00"/>
    <n v="4041811"/>
    <s v="216"/>
    <s v="AM1"/>
    <n v="17.3"/>
    <n v="27"/>
    <x v="0"/>
    <s v="Yes"/>
    <x v="1"/>
    <n v="17.3"/>
    <x v="1"/>
    <n v="30.275000000000002"/>
    <n v="35.275000000000006"/>
    <n v="0"/>
    <n v="0"/>
    <n v="0"/>
    <n v="29"/>
    <n v="0.45"/>
    <n v="13.05"/>
    <n v="22.225000000000001"/>
    <s v="SEDAN"/>
    <b v="1"/>
    <n v="13.05"/>
  </r>
  <r>
    <x v="13"/>
    <s v="14:11"/>
    <s v="16:24"/>
    <n v="0"/>
    <s v="One-Seat"/>
    <s v="ALLISON, AARON"/>
    <d v="2024-12-20T00:00:00"/>
    <n v="4041812"/>
    <s v="202"/>
    <s v="AM1"/>
    <n v="17.3"/>
    <n v="133"/>
    <x v="0"/>
    <s v="Yes"/>
    <x v="1"/>
    <n v="17.3"/>
    <x v="1"/>
    <n v="30.275000000000002"/>
    <n v="35.275000000000006"/>
    <n v="0"/>
    <n v="0"/>
    <n v="0"/>
    <n v="32.5"/>
    <n v="2.2166666666666668"/>
    <n v="72.041666666666671"/>
    <n v="-36.7667"/>
    <s v="WAV"/>
    <b v="1"/>
    <n v="72.041666666666671"/>
  </r>
  <r>
    <x v="1"/>
    <s v="05:24"/>
    <s v="06:31"/>
    <n v="0"/>
    <s v="One-Seat"/>
    <s v="TILLMAN, ROSALYN"/>
    <d v="2024-12-20T00:00:00"/>
    <n v="4041980"/>
    <s v="205A"/>
    <s v="AM1"/>
    <n v="26.9"/>
    <n v="67"/>
    <x v="0"/>
    <s v="Yes"/>
    <x v="1"/>
    <n v="26.9"/>
    <x v="1"/>
    <n v="47.074999999999996"/>
    <n v="52.074999999999996"/>
    <n v="5.5"/>
    <n v="0"/>
    <n v="5.5"/>
    <n v="32.5"/>
    <n v="1.1166666666666667"/>
    <n v="36.291666666666664"/>
    <n v="15.783300000000001"/>
    <s v="WAV"/>
    <b v="1"/>
    <n v="36.291666666666664"/>
  </r>
  <r>
    <x v="1"/>
    <s v="18:17"/>
    <s v="19:24"/>
    <n v="0"/>
    <s v="One-Seat"/>
    <s v="BUTLER, JACQUELINE"/>
    <d v="2024-12-20T00:00:00"/>
    <n v="4044860"/>
    <s v="205B"/>
    <s v="AM1"/>
    <n v="29.88"/>
    <n v="69"/>
    <x v="0"/>
    <s v="Yes"/>
    <x v="1"/>
    <n v="29.88"/>
    <x v="1"/>
    <n v="52.29"/>
    <n v="57.29"/>
    <n v="0"/>
    <n v="0"/>
    <n v="0"/>
    <n v="32.5"/>
    <n v="1.1499999999999999"/>
    <n v="37.375"/>
    <n v="19.914999999999999"/>
    <s v="WAV"/>
    <b v="1"/>
    <n v="37.375"/>
  </r>
  <r>
    <x v="10"/>
    <s v="07:30"/>
    <s v="07:52"/>
    <n v="0"/>
    <s v="One-Seat"/>
    <s v="BROWN, LOVIE"/>
    <d v="2024-12-20T00:00:00"/>
    <n v="4041948"/>
    <s v="216"/>
    <s v="AM1"/>
    <n v="10.86"/>
    <n v="22"/>
    <x v="0"/>
    <s v="Yes"/>
    <x v="1"/>
    <n v="10.86"/>
    <x v="1"/>
    <n v="19.004999999999999"/>
    <n v="24.004999999999999"/>
    <n v="0"/>
    <n v="0"/>
    <n v="0"/>
    <n v="29"/>
    <n v="0.36666666666666664"/>
    <n v="10.633333333333333"/>
    <n v="13.371700000000001"/>
    <s v="SEDAN"/>
    <b v="1"/>
    <n v="10.633333333333333"/>
  </r>
  <r>
    <x v="13"/>
    <s v="07:48"/>
    <s v="08:37"/>
    <n v="0"/>
    <s v="One-Seat"/>
    <s v="ALLISON, AARON"/>
    <d v="2024-12-20T00:00:00"/>
    <n v="4041995"/>
    <s v="202"/>
    <s v="AM1"/>
    <n v="14.12"/>
    <n v="50"/>
    <x v="0"/>
    <s v="Yes"/>
    <x v="1"/>
    <n v="14.12"/>
    <x v="1"/>
    <n v="24.709999999999997"/>
    <n v="29.709999999999997"/>
    <n v="0"/>
    <n v="0"/>
    <n v="0"/>
    <n v="32.5"/>
    <n v="0.83333333333333337"/>
    <n v="27.083333333333336"/>
    <n v="2.6267"/>
    <s v="WAV"/>
    <b v="1"/>
    <n v="27.083333333333332"/>
  </r>
  <r>
    <x v="12"/>
    <s v="15:30"/>
    <s v="16:16"/>
    <n v="0"/>
    <s v="One-Seat"/>
    <s v="STEPHENS, MARITZA"/>
    <d v="2024-12-20T00:00:00"/>
    <n v="4042009"/>
    <s v="206"/>
    <s v="AM1"/>
    <n v="14.12"/>
    <n v="45"/>
    <x v="0"/>
    <s v="Yes"/>
    <x v="1"/>
    <n v="14.12"/>
    <x v="1"/>
    <n v="24.709999999999997"/>
    <n v="29.709999999999997"/>
    <n v="0"/>
    <n v="0"/>
    <n v="0"/>
    <n v="32.5"/>
    <n v="0.75"/>
    <n v="24.375"/>
    <n v="5.335"/>
    <s v="WAV"/>
    <b v="1"/>
    <n v="24.375"/>
  </r>
  <r>
    <x v="9"/>
    <s v="08:20"/>
    <s v="08:40"/>
    <n v="0"/>
    <s v="One-Seat"/>
    <s v="BOGALE, GETU"/>
    <d v="2024-12-20T00:00:00"/>
    <n v="4041909"/>
    <s v="214"/>
    <s v="AM1"/>
    <n v="10.88"/>
    <n v="19"/>
    <x v="0"/>
    <s v="Yes"/>
    <x v="1"/>
    <n v="10.88"/>
    <x v="1"/>
    <n v="19.040000000000003"/>
    <n v="24.040000000000003"/>
    <n v="0"/>
    <n v="0"/>
    <n v="0"/>
    <n v="32.5"/>
    <n v="0.31666666666666665"/>
    <n v="10.291666666666666"/>
    <n v="13.7483"/>
    <s v="WAV"/>
    <b v="1"/>
    <n v="10.291666666666666"/>
  </r>
  <r>
    <x v="1"/>
    <s v="11:57"/>
    <s v="12:46"/>
    <n v="1"/>
    <s v="One-Seat"/>
    <s v="TILLMAN, ROSALYN"/>
    <d v="2024-12-20T00:00:00"/>
    <n v="4041912"/>
    <s v="205A"/>
    <s v="AM1"/>
    <n v="13.97"/>
    <n v="49"/>
    <x v="0"/>
    <s v="Yes"/>
    <x v="1"/>
    <n v="13.97"/>
    <x v="1"/>
    <n v="24.447500000000002"/>
    <n v="29.447500000000002"/>
    <n v="5"/>
    <n v="5"/>
    <n v="0"/>
    <n v="32.5"/>
    <n v="0.81666666666666665"/>
    <n v="26.541666666666668"/>
    <n v="2.9058000000000002"/>
    <s v="WAV"/>
    <b v="1"/>
    <n v="26.541666666666668"/>
  </r>
  <r>
    <x v="3"/>
    <s v="07:43"/>
    <s v="08:35"/>
    <n v="0"/>
    <s v="One-Seat"/>
    <s v="MOLLIQUE, ROMESHA"/>
    <d v="2024-12-20T00:00:00"/>
    <n v="4041986"/>
    <s v="203"/>
    <s v="LW1"/>
    <n v="14.93"/>
    <n v="52"/>
    <x v="0"/>
    <s v="Yes"/>
    <x v="1"/>
    <n v="14.93"/>
    <x v="1"/>
    <n v="26.127499999999998"/>
    <n v="31.127499999999998"/>
    <n v="5.5"/>
    <n v="0"/>
    <n v="5.5"/>
    <n v="32.5"/>
    <n v="0.8666666666666667"/>
    <n v="28.166666666666668"/>
    <n v="2.9607999999999999"/>
    <s v="WAV"/>
    <b v="1"/>
    <n v="28.166666666666668"/>
  </r>
  <r>
    <x v="4"/>
    <s v="15:48"/>
    <s v="16:20"/>
    <n v="0"/>
    <s v="One-Seat"/>
    <s v="MAINESS, RYAN"/>
    <d v="2024-12-20T00:00:00"/>
    <n v="4042497"/>
    <s v="215"/>
    <s v="AM1"/>
    <n v="14.03"/>
    <n v="31"/>
    <x v="0"/>
    <s v="Yes"/>
    <x v="1"/>
    <n v="14.03"/>
    <x v="1"/>
    <n v="24.552499999999998"/>
    <n v="29.552499999999998"/>
    <n v="0"/>
    <n v="0"/>
    <n v="0"/>
    <n v="29"/>
    <n v="0.51666666666666672"/>
    <n v="14.983333333333334"/>
    <n v="14.5692"/>
    <s v="SEDAN"/>
    <b v="1"/>
    <n v="14.983333333333333"/>
  </r>
  <r>
    <x v="4"/>
    <s v="08:00"/>
    <s v="08:22"/>
    <n v="0"/>
    <s v="One-Seat"/>
    <s v="MAINESS, RYAN"/>
    <d v="2024-12-20T00:00:00"/>
    <n v="4041795"/>
    <s v="215"/>
    <s v="AM1"/>
    <n v="10.039999999999999"/>
    <n v="21"/>
    <x v="0"/>
    <s v="Yes"/>
    <x v="1"/>
    <n v="10.039999999999999"/>
    <x v="1"/>
    <n v="17.57"/>
    <n v="22.57"/>
    <n v="0"/>
    <n v="0"/>
    <n v="0"/>
    <n v="29"/>
    <n v="0.35"/>
    <n v="10.149999999999999"/>
    <n v="12.42"/>
    <s v="SEDAN"/>
    <b v="1"/>
    <n v="10.15"/>
  </r>
  <r>
    <x v="10"/>
    <s v="14:46"/>
    <s v="15:27"/>
    <n v="0"/>
    <s v="One-Seat"/>
    <s v="BROWN, LOVIE"/>
    <d v="2024-12-20T00:00:00"/>
    <n v="4041796"/>
    <s v="216"/>
    <s v="AM1"/>
    <n v="10.039999999999999"/>
    <n v="40"/>
    <x v="0"/>
    <s v="Yes"/>
    <x v="1"/>
    <n v="10.039999999999999"/>
    <x v="1"/>
    <n v="17.57"/>
    <n v="22.57"/>
    <n v="0"/>
    <n v="0"/>
    <n v="0"/>
    <n v="29"/>
    <n v="0.66666666666666663"/>
    <n v="19.333333333333332"/>
    <n v="3.2366999999999999"/>
    <s v="SEDAN"/>
    <b v="1"/>
    <n v="19.333333333333332"/>
  </r>
  <r>
    <x v="3"/>
    <s v="07:32"/>
    <s v="08:09"/>
    <n v="0"/>
    <s v="One-Seat"/>
    <s v="MOLLIQUE, ROMESHA"/>
    <d v="2024-12-20T00:00:00"/>
    <n v="4041808"/>
    <s v="203"/>
    <s v="WH1"/>
    <n v="4.88"/>
    <n v="38"/>
    <x v="1"/>
    <s v="Yes"/>
    <x v="0"/>
    <n v="4.88"/>
    <x v="0"/>
    <n v="9.76"/>
    <n v="16.259999999999998"/>
    <n v="0"/>
    <n v="0"/>
    <n v="0"/>
    <n v="32.5"/>
    <n v="0.6333333333333333"/>
    <n v="20.583333333333332"/>
    <n v="-4.3232999999999997"/>
    <s v="WAV"/>
    <b v="1"/>
    <n v="20.583333333333332"/>
  </r>
  <r>
    <x v="10"/>
    <s v="14:46"/>
    <s v="15:11"/>
    <n v="0"/>
    <s v="One-Seat"/>
    <s v="BROWN, LOVIE"/>
    <d v="2024-12-20T00:00:00"/>
    <n v="4041810"/>
    <s v="216"/>
    <s v="AM1"/>
    <n v="4.38"/>
    <n v="24"/>
    <x v="0"/>
    <s v="Yes"/>
    <x v="1"/>
    <n v="4.38"/>
    <x v="1"/>
    <n v="7.665"/>
    <n v="12.664999999999999"/>
    <n v="5.5"/>
    <n v="0"/>
    <n v="5.5"/>
    <n v="29"/>
    <n v="0.4"/>
    <n v="11.600000000000001"/>
    <n v="1.0649999999999999"/>
    <s v="SEDAN"/>
    <b v="1"/>
    <n v="11.6"/>
  </r>
  <r>
    <x v="0"/>
    <s v="09:32"/>
    <s v="10:08"/>
    <n v="0"/>
    <s v="One-Seat"/>
    <s v="ROGERS, JAMES"/>
    <d v="2024-12-20T00:00:00"/>
    <n v="4044777"/>
    <s v="207"/>
    <s v="WH1"/>
    <n v="25.58"/>
    <n v="36"/>
    <x v="1"/>
    <s v="Yes"/>
    <x v="0"/>
    <n v="25.58"/>
    <x v="0"/>
    <n v="51.16"/>
    <n v="57.66"/>
    <n v="3.75"/>
    <n v="0"/>
    <n v="3.75"/>
    <n v="35.787500000000001"/>
    <n v="0.6"/>
    <n v="21.4725"/>
    <n v="36.1875"/>
    <s v="WAV"/>
    <b v="1"/>
    <n v="21.472500000000004"/>
  </r>
  <r>
    <x v="13"/>
    <s v="07:11"/>
    <s v="07:21"/>
    <n v="0"/>
    <s v="One-Seat"/>
    <s v="ALLISON, AARON"/>
    <d v="2024-12-21T00:00:00"/>
    <n v="4046386"/>
    <s v="202"/>
    <s v="WH1"/>
    <n v="6.02"/>
    <n v="11"/>
    <x v="1"/>
    <s v="Yes"/>
    <x v="0"/>
    <n v="6.02"/>
    <x v="0"/>
    <n v="12.04"/>
    <n v="18.54"/>
    <n v="0"/>
    <n v="0"/>
    <n v="0"/>
    <n v="32.5"/>
    <n v="0.18333333333333332"/>
    <n v="5.958333333333333"/>
    <n v="12.5817"/>
    <s v="WAV"/>
    <b v="1"/>
    <n v="5.958333333333333"/>
  </r>
  <r>
    <x v="12"/>
    <s v="11:17"/>
    <s v="11:51"/>
    <n v="0"/>
    <s v="One-Seat"/>
    <s v="STEPHENS, MARITZA"/>
    <d v="2024-12-21T00:00:00"/>
    <n v="4046373"/>
    <s v="206"/>
    <s v="WH1"/>
    <n v="18.170000000000002"/>
    <n v="37"/>
    <x v="1"/>
    <s v="Yes"/>
    <x v="0"/>
    <n v="18.170000000000002"/>
    <x v="0"/>
    <n v="36.340000000000003"/>
    <n v="42.84"/>
    <n v="5"/>
    <n v="0"/>
    <n v="5"/>
    <n v="32.5"/>
    <n v="0.6166666666666667"/>
    <n v="20.041666666666668"/>
    <n v="22.798300000000001"/>
    <s v="WAV"/>
    <b v="1"/>
    <n v="20.041666666666668"/>
  </r>
  <r>
    <x v="3"/>
    <s v="11:52"/>
    <s v="12:26"/>
    <n v="0"/>
    <s v="One-Seat"/>
    <s v="MOLLIQUE, ROMESHA"/>
    <d v="2024-12-21T00:00:00"/>
    <n v="4042619"/>
    <s v="203"/>
    <s v="LW1"/>
    <n v="22.99"/>
    <n v="33"/>
    <x v="0"/>
    <s v="Yes"/>
    <x v="1"/>
    <n v="22.99"/>
    <x v="1"/>
    <n v="40.232499999999995"/>
    <n v="45.232499999999995"/>
    <n v="5"/>
    <n v="0"/>
    <n v="5"/>
    <n v="32.5"/>
    <n v="0.55000000000000004"/>
    <n v="17.875"/>
    <n v="27.357500000000002"/>
    <s v="WAV"/>
    <b v="1"/>
    <n v="17.875"/>
  </r>
  <r>
    <x v="13"/>
    <s v="15:14"/>
    <s v="15:50"/>
    <n v="0"/>
    <s v="One-Seat"/>
    <s v="ALLISON, AARON"/>
    <d v="2024-12-21T00:00:00"/>
    <n v="4044888"/>
    <s v="202"/>
    <s v="AM1"/>
    <n v="15.59"/>
    <n v="36"/>
    <x v="0"/>
    <s v="Yes"/>
    <x v="1"/>
    <n v="15.59"/>
    <x v="1"/>
    <n v="27.282499999999999"/>
    <n v="32.282499999999999"/>
    <n v="5.5"/>
    <n v="0"/>
    <n v="5.5"/>
    <n v="32.5"/>
    <n v="0.6"/>
    <n v="19.5"/>
    <n v="12.782500000000001"/>
    <s v="WAV"/>
    <b v="1"/>
    <n v="19.5"/>
  </r>
  <r>
    <x v="11"/>
    <s v="19:57"/>
    <s v="20:40"/>
    <n v="0"/>
    <s v="One-Seat"/>
    <s v="MALCOM, LANDREW"/>
    <d v="2024-12-21T00:00:00"/>
    <n v="4044889"/>
    <s v="209"/>
    <s v="AM1"/>
    <n v="15.59"/>
    <n v="54"/>
    <x v="0"/>
    <s v="Yes"/>
    <x v="1"/>
    <n v="15.59"/>
    <x v="1"/>
    <n v="27.282499999999999"/>
    <n v="32.282499999999999"/>
    <n v="5"/>
    <n v="0"/>
    <n v="5"/>
    <n v="32.5"/>
    <n v="0.9"/>
    <n v="29.25"/>
    <n v="3.0325000000000002"/>
    <s v="WAV"/>
    <b v="1"/>
    <n v="29.25"/>
  </r>
  <r>
    <x v="2"/>
    <s v="10:58"/>
    <s v="11:26"/>
    <n v="1"/>
    <s v="One-Seat"/>
    <s v="VAUGHN, DUSTIN"/>
    <d v="2024-12-21T00:00:00"/>
    <n v="4046175"/>
    <s v="220"/>
    <s v="AM2"/>
    <n v="16.63"/>
    <n v="28"/>
    <x v="0"/>
    <s v="Yes"/>
    <x v="1"/>
    <n v="16.63"/>
    <x v="1"/>
    <n v="29.102499999999999"/>
    <n v="34.102499999999999"/>
    <n v="5"/>
    <n v="5"/>
    <n v="0"/>
    <n v="32.5"/>
    <n v="0.46666666666666667"/>
    <n v="15.166666666666666"/>
    <n v="18.9358"/>
    <s v="SEDAN"/>
    <b v="0"/>
    <n v="15.166666666666666"/>
  </r>
  <r>
    <x v="0"/>
    <s v="12:59"/>
    <s v="13:33"/>
    <n v="0"/>
    <s v="One-Seat"/>
    <s v="KEITH , CLYDE"/>
    <d v="2024-12-21T00:00:00"/>
    <n v="4046190"/>
    <s v="212"/>
    <s v="AM2"/>
    <n v="12.73"/>
    <n v="34"/>
    <x v="0"/>
    <s v="Yes"/>
    <x v="0"/>
    <n v="12.73"/>
    <x v="0"/>
    <n v="25.46"/>
    <n v="31.96"/>
    <n v="5.5"/>
    <n v="0"/>
    <n v="5.5"/>
    <n v="35.787500000000001"/>
    <n v="0.56666666666666665"/>
    <n v="20.279583333333335"/>
    <n v="11.680400000000001"/>
    <s v="WAV"/>
    <b v="1"/>
    <n v="20.279583333333335"/>
  </r>
  <r>
    <x v="2"/>
    <s v="09:11"/>
    <s v="09:29"/>
    <n v="0"/>
    <s v="One-Seat"/>
    <s v="VAUGHN, DUSTIN"/>
    <d v="2024-12-21T00:00:00"/>
    <n v="4046183"/>
    <s v="220"/>
    <s v="AM1"/>
    <n v="12.15"/>
    <n v="18"/>
    <x v="0"/>
    <s v="Yes"/>
    <x v="1"/>
    <n v="12.15"/>
    <x v="1"/>
    <n v="21.262499999999999"/>
    <n v="26.262499999999999"/>
    <n v="5.5"/>
    <n v="0"/>
    <n v="5.5"/>
    <n v="32.5"/>
    <n v="0.3"/>
    <n v="9.75"/>
    <n v="16.512499999999999"/>
    <s v="SEDAN"/>
    <b v="0"/>
    <n v="9.75"/>
  </r>
  <r>
    <x v="12"/>
    <s v="13:04"/>
    <s v="13:25"/>
    <n v="0"/>
    <s v="One-Seat"/>
    <s v="STEPHENS, MARITZA"/>
    <d v="2024-12-21T00:00:00"/>
    <n v="4046184"/>
    <s v="206"/>
    <s v="AM1"/>
    <n v="12.15"/>
    <n v="21"/>
    <x v="0"/>
    <s v="Yes"/>
    <x v="1"/>
    <n v="12.15"/>
    <x v="1"/>
    <n v="21.262499999999999"/>
    <n v="26.262499999999999"/>
    <n v="5.5"/>
    <n v="0"/>
    <n v="5.5"/>
    <n v="32.5"/>
    <n v="0.35"/>
    <n v="11.375"/>
    <n v="14.887499999999999"/>
    <s v="WAV"/>
    <b v="1"/>
    <n v="11.375"/>
  </r>
  <r>
    <x v="0"/>
    <s v="11:41"/>
    <s v="12:15"/>
    <n v="0"/>
    <s v="One-Seat"/>
    <s v="EVANS, JOHN"/>
    <d v="2024-12-21T00:00:00"/>
    <n v="4046189"/>
    <s v="208"/>
    <s v="AM2"/>
    <n v="12.73"/>
    <n v="34"/>
    <x v="0"/>
    <s v="Yes"/>
    <x v="0"/>
    <n v="12.73"/>
    <x v="0"/>
    <n v="25.46"/>
    <n v="31.96"/>
    <n v="5.5"/>
    <n v="0"/>
    <n v="5.5"/>
    <n v="35.787500000000001"/>
    <n v="0.56666666666666665"/>
    <n v="20.279583333333335"/>
    <n v="11.680400000000001"/>
    <s v="WAV"/>
    <b v="1"/>
    <n v="20.279583333333335"/>
  </r>
  <r>
    <x v="0"/>
    <s v="14:41"/>
    <s v="15:53"/>
    <n v="0"/>
    <s v="One-Seat"/>
    <s v="EVANS, JOHN"/>
    <d v="2024-12-21T00:00:00"/>
    <n v="4046387"/>
    <s v="208"/>
    <s v="WH1"/>
    <n v="6.02"/>
    <n v="71"/>
    <x v="1"/>
    <s v="Yes"/>
    <x v="0"/>
    <n v="6.02"/>
    <x v="0"/>
    <n v="12.04"/>
    <n v="18.54"/>
    <n v="0"/>
    <n v="0"/>
    <n v="0"/>
    <n v="35.787500000000001"/>
    <n v="1.1833333333333333"/>
    <n v="42.348541666666669"/>
    <n v="-23.808499999999999"/>
    <s v="WAV"/>
    <b v="1"/>
    <n v="42.348541666666662"/>
  </r>
  <r>
    <x v="0"/>
    <s v="10:37"/>
    <s v="10:56"/>
    <n v="0"/>
    <s v="One-Seat"/>
    <s v="EVANS, JOHN"/>
    <d v="2024-12-21T00:00:00"/>
    <n v="4044901"/>
    <s v="208"/>
    <s v="AM1,WH1"/>
    <n v="15.48"/>
    <n v="49"/>
    <x v="0"/>
    <s v="Yes"/>
    <x v="0"/>
    <n v="15.48"/>
    <x v="0"/>
    <n v="30.96"/>
    <n v="37.46"/>
    <n v="5"/>
    <n v="0"/>
    <n v="5"/>
    <n v="35.787500000000001"/>
    <n v="0.81666666666666665"/>
    <n v="29.226458333333333"/>
    <n v="8.2334999999999994"/>
    <s v="WAV"/>
    <b v="1"/>
    <n v="29.226458333333333"/>
  </r>
  <r>
    <x v="12"/>
    <s v="08:03"/>
    <s v="08:40"/>
    <n v="0"/>
    <s v="One-Seat"/>
    <s v="STEPHENS, MARITZA"/>
    <d v="2024-12-21T00:00:00"/>
    <n v="4046324"/>
    <s v="206"/>
    <s v="WH1"/>
    <n v="30.78"/>
    <n v="42"/>
    <x v="1"/>
    <s v="Yes"/>
    <x v="0"/>
    <n v="30.78"/>
    <x v="0"/>
    <n v="61.56"/>
    <n v="68.06"/>
    <n v="3.75"/>
    <n v="0"/>
    <n v="3.75"/>
    <n v="32.5"/>
    <n v="0.7"/>
    <n v="22.75"/>
    <n v="45.31"/>
    <s v="WAV"/>
    <b v="1"/>
    <n v="22.75"/>
  </r>
  <r>
    <x v="0"/>
    <s v="17:25"/>
    <s v="17:53"/>
    <n v="0"/>
    <s v="One-Seat"/>
    <s v="EVANS, JOHN"/>
    <d v="2024-12-21T00:00:00"/>
    <n v="4044902"/>
    <s v="208"/>
    <s v="AM1,WH1"/>
    <n v="14.41"/>
    <n v="34"/>
    <x v="0"/>
    <s v="Yes"/>
    <x v="0"/>
    <n v="14.41"/>
    <x v="0"/>
    <n v="28.82"/>
    <n v="35.32"/>
    <n v="5.5"/>
    <n v="0"/>
    <n v="5.5"/>
    <n v="35.787500000000001"/>
    <n v="0.56666666666666665"/>
    <n v="20.279583333333335"/>
    <n v="15.0404"/>
    <s v="WAV"/>
    <b v="1"/>
    <n v="20.279583333333335"/>
  </r>
  <r>
    <x v="13"/>
    <s v="10:28"/>
    <s v="10:59"/>
    <n v="0"/>
    <s v="One-Seat"/>
    <s v="ALLISON, AARON"/>
    <d v="2024-12-21T00:00:00"/>
    <n v="4046251"/>
    <s v="202"/>
    <s v="AM1"/>
    <n v="17.22"/>
    <n v="32"/>
    <x v="0"/>
    <s v="Yes"/>
    <x v="1"/>
    <n v="17.22"/>
    <x v="1"/>
    <n v="30.134999999999998"/>
    <n v="35.134999999999998"/>
    <n v="5.5"/>
    <n v="0"/>
    <n v="5.5"/>
    <n v="32.5"/>
    <n v="0.53333333333333333"/>
    <n v="17.333333333333332"/>
    <n v="17.8017"/>
    <s v="WAV"/>
    <b v="1"/>
    <n v="17.333333333333332"/>
  </r>
  <r>
    <x v="0"/>
    <s v="09:07"/>
    <s v="09:27"/>
    <n v="0"/>
    <s v="One-Seat"/>
    <s v="ROGERS, JAMES"/>
    <d v="2024-12-21T00:00:00"/>
    <n v="4042331"/>
    <s v="207"/>
    <s v="AM1"/>
    <n v="7.93"/>
    <n v="21"/>
    <x v="0"/>
    <s v="Yes"/>
    <x v="0"/>
    <n v="7.93"/>
    <x v="0"/>
    <n v="15.86"/>
    <n v="22.36"/>
    <n v="5.5"/>
    <n v="0"/>
    <n v="5.5"/>
    <n v="35.787500000000001"/>
    <n v="0.35"/>
    <n v="12.525625"/>
    <n v="9.8344000000000005"/>
    <s v="WAV"/>
    <b v="1"/>
    <n v="12.525625"/>
  </r>
  <r>
    <x v="0"/>
    <s v="11:33"/>
    <s v="11:33"/>
    <n v="0"/>
    <s v="One-Seat"/>
    <s v="ROGERS, JAMES"/>
    <d v="2024-12-21T00:00:00"/>
    <n v="4045603"/>
    <s v="207"/>
    <s v="AM1"/>
    <n v="26.95"/>
    <n v="2"/>
    <x v="0"/>
    <s v="Yes"/>
    <x v="0"/>
    <n v="26.95"/>
    <x v="0"/>
    <n v="53.9"/>
    <n v="60.4"/>
    <n v="5.5"/>
    <n v="0"/>
    <n v="5.5"/>
    <n v="35.787500000000001"/>
    <n v="3.3333333333333333E-2"/>
    <n v="1.1929166666666666"/>
    <n v="59.207099999999997"/>
    <s v="WAV"/>
    <b v="1"/>
    <n v="1.1929166666666666"/>
  </r>
  <r>
    <x v="11"/>
    <s v="14:35"/>
    <s v="15:14"/>
    <n v="0"/>
    <s v="One-Seat"/>
    <s v="MALCOM, LANDREW"/>
    <d v="2024-12-21T00:00:00"/>
    <n v="4042294"/>
    <s v="209"/>
    <s v="AM1"/>
    <n v="23.24"/>
    <n v="40"/>
    <x v="0"/>
    <s v="Yes"/>
    <x v="1"/>
    <n v="23.24"/>
    <x v="1"/>
    <n v="40.669999999999995"/>
    <n v="45.669999999999995"/>
    <n v="3.75"/>
    <n v="0"/>
    <n v="3.75"/>
    <n v="32.5"/>
    <n v="0.66666666666666663"/>
    <n v="21.666666666666664"/>
    <n v="24.003299999999999"/>
    <s v="WAV"/>
    <b v="1"/>
    <n v="21.666666666666668"/>
  </r>
  <r>
    <x v="0"/>
    <s v="15:20"/>
    <s v="15:53"/>
    <n v="0"/>
    <s v="One-Seat"/>
    <s v="EVANS, JOHN"/>
    <d v="2024-12-21T00:00:00"/>
    <n v="4042296"/>
    <s v="208"/>
    <s v="WK1"/>
    <n v="14.1"/>
    <n v="33"/>
    <x v="0"/>
    <s v="Yes"/>
    <x v="0"/>
    <n v="14.1"/>
    <x v="0"/>
    <n v="28.2"/>
    <n v="34.700000000000003"/>
    <n v="5"/>
    <n v="0"/>
    <n v="5"/>
    <n v="35.787500000000001"/>
    <n v="0.55000000000000004"/>
    <n v="19.683125000000004"/>
    <n v="15.0169"/>
    <s v="WAV"/>
    <b v="1"/>
    <n v="19.683125"/>
  </r>
  <r>
    <x v="11"/>
    <s v="18:00"/>
    <s v="18:51"/>
    <n v="0"/>
    <s v="One-Seat"/>
    <s v="MALCOM, LANDREW"/>
    <d v="2024-12-21T00:00:00"/>
    <n v="4045516"/>
    <s v="209"/>
    <s v="AM3"/>
    <n v="24.43"/>
    <n v="51"/>
    <x v="0"/>
    <s v="Yes"/>
    <x v="1"/>
    <n v="24.43"/>
    <x v="1"/>
    <n v="42.752499999999998"/>
    <n v="47.752499999999998"/>
    <n v="11"/>
    <n v="0"/>
    <n v="11"/>
    <n v="32.5"/>
    <n v="0.85"/>
    <n v="27.625"/>
    <n v="20.127500000000001"/>
    <s v="WAV"/>
    <b v="1"/>
    <n v="27.625"/>
  </r>
  <r>
    <x v="2"/>
    <s v="09:11"/>
    <s v="09:38"/>
    <n v="0"/>
    <s v="One-Seat"/>
    <s v="VAUGHN, DUSTIN"/>
    <d v="2024-12-21T00:00:00"/>
    <n v="4042295"/>
    <s v="220"/>
    <s v="WK1"/>
    <n v="14.1"/>
    <n v="28"/>
    <x v="0"/>
    <s v="Yes"/>
    <x v="1"/>
    <n v="14.1"/>
    <x v="1"/>
    <n v="24.675000000000001"/>
    <n v="29.675000000000001"/>
    <n v="5.5"/>
    <n v="0"/>
    <n v="5.5"/>
    <n v="32.5"/>
    <n v="0.46666666666666667"/>
    <n v="15.166666666666666"/>
    <n v="14.5083"/>
    <s v="SEDAN"/>
    <b v="0"/>
    <n v="15.166666666666666"/>
  </r>
  <r>
    <x v="0"/>
    <s v="10:35"/>
    <s v="11:49"/>
    <n v="0"/>
    <s v="One-Seat"/>
    <s v="ROGERS, JAMES"/>
    <d v="2024-12-21T00:00:00"/>
    <n v="4045670"/>
    <s v="207"/>
    <s v="AM1"/>
    <n v="20.78"/>
    <n v="73"/>
    <x v="0"/>
    <s v="Yes"/>
    <x v="0"/>
    <n v="20.78"/>
    <x v="0"/>
    <n v="41.56"/>
    <n v="48.06"/>
    <n v="5.5"/>
    <n v="0"/>
    <n v="5.5"/>
    <n v="35.787500000000001"/>
    <n v="1.2166666666666666"/>
    <n v="43.541458333333331"/>
    <n v="4.5185000000000004"/>
    <s v="WAV"/>
    <b v="1"/>
    <n v="43.541458333333338"/>
  </r>
  <r>
    <x v="0"/>
    <s v="15:00"/>
    <s v="16:30"/>
    <n v="0"/>
    <s v="One-Seat"/>
    <s v="EVANS, JOHN"/>
    <d v="2024-12-21T00:00:00"/>
    <n v="4045606"/>
    <s v="208"/>
    <s v="AM1"/>
    <n v="26.95"/>
    <n v="91"/>
    <x v="0"/>
    <s v="Yes"/>
    <x v="0"/>
    <n v="26.95"/>
    <x v="0"/>
    <n v="53.9"/>
    <n v="60.4"/>
    <n v="5.5"/>
    <n v="0"/>
    <n v="5.5"/>
    <n v="35.787500000000001"/>
    <n v="1.5166666666666666"/>
    <n v="54.277708333333337"/>
    <n v="6.1223000000000001"/>
    <s v="WAV"/>
    <b v="1"/>
    <n v="54.277708333333329"/>
  </r>
  <r>
    <x v="11"/>
    <s v="16:57"/>
    <s v="17:21"/>
    <n v="0"/>
    <s v="One-Seat"/>
    <s v="MALCOM, LANDREW"/>
    <d v="2024-12-21T00:00:00"/>
    <n v="4046099"/>
    <s v="209"/>
    <s v="WH1"/>
    <n v="11.95"/>
    <n v="24"/>
    <x v="1"/>
    <s v="Yes"/>
    <x v="0"/>
    <n v="11.95"/>
    <x v="0"/>
    <n v="23.9"/>
    <n v="30.4"/>
    <n v="3.75"/>
    <n v="0"/>
    <n v="3.75"/>
    <n v="32.5"/>
    <n v="0.4"/>
    <n v="13"/>
    <n v="17.399999999999999"/>
    <s v="WAV"/>
    <b v="1"/>
    <n v="13"/>
  </r>
  <r>
    <x v="12"/>
    <s v="14:47"/>
    <s v="15:06"/>
    <n v="0"/>
    <s v="One-Seat"/>
    <s v="STEPHENS, MARITZA"/>
    <d v="2024-12-21T00:00:00"/>
    <n v="4046541"/>
    <s v="206"/>
    <s v="AM1"/>
    <n v="10.94"/>
    <n v="19"/>
    <x v="0"/>
    <s v="Yes"/>
    <x v="1"/>
    <n v="10.94"/>
    <x v="1"/>
    <n v="19.145"/>
    <n v="24.145"/>
    <n v="5"/>
    <n v="0"/>
    <n v="5"/>
    <n v="32.5"/>
    <n v="0.31666666666666665"/>
    <n v="10.291666666666666"/>
    <n v="13.853300000000001"/>
    <s v="WAV"/>
    <b v="1"/>
    <n v="10.291666666666666"/>
  </r>
  <r>
    <x v="3"/>
    <s v="11:10"/>
    <s v="11:35"/>
    <n v="0"/>
    <s v="One-Seat"/>
    <s v="MOLLIQUE, ROMESHA"/>
    <d v="2024-12-21T00:00:00"/>
    <n v="4044875"/>
    <s v="203"/>
    <s v="PW1"/>
    <n v="10.26"/>
    <n v="25"/>
    <x v="1"/>
    <s v="Yes"/>
    <x v="0"/>
    <n v="10.26"/>
    <x v="0"/>
    <n v="20.52"/>
    <n v="27.02"/>
    <n v="3"/>
    <n v="0"/>
    <n v="3"/>
    <n v="32.5"/>
    <n v="0.41666666666666669"/>
    <n v="13.541666666666668"/>
    <n v="13.478300000000001"/>
    <s v="WAV"/>
    <b v="1"/>
    <n v="13.541666666666666"/>
  </r>
  <r>
    <x v="13"/>
    <s v="12:46"/>
    <s v="13:24"/>
    <n v="0"/>
    <s v="One-Seat"/>
    <s v="ALLISON, AARON"/>
    <d v="2024-12-21T00:00:00"/>
    <n v="4045671"/>
    <s v="202"/>
    <s v="AM1"/>
    <n v="20.78"/>
    <n v="38"/>
    <x v="0"/>
    <s v="Yes"/>
    <x v="1"/>
    <n v="20.78"/>
    <x v="1"/>
    <n v="36.365000000000002"/>
    <n v="41.365000000000002"/>
    <n v="5"/>
    <n v="0"/>
    <n v="5"/>
    <n v="32.5"/>
    <n v="0.6333333333333333"/>
    <n v="20.583333333333332"/>
    <n v="20.781700000000001"/>
    <s v="WAV"/>
    <b v="1"/>
    <n v="20.583333333333332"/>
  </r>
  <r>
    <x v="2"/>
    <s v="13:45"/>
    <s v="14:03"/>
    <n v="0"/>
    <s v="One-Seat"/>
    <s v="FUENTES, PEDRO"/>
    <d v="2024-12-22T00:00:00"/>
    <n v="4044155"/>
    <s v="220"/>
    <s v="WK1"/>
    <n v="9.56"/>
    <n v="18"/>
    <x v="0"/>
    <s v="Yes"/>
    <x v="1"/>
    <n v="9.56"/>
    <x v="1"/>
    <n v="16.73"/>
    <n v="21.73"/>
    <n v="5.5"/>
    <n v="0"/>
    <n v="5.5"/>
    <n v="32.5"/>
    <n v="0.3"/>
    <n v="9.75"/>
    <n v="11.98"/>
    <s v="WAV"/>
    <b v="1"/>
    <n v="9.75"/>
  </r>
  <r>
    <x v="0"/>
    <s v="07:10"/>
    <s v="08:10"/>
    <n v="0"/>
    <s v="One-Seat"/>
    <s v="UMANA, DOMINGO"/>
    <d v="2024-12-22T00:00:00"/>
    <n v="4046354"/>
    <s v="210B"/>
    <s v="WK1"/>
    <n v="30.84"/>
    <n v="77"/>
    <x v="0"/>
    <s v="Yes"/>
    <x v="0"/>
    <n v="30.84"/>
    <x v="0"/>
    <n v="61.68"/>
    <n v="68.180000000000007"/>
    <n v="5.5"/>
    <n v="0"/>
    <n v="5.5"/>
    <n v="35.787500000000001"/>
    <n v="1.2833333333333334"/>
    <n v="45.927291666666669"/>
    <n v="22.252700000000001"/>
    <s v="WAV"/>
    <b v="1"/>
    <n v="45.927291666666669"/>
  </r>
  <r>
    <x v="0"/>
    <s v="09:17"/>
    <s v="09:35"/>
    <n v="0"/>
    <s v="One-Seat"/>
    <s v="ROGERS, JAMES"/>
    <d v="2024-12-22T00:00:00"/>
    <n v="4044154"/>
    <s v="207"/>
    <s v="WK1"/>
    <n v="9.56"/>
    <n v="21"/>
    <x v="0"/>
    <s v="Yes"/>
    <x v="0"/>
    <n v="9.56"/>
    <x v="0"/>
    <n v="19.12"/>
    <n v="25.62"/>
    <n v="5"/>
    <n v="0"/>
    <n v="5"/>
    <n v="35.787500000000001"/>
    <n v="0.35"/>
    <n v="12.525625"/>
    <n v="13.0944"/>
    <s v="WAV"/>
    <b v="1"/>
    <n v="12.525625"/>
  </r>
  <r>
    <x v="0"/>
    <s v="09:51"/>
    <s v="10:33"/>
    <n v="0"/>
    <s v="One-Seat"/>
    <s v="ROGERS, JAMES"/>
    <d v="2024-12-22T00:00:00"/>
    <n v="4046203"/>
    <s v="207"/>
    <s v="AM1"/>
    <n v="13.41"/>
    <n v="42"/>
    <x v="0"/>
    <s v="Yes"/>
    <x v="0"/>
    <n v="13.41"/>
    <x v="0"/>
    <n v="26.82"/>
    <n v="33.32"/>
    <n v="5.5"/>
    <n v="0"/>
    <n v="5.5"/>
    <n v="35.787500000000001"/>
    <n v="0.7"/>
    <n v="25.05125"/>
    <n v="8.2688000000000006"/>
    <s v="WAV"/>
    <b v="1"/>
    <n v="25.05125"/>
  </r>
  <r>
    <x v="0"/>
    <s v="13:06"/>
    <s v="13:36"/>
    <n v="0"/>
    <s v="One-Seat"/>
    <s v="UMANA, DOMINGO"/>
    <d v="2024-12-22T00:00:00"/>
    <n v="4046330"/>
    <s v="210B"/>
    <s v="AM2"/>
    <n v="25.21"/>
    <n v="29"/>
    <x v="0"/>
    <s v="Yes"/>
    <x v="0"/>
    <n v="25.21"/>
    <x v="0"/>
    <n v="50.42"/>
    <n v="56.92"/>
    <n v="0"/>
    <n v="0"/>
    <n v="0"/>
    <n v="35.787500000000001"/>
    <n v="0.48333333333333334"/>
    <n v="17.297291666666666"/>
    <n v="39.622700000000002"/>
    <s v="WAV"/>
    <b v="1"/>
    <n v="17.29729166666667"/>
  </r>
  <r>
    <x v="0"/>
    <s v="10:13"/>
    <s v="10:40"/>
    <n v="0"/>
    <s v="One-Seat"/>
    <s v="UMANA, DOMINGO"/>
    <d v="2024-12-22T00:00:00"/>
    <n v="4046331"/>
    <s v="210B"/>
    <s v="AM2"/>
    <n v="25.21"/>
    <n v="26"/>
    <x v="0"/>
    <s v="Yes"/>
    <x v="0"/>
    <n v="25.21"/>
    <x v="0"/>
    <n v="50.42"/>
    <n v="56.92"/>
    <n v="5.5"/>
    <n v="0"/>
    <n v="5.5"/>
    <n v="35.787500000000001"/>
    <n v="0.43333333333333335"/>
    <n v="15.507916666666668"/>
    <n v="41.412100000000002"/>
    <s v="WAV"/>
    <b v="1"/>
    <n v="15.507916666666667"/>
  </r>
  <r>
    <x v="0"/>
    <s v="08:29"/>
    <s v="09:43"/>
    <n v="0"/>
    <s v="One-Seat"/>
    <s v="UMANA, DOMINGO"/>
    <d v="2024-12-22T00:00:00"/>
    <n v="4046501"/>
    <s v="210B"/>
    <s v="AM1"/>
    <n v="27.36"/>
    <n v="73"/>
    <x v="0"/>
    <s v="Yes"/>
    <x v="0"/>
    <n v="27.36"/>
    <x v="0"/>
    <n v="54.72"/>
    <n v="61.22"/>
    <n v="0"/>
    <n v="0"/>
    <n v="0"/>
    <n v="35.787500000000001"/>
    <n v="1.2166666666666666"/>
    <n v="43.541458333333331"/>
    <n v="17.6785"/>
    <s v="WAV"/>
    <b v="1"/>
    <n v="43.541458333333338"/>
  </r>
  <r>
    <x v="0"/>
    <s v="12:27"/>
    <s v="13:06"/>
    <n v="0"/>
    <s v="One-Seat"/>
    <s v="UMANA, DOMINGO"/>
    <d v="2024-12-22T00:00:00"/>
    <n v="4046503"/>
    <s v="210B"/>
    <s v="AM1"/>
    <n v="27.36"/>
    <n v="39"/>
    <x v="0"/>
    <s v="Yes"/>
    <x v="0"/>
    <n v="27.36"/>
    <x v="0"/>
    <n v="54.72"/>
    <n v="61.22"/>
    <n v="5.5"/>
    <n v="0"/>
    <n v="5.5"/>
    <n v="35.787500000000001"/>
    <n v="0.65"/>
    <n v="23.261875000000003"/>
    <n v="37.958100000000002"/>
    <s v="WAV"/>
    <b v="1"/>
    <n v="23.261875"/>
  </r>
  <r>
    <x v="0"/>
    <s v="14:51"/>
    <s v="16:05"/>
    <n v="0"/>
    <s v="One-Seat"/>
    <s v="EVANS, JOHN"/>
    <d v="2024-12-22T00:00:00"/>
    <n v="4046355"/>
    <s v="208"/>
    <s v="WK1"/>
    <n v="30.84"/>
    <n v="74"/>
    <x v="0"/>
    <s v="Yes"/>
    <x v="0"/>
    <n v="30.84"/>
    <x v="0"/>
    <n v="61.68"/>
    <n v="68.180000000000007"/>
    <n v="0"/>
    <n v="0"/>
    <n v="0"/>
    <n v="35.787500000000001"/>
    <n v="1.2333333333333334"/>
    <n v="44.137916666666669"/>
    <n v="24.042100000000001"/>
    <s v="WAV"/>
    <b v="1"/>
    <n v="44.137916666666669"/>
  </r>
  <r>
    <x v="2"/>
    <s v="18:16"/>
    <s v="18:48"/>
    <n v="0"/>
    <s v="One-Seat"/>
    <s v="FUENTES, PEDRO"/>
    <d v="2024-12-22T00:00:00"/>
    <n v="4042522"/>
    <s v="220"/>
    <s v="AM1"/>
    <n v="23.24"/>
    <n v="32"/>
    <x v="0"/>
    <s v="Yes"/>
    <x v="1"/>
    <n v="23.24"/>
    <x v="1"/>
    <n v="40.669999999999995"/>
    <n v="45.669999999999995"/>
    <n v="5"/>
    <n v="0"/>
    <n v="5"/>
    <n v="32.5"/>
    <n v="0.53333333333333333"/>
    <n v="17.333333333333332"/>
    <n v="28.3367"/>
    <s v="WAV"/>
    <b v="1"/>
    <n v="17.333333333333332"/>
  </r>
  <r>
    <x v="0"/>
    <s v="17:45"/>
    <s v="18:13"/>
    <n v="0"/>
    <s v="One-Seat"/>
    <s v="EVANS, JOHN"/>
    <d v="2024-12-22T00:00:00"/>
    <n v="4046465"/>
    <s v="208"/>
    <s v="WK1"/>
    <n v="11.71"/>
    <n v="29"/>
    <x v="0"/>
    <s v="Yes"/>
    <x v="0"/>
    <n v="11.71"/>
    <x v="0"/>
    <n v="23.42"/>
    <n v="29.92"/>
    <n v="5"/>
    <n v="0"/>
    <n v="5"/>
    <n v="35.787500000000001"/>
    <n v="0.48333333333333334"/>
    <n v="17.297291666666666"/>
    <n v="12.6227"/>
    <s v="WAV"/>
    <b v="1"/>
    <n v="17.29729166666667"/>
  </r>
  <r>
    <x v="12"/>
    <s v="09:46"/>
    <s v="10:18"/>
    <n v="0"/>
    <s v="One-Seat"/>
    <s v="STEPHENS, MARITZA"/>
    <d v="2024-12-22T00:00:00"/>
    <n v="4046469"/>
    <s v="206"/>
    <s v="WK1"/>
    <n v="19.760000000000002"/>
    <n v="34"/>
    <x v="0"/>
    <s v="Yes"/>
    <x v="1"/>
    <n v="19.760000000000002"/>
    <x v="1"/>
    <n v="34.580000000000005"/>
    <n v="39.580000000000005"/>
    <n v="3"/>
    <n v="0"/>
    <n v="3"/>
    <n v="32.5"/>
    <n v="0.56666666666666665"/>
    <n v="18.416666666666668"/>
    <n v="21.1633"/>
    <s v="WAV"/>
    <b v="1"/>
    <n v="18.416666666666668"/>
  </r>
  <r>
    <x v="2"/>
    <s v="12:31"/>
    <s v="13:00"/>
    <n v="0"/>
    <s v="One-Seat"/>
    <s v="FUENTES, PEDRO"/>
    <d v="2024-12-22T00:00:00"/>
    <n v="4046470"/>
    <s v="220"/>
    <s v="WK1"/>
    <n v="19.760000000000002"/>
    <n v="29"/>
    <x v="0"/>
    <s v="Yes"/>
    <x v="1"/>
    <n v="19.760000000000002"/>
    <x v="1"/>
    <n v="34.580000000000005"/>
    <n v="39.580000000000005"/>
    <n v="5"/>
    <n v="0"/>
    <n v="5"/>
    <n v="32.5"/>
    <n v="0.48333333333333334"/>
    <n v="15.708333333333334"/>
    <n v="23.871700000000001"/>
    <s v="WAV"/>
    <b v="1"/>
    <n v="15.708333333333334"/>
  </r>
  <r>
    <x v="0"/>
    <s v="11:27"/>
    <s v="12:07"/>
    <n v="0"/>
    <s v="One-Seat"/>
    <s v="EVANS, JOHN"/>
    <d v="2024-12-22T00:00:00"/>
    <n v="4045607"/>
    <s v="208"/>
    <s v="AM1"/>
    <n v="26.95"/>
    <n v="42"/>
    <x v="0"/>
    <s v="Yes"/>
    <x v="0"/>
    <n v="26.95"/>
    <x v="0"/>
    <n v="53.9"/>
    <n v="60.4"/>
    <n v="5.5"/>
    <n v="0"/>
    <n v="5.5"/>
    <n v="35.787500000000001"/>
    <n v="0.7"/>
    <n v="25.05125"/>
    <n v="35.348799999999997"/>
    <s v="WAV"/>
    <b v="1"/>
    <n v="25.05125"/>
  </r>
  <r>
    <x v="0"/>
    <s v="13:33"/>
    <s v="13:56"/>
    <n v="0"/>
    <s v="One-Seat"/>
    <s v="ALLGOOD, SCOTT"/>
    <d v="2024-12-22T00:00:00"/>
    <n v="4045582"/>
    <s v="201"/>
    <s v="WH1"/>
    <n v="11.31"/>
    <n v="23"/>
    <x v="1"/>
    <s v="Yes"/>
    <x v="0"/>
    <n v="11.31"/>
    <x v="0"/>
    <n v="22.62"/>
    <n v="29.12"/>
    <n v="0"/>
    <n v="0"/>
    <n v="0"/>
    <n v="35.787500000000001"/>
    <n v="0.38333333333333336"/>
    <n v="13.718541666666669"/>
    <n v="15.4015"/>
    <s v="BIGVAN"/>
    <b v="1"/>
    <n v="13.718541666666669"/>
  </r>
  <r>
    <x v="0"/>
    <s v="15:21"/>
    <s v="16:25"/>
    <n v="0"/>
    <s v="One-Seat"/>
    <s v="EVANS, JOHN"/>
    <d v="2024-12-22T00:00:00"/>
    <n v="4045608"/>
    <s v="208"/>
    <s v="AM1"/>
    <n v="26.95"/>
    <n v="64"/>
    <x v="0"/>
    <s v="Yes"/>
    <x v="0"/>
    <n v="26.95"/>
    <x v="0"/>
    <n v="53.9"/>
    <n v="60.4"/>
    <n v="5.5"/>
    <n v="0"/>
    <n v="5.5"/>
    <n v="35.787500000000001"/>
    <n v="1.0666666666666667"/>
    <n v="38.173333333333332"/>
    <n v="22.226700000000001"/>
    <s v="WAV"/>
    <b v="1"/>
    <n v="38.173333333333332"/>
  </r>
  <r>
    <x v="12"/>
    <s v="06:34"/>
    <s v="07:16"/>
    <n v="0"/>
    <s v="One-Seat"/>
    <s v="STEPHENS, MARITZA"/>
    <d v="2024-12-22T00:00:00"/>
    <n v="4045643"/>
    <s v="206"/>
    <s v="WK1"/>
    <n v="31.58"/>
    <n v="43"/>
    <x v="0"/>
    <s v="Yes"/>
    <x v="1"/>
    <n v="31.58"/>
    <x v="1"/>
    <n v="55.265000000000001"/>
    <n v="60.265000000000001"/>
    <n v="5.5"/>
    <n v="0"/>
    <n v="5.5"/>
    <n v="32.5"/>
    <n v="0.71666666666666667"/>
    <n v="23.291666666666668"/>
    <n v="36.973300000000002"/>
    <s v="WAV"/>
    <b v="1"/>
    <n v="23.291666666666668"/>
  </r>
  <r>
    <x v="0"/>
    <s v="10:32"/>
    <s v="10:32"/>
    <n v="0"/>
    <s v="One-Seat"/>
    <s v="EVANS, JOHN"/>
    <d v="2024-12-22T00:00:00"/>
    <n v="4045581"/>
    <s v="208"/>
    <s v="WH1"/>
    <n v="11.31"/>
    <n v="0"/>
    <x v="1"/>
    <s v="Yes"/>
    <x v="0"/>
    <n v="11.31"/>
    <x v="0"/>
    <n v="22.62"/>
    <n v="29.12"/>
    <n v="5.5"/>
    <n v="0"/>
    <n v="5.5"/>
    <n v="35.787500000000001"/>
    <n v="0"/>
    <n v="0"/>
    <n v="29.12"/>
    <s v="WAV"/>
    <b v="1"/>
    <n v="0"/>
  </r>
  <r>
    <x v="0"/>
    <s v="09:20"/>
    <s v="09:53"/>
    <n v="0"/>
    <s v="One-Seat"/>
    <s v="UMANA, DOMINGO"/>
    <d v="2024-12-22T00:00:00"/>
    <n v="4046464"/>
    <s v="210B"/>
    <s v="WK1"/>
    <n v="11.71"/>
    <n v="33"/>
    <x v="0"/>
    <s v="Yes"/>
    <x v="0"/>
    <n v="11.71"/>
    <x v="0"/>
    <n v="23.42"/>
    <n v="29.92"/>
    <n v="5"/>
    <n v="0"/>
    <n v="5"/>
    <n v="35.787500000000001"/>
    <n v="0.55000000000000004"/>
    <n v="19.683125000000004"/>
    <n v="10.2369"/>
    <s v="WAV"/>
    <b v="1"/>
    <n v="19.683125"/>
  </r>
  <r>
    <x v="0"/>
    <s v="14:05"/>
    <s v="15:36"/>
    <n v="0"/>
    <s v="One-Seat"/>
    <s v="BANKS, LENARD"/>
    <d v="2024-12-23T00:00:00"/>
    <n v="4042918"/>
    <s v="221"/>
    <s v="AM1"/>
    <n v="17.43"/>
    <n v="90"/>
    <x v="0"/>
    <s v="Yes"/>
    <x v="0"/>
    <n v="17.43"/>
    <x v="0"/>
    <n v="34.86"/>
    <n v="41.36"/>
    <n v="0"/>
    <n v="0"/>
    <n v="0"/>
    <n v="35.787500000000001"/>
    <n v="1.5"/>
    <n v="53.681250000000006"/>
    <n v="-12.321199999999999"/>
    <s v="WAV"/>
    <b v="1"/>
    <n v="53.681249999999999"/>
  </r>
  <r>
    <x v="6"/>
    <s v="07:07"/>
    <s v="07:37"/>
    <n v="0"/>
    <s v="One-Seat"/>
    <s v="VILCHEZ, CHARLENNE"/>
    <d v="2024-12-23T00:00:00"/>
    <n v="4042906"/>
    <s v="217"/>
    <s v="AM1"/>
    <n v="7.08"/>
    <n v="31"/>
    <x v="0"/>
    <s v="Yes"/>
    <x v="1"/>
    <n v="7.08"/>
    <x v="1"/>
    <n v="12.39"/>
    <n v="17.39"/>
    <n v="0"/>
    <n v="0"/>
    <n v="0"/>
    <n v="32.5"/>
    <n v="0.51666666666666672"/>
    <n v="16.791666666666668"/>
    <n v="0.59830000000000005"/>
    <s v="WAV"/>
    <b v="1"/>
    <n v="16.791666666666668"/>
  </r>
  <r>
    <x v="6"/>
    <s v="13:21"/>
    <s v="13:38"/>
    <n v="0"/>
    <s v="One-Seat"/>
    <s v="VILCHEZ, CHARLENNE"/>
    <d v="2024-12-23T00:00:00"/>
    <n v="4042897"/>
    <s v="217"/>
    <s v="WK1"/>
    <n v="6.92"/>
    <n v="19"/>
    <x v="0"/>
    <s v="Yes"/>
    <x v="1"/>
    <n v="6.92"/>
    <x v="1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9"/>
    <s v="08:04"/>
    <s v="08:23"/>
    <n v="0"/>
    <s v="One-Seat"/>
    <s v="BOGALE, GETU"/>
    <d v="2024-12-23T00:00:00"/>
    <n v="4042896"/>
    <s v="214"/>
    <s v="WK1"/>
    <n v="6.92"/>
    <n v="18"/>
    <x v="0"/>
    <s v="Yes"/>
    <x v="1"/>
    <n v="6.92"/>
    <x v="1"/>
    <n v="12.11"/>
    <n v="17.11"/>
    <n v="5"/>
    <n v="0"/>
    <n v="5"/>
    <n v="32.5"/>
    <n v="0.3"/>
    <n v="9.75"/>
    <n v="7.36"/>
    <s v="WAV"/>
    <b v="1"/>
    <n v="9.75"/>
  </r>
  <r>
    <x v="0"/>
    <s v="08:16"/>
    <s v="08:51"/>
    <n v="0"/>
    <s v="One-Seat"/>
    <s v="ROGERS, JAMES"/>
    <d v="2024-12-23T00:00:00"/>
    <n v="4043033"/>
    <s v="207"/>
    <s v="AM1"/>
    <n v="10.039999999999999"/>
    <n v="35"/>
    <x v="0"/>
    <s v="Yes"/>
    <x v="0"/>
    <n v="10.039999999999999"/>
    <x v="0"/>
    <n v="20.079999999999998"/>
    <n v="26.58"/>
    <n v="0"/>
    <n v="0"/>
    <n v="0"/>
    <n v="35.787500000000001"/>
    <n v="0.58333333333333337"/>
    <n v="20.876041666666669"/>
    <n v="5.7039999999999997"/>
    <s v="WAV"/>
    <b v="1"/>
    <n v="20.876041666666666"/>
  </r>
  <r>
    <x v="0"/>
    <s v="08:15"/>
    <s v="09:29"/>
    <n v="0"/>
    <s v="One-Seat"/>
    <s v="LARA, DOUGLAS"/>
    <d v="2024-12-23T00:00:00"/>
    <n v="4042773"/>
    <s v="213"/>
    <s v="AM1"/>
    <n v="11.47"/>
    <n v="73"/>
    <x v="0"/>
    <s v="Yes"/>
    <x v="0"/>
    <n v="11.47"/>
    <x v="0"/>
    <n v="22.94"/>
    <n v="29.44"/>
    <n v="0"/>
    <n v="0"/>
    <n v="0"/>
    <n v="35.787500000000001"/>
    <n v="1.2166666666666666"/>
    <n v="43.541458333333331"/>
    <n v="-14.1015"/>
    <s v="WAV"/>
    <b v="1"/>
    <n v="43.541458333333338"/>
  </r>
  <r>
    <x v="0"/>
    <s v="09:19"/>
    <s v="09:40"/>
    <n v="0"/>
    <s v="One-Seat"/>
    <s v="BANKS, LENARD"/>
    <d v="2024-12-23T00:00:00"/>
    <n v="4044928"/>
    <s v="221"/>
    <s v="WK1"/>
    <n v="17.89"/>
    <n v="25"/>
    <x v="0"/>
    <s v="Yes"/>
    <x v="0"/>
    <n v="17.89"/>
    <x v="0"/>
    <n v="35.78"/>
    <n v="42.28"/>
    <n v="0"/>
    <n v="0"/>
    <n v="0"/>
    <n v="35.787500000000001"/>
    <n v="0.41666666666666669"/>
    <n v="14.911458333333334"/>
    <n v="27.368500000000001"/>
    <s v="WAV"/>
    <b v="1"/>
    <n v="14.911458333333334"/>
  </r>
  <r>
    <x v="0"/>
    <s v="12:09"/>
    <s v="13:05"/>
    <n v="0"/>
    <s v="One-Seat"/>
    <s v="LARA, DOUGLAS"/>
    <d v="2024-12-23T00:00:00"/>
    <n v="4044930"/>
    <s v="213"/>
    <s v="WK1"/>
    <n v="17.89"/>
    <n v="59"/>
    <x v="0"/>
    <s v="Yes"/>
    <x v="0"/>
    <n v="17.89"/>
    <x v="0"/>
    <n v="35.78"/>
    <n v="42.28"/>
    <n v="5"/>
    <n v="0"/>
    <n v="5"/>
    <n v="35.787500000000001"/>
    <n v="0.98333333333333328"/>
    <n v="35.191041666666663"/>
    <n v="7.0890000000000004"/>
    <s v="WAV"/>
    <b v="1"/>
    <n v="35.191041666666671"/>
  </r>
  <r>
    <x v="0"/>
    <s v="06:42"/>
    <s v="07:19"/>
    <n v="1"/>
    <s v="One-Seat"/>
    <s v="UMANA, DOMINGO"/>
    <d v="2024-12-23T00:00:00"/>
    <n v="4042978"/>
    <s v="210B"/>
    <s v="AM1"/>
    <n v="20.98"/>
    <n v="36"/>
    <x v="0"/>
    <s v="Yes"/>
    <x v="0"/>
    <n v="20.98"/>
    <x v="0"/>
    <n v="41.96"/>
    <n v="48.46"/>
    <n v="5.5"/>
    <n v="5.5"/>
    <n v="0"/>
    <n v="35.787500000000001"/>
    <n v="0.6"/>
    <n v="21.4725"/>
    <n v="26.987500000000001"/>
    <s v="WAV"/>
    <b v="1"/>
    <n v="21.472500000000004"/>
  </r>
  <r>
    <x v="2"/>
    <s v="14:08"/>
    <s v="14:33"/>
    <n v="0"/>
    <s v="One-Seat"/>
    <s v="JENNINGS, WILLIAM"/>
    <d v="2024-12-23T00:00:00"/>
    <n v="4044754"/>
    <s v="218"/>
    <s v="AM1"/>
    <n v="14.08"/>
    <n v="25"/>
    <x v="0"/>
    <s v="Yes"/>
    <x v="1"/>
    <n v="14.08"/>
    <x v="1"/>
    <n v="24.64"/>
    <n v="29.64"/>
    <n v="5"/>
    <n v="0"/>
    <n v="5"/>
    <n v="32.5"/>
    <n v="0.41666666666666669"/>
    <n v="13.541666666666668"/>
    <n v="16.098299999999998"/>
    <s v="SEDAN"/>
    <b v="0"/>
    <n v="13.541666666666666"/>
  </r>
  <r>
    <x v="0"/>
    <s v="14:05"/>
    <s v="15:14"/>
    <n v="0"/>
    <s v="One-Seat"/>
    <s v="BANKS, LENARD"/>
    <d v="2024-12-23T00:00:00"/>
    <n v="4042808"/>
    <s v="221"/>
    <s v="AM1"/>
    <n v="20.329999999999998"/>
    <n v="68"/>
    <x v="0"/>
    <s v="Yes"/>
    <x v="0"/>
    <n v="20.329999999999998"/>
    <x v="0"/>
    <n v="40.659999999999997"/>
    <n v="47.16"/>
    <n v="0"/>
    <n v="0"/>
    <n v="0"/>
    <n v="35.787500000000001"/>
    <n v="1.1333333333333333"/>
    <n v="40.55916666666667"/>
    <n v="6.6007999999999996"/>
    <s v="WAV"/>
    <b v="1"/>
    <n v="40.55916666666667"/>
  </r>
  <r>
    <x v="10"/>
    <s v="08:48"/>
    <s v="09:18"/>
    <n v="0"/>
    <s v="One-Seat"/>
    <s v="BROWN, LOVIE"/>
    <d v="2024-12-23T00:00:00"/>
    <n v="4043082"/>
    <s v="216"/>
    <s v="AM1"/>
    <n v="8.24"/>
    <n v="32"/>
    <x v="0"/>
    <s v="Yes"/>
    <x v="1"/>
    <n v="8.24"/>
    <x v="1"/>
    <n v="14.42"/>
    <n v="19.420000000000002"/>
    <n v="0"/>
    <n v="0"/>
    <n v="0"/>
    <n v="29"/>
    <n v="0.53333333333333333"/>
    <n v="15.466666666666667"/>
    <n v="3.9533"/>
    <s v="SEDAN"/>
    <b v="1"/>
    <n v="15.466666666666667"/>
  </r>
  <r>
    <x v="7"/>
    <s v="12:18"/>
    <s v="13:09"/>
    <n v="0"/>
    <s v="One-Seat"/>
    <s v="OBELTON, KENNETH"/>
    <d v="2024-12-23T00:00:00"/>
    <n v="4044753"/>
    <s v="219"/>
    <s v="AM1"/>
    <n v="14.08"/>
    <n v="51"/>
    <x v="0"/>
    <s v="Yes"/>
    <x v="1"/>
    <n v="14.08"/>
    <x v="1"/>
    <n v="24.64"/>
    <n v="29.64"/>
    <n v="3"/>
    <n v="0"/>
    <n v="3"/>
    <n v="29"/>
    <n v="0.85"/>
    <n v="24.65"/>
    <n v="4.99"/>
    <s v="SEDAN"/>
    <b v="1"/>
    <n v="24.65"/>
  </r>
  <r>
    <x v="0"/>
    <s v="15:21"/>
    <s v="15:51"/>
    <n v="0"/>
    <s v="One-Seat"/>
    <s v="ROGERS, JAMES"/>
    <d v="2024-12-23T00:00:00"/>
    <n v="4042887"/>
    <s v="207"/>
    <s v="WH1"/>
    <n v="5.55"/>
    <n v="29"/>
    <x v="1"/>
    <s v="Yes"/>
    <x v="0"/>
    <n v="5.55"/>
    <x v="0"/>
    <n v="11.1"/>
    <n v="17.600000000000001"/>
    <n v="0"/>
    <n v="0"/>
    <n v="0"/>
    <n v="35.787500000000001"/>
    <n v="0.48333333333333334"/>
    <n v="17.297291666666666"/>
    <n v="0.30270000000000002"/>
    <s v="WAV"/>
    <b v="1"/>
    <n v="17.29729166666667"/>
  </r>
  <r>
    <x v="10"/>
    <s v="15:16"/>
    <s v="15:34"/>
    <n v="0"/>
    <s v="One-Seat"/>
    <s v="BROWN, LOVIE"/>
    <d v="2024-12-23T00:00:00"/>
    <n v="4043050"/>
    <s v="216"/>
    <s v="AM1"/>
    <n v="4.38"/>
    <n v="17"/>
    <x v="0"/>
    <s v="Yes"/>
    <x v="1"/>
    <n v="4.38"/>
    <x v="1"/>
    <n v="7.665"/>
    <n v="12.664999999999999"/>
    <n v="5.5"/>
    <n v="0"/>
    <n v="5.5"/>
    <n v="29"/>
    <n v="0.28333333333333333"/>
    <n v="8.2166666666666668"/>
    <n v="4.4482999999999997"/>
    <s v="SEDAN"/>
    <b v="1"/>
    <n v="8.2166666666666668"/>
  </r>
  <r>
    <x v="7"/>
    <s v="14:25"/>
    <s v="15:40"/>
    <n v="0"/>
    <s v="One-Seat"/>
    <s v="OBELTON, KENNETH"/>
    <d v="2024-12-23T00:00:00"/>
    <n v="4043052"/>
    <s v="219"/>
    <s v="AM1"/>
    <n v="17.3"/>
    <n v="75"/>
    <x v="0"/>
    <s v="Yes"/>
    <x v="1"/>
    <n v="17.3"/>
    <x v="1"/>
    <n v="30.275000000000002"/>
    <n v="35.275000000000006"/>
    <n v="0"/>
    <n v="0"/>
    <n v="0"/>
    <n v="29"/>
    <n v="1.25"/>
    <n v="36.25"/>
    <n v="-0.97499999999999998"/>
    <s v="SEDAN"/>
    <b v="1"/>
    <n v="36.25"/>
  </r>
  <r>
    <x v="6"/>
    <s v="08:57"/>
    <s v="09:21"/>
    <n v="0"/>
    <s v="One-Seat"/>
    <s v="VILCHEZ, CHARLENNE"/>
    <d v="2024-12-23T00:00:00"/>
    <n v="4043051"/>
    <s v="217"/>
    <s v="AM1"/>
    <n v="17.3"/>
    <n v="24"/>
    <x v="0"/>
    <s v="Yes"/>
    <x v="1"/>
    <n v="17.3"/>
    <x v="1"/>
    <n v="30.275000000000002"/>
    <n v="35.275000000000006"/>
    <n v="0"/>
    <n v="0"/>
    <n v="0"/>
    <n v="32.5"/>
    <n v="0.4"/>
    <n v="13"/>
    <n v="22.274999999999999"/>
    <s v="WAV"/>
    <b v="1"/>
    <n v="13"/>
  </r>
  <r>
    <x v="5"/>
    <s v="17:25"/>
    <s v="17:46"/>
    <n v="0"/>
    <s v="One-Seat"/>
    <s v="FOWLER, ANTOINE"/>
    <d v="2024-12-23T00:00:00"/>
    <n v="4043049"/>
    <s v="222"/>
    <s v="WH1"/>
    <n v="4.88"/>
    <n v="23"/>
    <x v="1"/>
    <s v="Yes"/>
    <x v="0"/>
    <n v="4.88"/>
    <x v="0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6"/>
    <s v="07:25"/>
    <s v="07:37"/>
    <n v="0"/>
    <s v="One-Seat"/>
    <s v="VILCHEZ, CHARLENNE"/>
    <d v="2024-12-23T00:00:00"/>
    <n v="4043048"/>
    <s v="217"/>
    <s v="WH1"/>
    <n v="4.88"/>
    <n v="13"/>
    <x v="1"/>
    <s v="Yes"/>
    <x v="0"/>
    <n v="4.88"/>
    <x v="0"/>
    <n v="9.76"/>
    <n v="16.259999999999998"/>
    <n v="0"/>
    <n v="0"/>
    <n v="0"/>
    <n v="32.5"/>
    <n v="0.21666666666666667"/>
    <n v="7.041666666666667"/>
    <n v="9.2182999999999993"/>
    <s v="WAV"/>
    <b v="1"/>
    <n v="7.041666666666667"/>
  </r>
  <r>
    <x v="10"/>
    <s v="15:16"/>
    <s v="15:49"/>
    <n v="0"/>
    <s v="One-Seat"/>
    <s v="BROWN, LOVIE"/>
    <d v="2024-12-23T00:00:00"/>
    <n v="4043034"/>
    <s v="216"/>
    <s v="AM1"/>
    <n v="10.039999999999999"/>
    <n v="32"/>
    <x v="0"/>
    <s v="Yes"/>
    <x v="1"/>
    <n v="10.039999999999999"/>
    <x v="1"/>
    <n v="17.57"/>
    <n v="22.57"/>
    <n v="0"/>
    <n v="0"/>
    <n v="0"/>
    <n v="29"/>
    <n v="0.53333333333333333"/>
    <n v="15.466666666666667"/>
    <n v="7.1032999999999999"/>
    <s v="SEDAN"/>
    <b v="1"/>
    <n v="15.466666666666667"/>
  </r>
  <r>
    <x v="0"/>
    <s v="08:04"/>
    <s v="08:35"/>
    <n v="0"/>
    <s v="One-Seat"/>
    <s v="ROGERS, JAMES"/>
    <d v="2024-12-23T00:00:00"/>
    <n v="4042884"/>
    <s v="207"/>
    <s v="AM1"/>
    <n v="10.39"/>
    <n v="30"/>
    <x v="0"/>
    <s v="Yes"/>
    <x v="0"/>
    <n v="10.39"/>
    <x v="0"/>
    <n v="20.78"/>
    <n v="27.28"/>
    <n v="5.5"/>
    <n v="0"/>
    <n v="5.5"/>
    <n v="35.787500000000001"/>
    <n v="0.5"/>
    <n v="17.893750000000001"/>
    <n v="9.3862000000000005"/>
    <s v="WAV"/>
    <b v="1"/>
    <n v="17.893750000000001"/>
  </r>
  <r>
    <x v="7"/>
    <s v="14:42"/>
    <s v="15:24"/>
    <n v="0"/>
    <s v="One-Seat"/>
    <s v="OBELTON, KENNETH"/>
    <d v="2024-12-23T00:00:00"/>
    <n v="4042885"/>
    <s v="219"/>
    <s v="AM1"/>
    <n v="10.39"/>
    <n v="48"/>
    <x v="0"/>
    <s v="Yes"/>
    <x v="1"/>
    <n v="10.39"/>
    <x v="1"/>
    <n v="18.182500000000001"/>
    <n v="23.182500000000001"/>
    <n v="0"/>
    <n v="0"/>
    <n v="0"/>
    <n v="29"/>
    <n v="0.8"/>
    <n v="23.200000000000003"/>
    <n v="-1.7500000000000002E-2"/>
    <s v="SEDAN"/>
    <b v="1"/>
    <n v="23.2"/>
  </r>
  <r>
    <x v="0"/>
    <s v="09:46"/>
    <s v="10:28"/>
    <n v="0"/>
    <s v="One-Seat"/>
    <s v="UMANA, DOMINGO"/>
    <d v="2024-12-23T00:00:00"/>
    <n v="4043261"/>
    <s v="210B"/>
    <s v="AM1"/>
    <n v="21.37"/>
    <n v="41"/>
    <x v="0"/>
    <s v="Yes"/>
    <x v="0"/>
    <n v="21.37"/>
    <x v="0"/>
    <n v="42.74"/>
    <n v="49.24"/>
    <n v="5.5"/>
    <n v="0"/>
    <n v="5.5"/>
    <n v="35.787500000000001"/>
    <n v="0.68333333333333335"/>
    <n v="24.454791666666669"/>
    <n v="24.7852"/>
    <s v="WAV"/>
    <b v="1"/>
    <n v="24.454791666666669"/>
  </r>
  <r>
    <x v="2"/>
    <s v="17:40"/>
    <s v="17:54"/>
    <n v="0"/>
    <s v="One-Seat"/>
    <s v="FUENTES, PEDRO"/>
    <d v="2024-12-23T00:00:00"/>
    <n v="4043482"/>
    <s v="220"/>
    <s v="WK1"/>
    <n v="4.01"/>
    <n v="13"/>
    <x v="0"/>
    <s v="Yes"/>
    <x v="1"/>
    <n v="4.01"/>
    <x v="1"/>
    <n v="7.0175000000000001"/>
    <n v="12.0175"/>
    <n v="3.75"/>
    <n v="0"/>
    <n v="3.75"/>
    <n v="32.5"/>
    <n v="0.21666666666666667"/>
    <n v="7.041666666666667"/>
    <n v="4.9757999999999996"/>
    <s v="WAV"/>
    <b v="1"/>
    <n v="7.041666666666667"/>
  </r>
  <r>
    <x v="1"/>
    <s v="12:30"/>
    <s v="13:16"/>
    <n v="1"/>
    <s v="One-Seat"/>
    <s v="TILLMAN, ROSALYN"/>
    <d v="2024-12-23T00:00:00"/>
    <n v="4043480"/>
    <s v="205A"/>
    <s v="WK1"/>
    <n v="4.01"/>
    <n v="46"/>
    <x v="0"/>
    <s v="Yes"/>
    <x v="1"/>
    <n v="4.01"/>
    <x v="1"/>
    <n v="7.0175000000000001"/>
    <n v="12.0175"/>
    <n v="5"/>
    <n v="5"/>
    <n v="0"/>
    <n v="32.5"/>
    <n v="0.76666666666666672"/>
    <n v="24.916666666666668"/>
    <n v="-12.8992"/>
    <s v="WAV"/>
    <b v="1"/>
    <n v="24.916666666666668"/>
  </r>
  <r>
    <x v="1"/>
    <s v="16:00"/>
    <s v="16:24"/>
    <n v="0"/>
    <s v="One-Seat"/>
    <s v="BUTLER, JACQUELINE"/>
    <d v="2024-12-23T00:00:00"/>
    <n v="4043446"/>
    <s v="205B"/>
    <s v="AM1,WH1"/>
    <n v="10.7"/>
    <n v="27"/>
    <x v="0"/>
    <s v="Yes"/>
    <x v="1"/>
    <n v="10.7"/>
    <x v="1"/>
    <n v="18.724999999999998"/>
    <n v="23.724999999999998"/>
    <n v="0"/>
    <n v="0"/>
    <n v="0"/>
    <n v="32.5"/>
    <n v="0.45"/>
    <n v="14.625"/>
    <n v="9.1"/>
    <s v="WAV"/>
    <b v="1"/>
    <n v="14.625"/>
  </r>
  <r>
    <x v="0"/>
    <s v="12:11"/>
    <s v="13:25"/>
    <n v="0"/>
    <s v="One-Seat"/>
    <s v="UMANA, DOMINGO"/>
    <d v="2024-12-23T00:00:00"/>
    <n v="4043265"/>
    <s v="210B"/>
    <s v="AM1"/>
    <n v="21.37"/>
    <n v="74"/>
    <x v="0"/>
    <s v="Yes"/>
    <x v="0"/>
    <n v="21.37"/>
    <x v="0"/>
    <n v="42.74"/>
    <n v="49.24"/>
    <n v="5.5"/>
    <n v="0"/>
    <n v="5.5"/>
    <n v="35.787500000000001"/>
    <n v="1.2333333333333334"/>
    <n v="44.137916666666669"/>
    <n v="5.1021000000000001"/>
    <s v="WAV"/>
    <b v="1"/>
    <n v="44.137916666666669"/>
  </r>
  <r>
    <x v="0"/>
    <s v="10:41"/>
    <s v="10:56"/>
    <n v="0"/>
    <s v="One-Seat"/>
    <s v="BANKS, LENARD"/>
    <d v="2024-12-23T00:00:00"/>
    <n v="4044775"/>
    <s v="221"/>
    <s v="WH1"/>
    <n v="8.6199999999999992"/>
    <n v="17"/>
    <x v="1"/>
    <s v="Yes"/>
    <x v="0"/>
    <n v="8.6199999999999992"/>
    <x v="0"/>
    <n v="17.239999999999998"/>
    <n v="23.74"/>
    <n v="0"/>
    <n v="0"/>
    <n v="0"/>
    <n v="35.787500000000001"/>
    <n v="0.28333333333333333"/>
    <n v="10.139791666666667"/>
    <n v="13.600199999999999"/>
    <s v="WAV"/>
    <b v="1"/>
    <n v="10.139791666666667"/>
  </r>
  <r>
    <x v="0"/>
    <s v="09:50"/>
    <s v="10:25"/>
    <n v="0"/>
    <s v="One-Seat"/>
    <s v="ROGERS, JAMES"/>
    <d v="2024-12-23T00:00:00"/>
    <n v="4042886"/>
    <s v="207"/>
    <s v="WH1"/>
    <n v="5.55"/>
    <n v="36"/>
    <x v="1"/>
    <s v="Yes"/>
    <x v="0"/>
    <n v="5.55"/>
    <x v="0"/>
    <n v="11.1"/>
    <n v="17.600000000000001"/>
    <n v="5.5"/>
    <n v="0"/>
    <n v="5.5"/>
    <n v="35.787500000000001"/>
    <n v="0.6"/>
    <n v="21.4725"/>
    <n v="-3.8725000000000001"/>
    <s v="WAV"/>
    <b v="1"/>
    <n v="21.472500000000004"/>
  </r>
  <r>
    <x v="7"/>
    <s v="14:25"/>
    <s v="15:03"/>
    <n v="0"/>
    <s v="One-Seat"/>
    <s v="OBELTON, KENNETH"/>
    <d v="2024-12-23T00:00:00"/>
    <n v="4043083"/>
    <s v="219"/>
    <s v="AM1"/>
    <n v="8.24"/>
    <n v="56"/>
    <x v="0"/>
    <s v="Yes"/>
    <x v="1"/>
    <n v="8.24"/>
    <x v="1"/>
    <n v="14.42"/>
    <n v="19.420000000000002"/>
    <n v="0"/>
    <n v="0"/>
    <n v="0"/>
    <n v="29"/>
    <n v="0.93333333333333335"/>
    <n v="27.066666666666666"/>
    <n v="-7.6467000000000001"/>
    <s v="SEDAN"/>
    <b v="1"/>
    <n v="27.066666666666666"/>
  </r>
  <r>
    <x v="0"/>
    <s v="10:05"/>
    <s v="10:43"/>
    <n v="0"/>
    <s v="One-Seat"/>
    <s v="ROGERS, JAMES"/>
    <d v="2024-12-23T00:00:00"/>
    <n v="4046290"/>
    <s v="207"/>
    <s v="AM1"/>
    <n v="14.46"/>
    <n v="38"/>
    <x v="0"/>
    <s v="Yes"/>
    <x v="0"/>
    <n v="14.46"/>
    <x v="0"/>
    <n v="28.92"/>
    <n v="35.42"/>
    <n v="5.5"/>
    <n v="0"/>
    <n v="5.5"/>
    <n v="35.787500000000001"/>
    <n v="0.6333333333333333"/>
    <n v="22.665416666666665"/>
    <n v="12.7546"/>
    <s v="WAV"/>
    <b v="1"/>
    <n v="22.665416666666665"/>
  </r>
  <r>
    <x v="0"/>
    <s v="11:14"/>
    <s v="12:00"/>
    <n v="0"/>
    <s v="One-Seat"/>
    <s v="ALLGOOD, SCOTT"/>
    <d v="2024-12-23T00:00:00"/>
    <n v="4044845"/>
    <s v="201"/>
    <s v="OW1"/>
    <n v="31.87"/>
    <n v="45"/>
    <x v="0"/>
    <s v="Yes"/>
    <x v="0"/>
    <n v="31.87"/>
    <x v="0"/>
    <n v="63.74"/>
    <n v="70.240000000000009"/>
    <n v="5.5"/>
    <n v="0"/>
    <n v="5.5"/>
    <n v="35.787500000000001"/>
    <n v="0.75"/>
    <n v="26.840625000000003"/>
    <n v="43.3994"/>
    <s v="BIGVAN"/>
    <b v="1"/>
    <n v="26.840624999999999"/>
  </r>
  <r>
    <x v="4"/>
    <s v="11:52"/>
    <s v="12:30"/>
    <n v="0"/>
    <s v="One-Seat"/>
    <s v="MAINESS, RYAN"/>
    <d v="2024-12-23T00:00:00"/>
    <n v="4046713"/>
    <s v="215"/>
    <s v="AM1"/>
    <n v="23.4"/>
    <n v="38"/>
    <x v="0"/>
    <s v="Yes"/>
    <x v="1"/>
    <n v="23.4"/>
    <x v="1"/>
    <n v="40.949999999999996"/>
    <n v="45.949999999999996"/>
    <n v="5"/>
    <n v="0"/>
    <n v="5"/>
    <n v="29"/>
    <n v="0.6333333333333333"/>
    <n v="18.366666666666667"/>
    <n v="27.583300000000001"/>
    <s v="SEDAN"/>
    <b v="1"/>
    <n v="18.366666666666667"/>
  </r>
  <r>
    <x v="5"/>
    <s v="15:52"/>
    <s v="16:26"/>
    <n v="0"/>
    <s v="One-Seat"/>
    <s v="FOWLER, ANTOINE"/>
    <d v="2024-12-23T00:00:00"/>
    <n v="4046705"/>
    <s v="222"/>
    <s v="AM2"/>
    <n v="9.5399999999999991"/>
    <n v="34"/>
    <x v="0"/>
    <s v="Yes"/>
    <x v="1"/>
    <n v="9.5399999999999991"/>
    <x v="1"/>
    <n v="16.695"/>
    <n v="21.695"/>
    <n v="10"/>
    <n v="0"/>
    <n v="10"/>
    <n v="32.5"/>
    <n v="0.56666666666666665"/>
    <n v="18.416666666666668"/>
    <n v="3.2783000000000002"/>
    <s v="WAV"/>
    <b v="1"/>
    <n v="18.416666666666668"/>
  </r>
  <r>
    <x v="10"/>
    <s v="09:02"/>
    <s v="09:32"/>
    <n v="0"/>
    <s v="One-Seat"/>
    <s v="BROWN, LOVIE"/>
    <d v="2024-12-23T00:00:00"/>
    <n v="4046704"/>
    <s v="216"/>
    <s v="AM2"/>
    <n v="9.5399999999999991"/>
    <n v="29"/>
    <x v="0"/>
    <s v="Yes"/>
    <x v="1"/>
    <n v="9.5399999999999991"/>
    <x v="1"/>
    <n v="16.695"/>
    <n v="21.695"/>
    <n v="11"/>
    <n v="0"/>
    <n v="11"/>
    <n v="29"/>
    <n v="0.48333333333333334"/>
    <n v="14.016666666666667"/>
    <n v="7.6783000000000001"/>
    <s v="SEDAN"/>
    <b v="1"/>
    <n v="14.016666666666667"/>
  </r>
  <r>
    <x v="4"/>
    <s v="07:50"/>
    <s v="08:45"/>
    <n v="0"/>
    <s v="One-Seat"/>
    <s v="MAINESS, RYAN"/>
    <d v="2024-12-23T00:00:00"/>
    <n v="4042807"/>
    <s v="215"/>
    <s v="AM1"/>
    <n v="20.329999999999998"/>
    <n v="54"/>
    <x v="0"/>
    <s v="Yes"/>
    <x v="1"/>
    <n v="20.329999999999998"/>
    <x v="1"/>
    <n v="35.577500000000001"/>
    <n v="40.577500000000001"/>
    <n v="0"/>
    <n v="0"/>
    <n v="0"/>
    <n v="29"/>
    <n v="0.9"/>
    <n v="26.1"/>
    <n v="14.477499999999999"/>
    <s v="SEDAN"/>
    <b v="1"/>
    <n v="26.1"/>
  </r>
  <r>
    <x v="2"/>
    <s v="11:03"/>
    <s v="11:44"/>
    <n v="1"/>
    <s v="One-Seat"/>
    <s v="VAUGHN, DUSTIN"/>
    <d v="2024-12-23T00:00:00"/>
    <n v="4046682"/>
    <s v="220"/>
    <s v="AM1"/>
    <n v="18.48"/>
    <n v="41"/>
    <x v="0"/>
    <s v="Yes"/>
    <x v="1"/>
    <n v="18.48"/>
    <x v="1"/>
    <n v="32.340000000000003"/>
    <n v="37.340000000000003"/>
    <n v="5.5"/>
    <n v="5.5"/>
    <n v="0"/>
    <n v="32.5"/>
    <n v="0.68333333333333335"/>
    <n v="22.208333333333332"/>
    <n v="15.1317"/>
    <s v="SEDAN"/>
    <b v="0"/>
    <n v="22.208333333333332"/>
  </r>
  <r>
    <x v="0"/>
    <s v="09:00"/>
    <s v="09:38"/>
    <n v="0"/>
    <s v="One-Seat"/>
    <s v="LARA, DOUGLAS"/>
    <d v="2024-12-23T00:00:00"/>
    <n v="4046723"/>
    <s v="213"/>
    <s v="AM1"/>
    <n v="15.37"/>
    <n v="38"/>
    <x v="0"/>
    <s v="Yes"/>
    <x v="0"/>
    <n v="15.37"/>
    <x v="0"/>
    <n v="30.74"/>
    <n v="37.239999999999995"/>
    <n v="3"/>
    <n v="0"/>
    <n v="3"/>
    <n v="35.787500000000001"/>
    <n v="0.6333333333333333"/>
    <n v="22.665416666666665"/>
    <n v="14.5746"/>
    <s v="WAV"/>
    <b v="1"/>
    <n v="22.665416666666665"/>
  </r>
  <r>
    <x v="2"/>
    <s v="10:29"/>
    <s v="11:26"/>
    <n v="0"/>
    <s v="One-Seat"/>
    <s v="VAUGHN, DUSTIN"/>
    <d v="2024-12-23T00:00:00"/>
    <n v="4046726"/>
    <s v="220"/>
    <s v="AM1"/>
    <n v="26.95"/>
    <n v="60"/>
    <x v="0"/>
    <s v="Yes"/>
    <x v="1"/>
    <n v="26.95"/>
    <x v="1"/>
    <n v="47.162500000000001"/>
    <n v="52.162500000000001"/>
    <n v="5.5"/>
    <n v="0"/>
    <n v="5.5"/>
    <n v="32.5"/>
    <n v="1"/>
    <n v="32.5"/>
    <n v="19.662500000000001"/>
    <s v="SEDAN"/>
    <b v="0"/>
    <n v="32.5"/>
  </r>
  <r>
    <x v="9"/>
    <s v="13:07"/>
    <s v="13:36"/>
    <n v="0"/>
    <s v="One-Seat"/>
    <s v="BOGALE, GETU"/>
    <d v="2024-12-23T00:00:00"/>
    <n v="4046291"/>
    <s v="214"/>
    <s v="AM1"/>
    <n v="14.46"/>
    <n v="29"/>
    <x v="0"/>
    <s v="Yes"/>
    <x v="1"/>
    <n v="14.46"/>
    <x v="1"/>
    <n v="25.305"/>
    <n v="30.305"/>
    <n v="5"/>
    <n v="0"/>
    <n v="5"/>
    <n v="32.5"/>
    <n v="0.48333333333333334"/>
    <n v="15.708333333333334"/>
    <n v="14.5967"/>
    <s v="WAV"/>
    <b v="1"/>
    <n v="15.708333333333334"/>
  </r>
  <r>
    <x v="7"/>
    <s v="09:45"/>
    <s v="10:55"/>
    <n v="0"/>
    <s v="One-Seat"/>
    <s v="OBELTON, KENNETH"/>
    <d v="2024-12-23T00:00:00"/>
    <n v="4045482"/>
    <s v="219"/>
    <s v="WK1"/>
    <n v="29.85"/>
    <n v="91"/>
    <x v="0"/>
    <s v="Yes"/>
    <x v="1"/>
    <n v="29.85"/>
    <x v="1"/>
    <n v="52.237500000000004"/>
    <n v="57.237500000000004"/>
    <n v="5.5"/>
    <n v="0"/>
    <n v="5.5"/>
    <n v="29"/>
    <n v="1.5166666666666666"/>
    <n v="43.983333333333334"/>
    <n v="13.254200000000001"/>
    <s v="SEDAN"/>
    <b v="1"/>
    <n v="43.983333333333334"/>
  </r>
  <r>
    <x v="0"/>
    <s v="12:30"/>
    <s v="12:51"/>
    <n v="1"/>
    <s v="One-Seat"/>
    <s v="LARA, DOUGLAS"/>
    <d v="2024-12-23T00:00:00"/>
    <n v="4047214"/>
    <s v="213"/>
    <s v="AM1"/>
    <n v="10.93"/>
    <n v="21"/>
    <x v="0"/>
    <s v="Yes"/>
    <x v="0"/>
    <n v="10.93"/>
    <x v="0"/>
    <n v="21.86"/>
    <n v="28.36"/>
    <n v="5.5"/>
    <n v="5.5"/>
    <n v="0"/>
    <n v="35.787500000000001"/>
    <n v="0.35"/>
    <n v="12.525625"/>
    <n v="15.8344"/>
    <s v="WAV"/>
    <b v="1"/>
    <n v="12.525625"/>
  </r>
  <r>
    <x v="7"/>
    <s v="10:05"/>
    <s v="10:21"/>
    <n v="1"/>
    <s v="One-Seat"/>
    <s v="OBELTON, KENNETH"/>
    <d v="2024-12-23T00:00:00"/>
    <n v="4047213"/>
    <s v="219"/>
    <s v="AM1"/>
    <n v="10.93"/>
    <n v="50"/>
    <x v="0"/>
    <s v="Yes"/>
    <x v="1"/>
    <n v="10.93"/>
    <x v="1"/>
    <n v="19.127499999999998"/>
    <n v="24.127499999999998"/>
    <n v="5.5"/>
    <n v="5.5"/>
    <n v="0"/>
    <n v="29"/>
    <n v="0.83333333333333337"/>
    <n v="24.166666666666668"/>
    <n v="-3.9199999999999999E-2"/>
    <s v="SEDAN"/>
    <b v="1"/>
    <n v="24.166666666666668"/>
  </r>
  <r>
    <x v="5"/>
    <s v="18:40"/>
    <s v="19:03"/>
    <n v="0"/>
    <s v="One-Seat"/>
    <s v="FOWLER, ANTOINE"/>
    <d v="2024-12-23T00:00:00"/>
    <n v="4047207"/>
    <s v="222"/>
    <s v="AM1"/>
    <n v="14.43"/>
    <n v="23"/>
    <x v="0"/>
    <s v="Yes"/>
    <x v="1"/>
    <n v="14.43"/>
    <x v="1"/>
    <n v="25.252499999999998"/>
    <n v="30.252499999999998"/>
    <n v="0"/>
    <n v="0"/>
    <n v="0"/>
    <n v="32.5"/>
    <n v="0.38333333333333336"/>
    <n v="12.458333333333334"/>
    <n v="17.7942"/>
    <s v="WAV"/>
    <b v="1"/>
    <n v="12.458333333333334"/>
  </r>
  <r>
    <x v="5"/>
    <s v="16:59"/>
    <s v="18:08"/>
    <n v="0"/>
    <s v="One-Seat"/>
    <s v="FOWLER, ANTOINE"/>
    <d v="2024-12-23T00:00:00"/>
    <n v="4046784"/>
    <s v="222"/>
    <s v="AM2"/>
    <n v="14.16"/>
    <n v="74"/>
    <x v="0"/>
    <s v="Yes"/>
    <x v="1"/>
    <n v="14.16"/>
    <x v="1"/>
    <n v="24.78"/>
    <n v="29.78"/>
    <n v="5"/>
    <n v="0"/>
    <n v="5"/>
    <n v="32.5"/>
    <n v="1.2333333333333334"/>
    <n v="40.083333333333336"/>
    <n v="-10.3033"/>
    <s v="WAV"/>
    <b v="1"/>
    <n v="40.083333333333336"/>
  </r>
  <r>
    <x v="5"/>
    <s v="12:39"/>
    <s v="13:10"/>
    <n v="0"/>
    <s v="One-Seat"/>
    <s v="FOWLER, ANTOINE"/>
    <d v="2024-12-23T00:00:00"/>
    <n v="4046767"/>
    <s v="222"/>
    <s v="AM1"/>
    <n v="15.59"/>
    <n v="32"/>
    <x v="0"/>
    <s v="Yes"/>
    <x v="1"/>
    <n v="15.59"/>
    <x v="1"/>
    <n v="27.282499999999999"/>
    <n v="32.282499999999999"/>
    <n v="5.5"/>
    <n v="0"/>
    <n v="5.5"/>
    <n v="32.5"/>
    <n v="0.53333333333333333"/>
    <n v="17.333333333333332"/>
    <n v="14.949199999999999"/>
    <s v="WAV"/>
    <b v="1"/>
    <n v="17.333333333333332"/>
  </r>
  <r>
    <x v="0"/>
    <s v="12:37"/>
    <s v="13:14"/>
    <n v="0"/>
    <s v="One-Seat"/>
    <s v="BANKS, LENARD"/>
    <d v="2024-12-23T00:00:00"/>
    <n v="4046699"/>
    <s v="221"/>
    <s v="AM2"/>
    <n v="10.53"/>
    <n v="38"/>
    <x v="0"/>
    <s v="Yes"/>
    <x v="0"/>
    <n v="10.53"/>
    <x v="0"/>
    <n v="21.06"/>
    <n v="27.56"/>
    <n v="5.5"/>
    <n v="0"/>
    <n v="5.5"/>
    <n v="35.787500000000001"/>
    <n v="0.6333333333333333"/>
    <n v="22.665416666666665"/>
    <n v="4.8945999999999996"/>
    <s v="WAV"/>
    <b v="1"/>
    <n v="22.665416666666665"/>
  </r>
  <r>
    <x v="0"/>
    <s v="15:18"/>
    <s v="16:08"/>
    <n v="0"/>
    <s v="One-Seat"/>
    <s v="ALLGOOD, SCOTT"/>
    <d v="2024-12-23T00:00:00"/>
    <n v="4045523"/>
    <s v="201"/>
    <s v="OW1"/>
    <n v="16.45"/>
    <n v="50"/>
    <x v="0"/>
    <s v="Yes"/>
    <x v="0"/>
    <n v="16.45"/>
    <x v="0"/>
    <n v="32.9"/>
    <n v="39.4"/>
    <n v="5"/>
    <n v="0"/>
    <n v="5"/>
    <n v="35.787500000000001"/>
    <n v="0.83333333333333337"/>
    <n v="29.822916666666668"/>
    <n v="9.5770999999999997"/>
    <s v="BIGVAN"/>
    <b v="1"/>
    <n v="29.822916666666668"/>
  </r>
  <r>
    <x v="0"/>
    <s v="15:41"/>
    <s v="17:02"/>
    <n v="0"/>
    <s v="One-Seat"/>
    <s v="EVANS, JOHN"/>
    <d v="2024-12-23T00:00:00"/>
    <n v="4046756"/>
    <s v="208"/>
    <s v="WH1"/>
    <n v="27.56"/>
    <n v="92"/>
    <x v="1"/>
    <s v="Yes"/>
    <x v="0"/>
    <n v="27.56"/>
    <x v="0"/>
    <n v="55.12"/>
    <n v="61.62"/>
    <n v="0"/>
    <n v="0"/>
    <n v="0"/>
    <n v="35.787500000000001"/>
    <n v="1.5333333333333334"/>
    <n v="54.874166666666675"/>
    <n v="6.7458"/>
    <s v="WAV"/>
    <b v="1"/>
    <n v="54.874166666666675"/>
  </r>
  <r>
    <x v="4"/>
    <s v="08:31"/>
    <s v="08:45"/>
    <n v="0"/>
    <s v="One-Seat"/>
    <s v="MAINESS, RYAN"/>
    <d v="2024-12-23T00:00:00"/>
    <n v="4042917"/>
    <s v="215"/>
    <s v="AM1"/>
    <n v="17.43"/>
    <n v="14"/>
    <x v="0"/>
    <s v="Yes"/>
    <x v="1"/>
    <n v="17.43"/>
    <x v="1"/>
    <n v="30.502499999999998"/>
    <n v="35.502499999999998"/>
    <n v="0"/>
    <n v="0"/>
    <n v="0"/>
    <n v="29"/>
    <n v="0.23333333333333334"/>
    <n v="6.7666666666666666"/>
    <n v="28.735800000000001"/>
    <s v="SEDAN"/>
    <b v="1"/>
    <n v="6.7666666666666666"/>
  </r>
  <r>
    <x v="1"/>
    <s v="20:47"/>
    <s v="21:21"/>
    <n v="0"/>
    <s v="One-Seat"/>
    <s v="BUTLER, JACQUELINE"/>
    <d v="2024-12-23T00:00:00"/>
    <n v="4046611"/>
    <s v="205B"/>
    <s v="AM1"/>
    <n v="30.37"/>
    <n v="36"/>
    <x v="0"/>
    <s v="Yes"/>
    <x v="1"/>
    <n v="30.37"/>
    <x v="1"/>
    <n v="53.147500000000001"/>
    <n v="58.147500000000001"/>
    <n v="0"/>
    <n v="0"/>
    <n v="0"/>
    <n v="32.5"/>
    <n v="0.6"/>
    <n v="19.5"/>
    <n v="38.647500000000001"/>
    <s v="WAV"/>
    <b v="1"/>
    <n v="19.5"/>
  </r>
  <r>
    <x v="5"/>
    <s v="11:41"/>
    <s v="12:12"/>
    <n v="1"/>
    <s v="One-Seat"/>
    <s v="FOWLER, ANTOINE"/>
    <d v="2024-12-23T00:00:00"/>
    <n v="4046341"/>
    <s v="222"/>
    <s v="PW1"/>
    <n v="21.16"/>
    <n v="39"/>
    <x v="1"/>
    <s v="Yes"/>
    <x v="0"/>
    <n v="21.16"/>
    <x v="0"/>
    <n v="42.32"/>
    <n v="48.82"/>
    <n v="5.5"/>
    <n v="5.5"/>
    <n v="0"/>
    <n v="32.5"/>
    <n v="0.65"/>
    <n v="21.125"/>
    <n v="27.695"/>
    <s v="WAV"/>
    <b v="1"/>
    <n v="21.125"/>
  </r>
  <r>
    <x v="0"/>
    <s v="07:30"/>
    <s v="07:58"/>
    <n v="1"/>
    <s v="One-Seat"/>
    <s v="BANKS, LENARD"/>
    <d v="2024-12-23T00:00:00"/>
    <n v="4046634"/>
    <s v="221"/>
    <s v="AM1"/>
    <n v="18.489999999999998"/>
    <n v="29"/>
    <x v="0"/>
    <s v="Yes"/>
    <x v="0"/>
    <n v="18.489999999999998"/>
    <x v="0"/>
    <n v="36.979999999999997"/>
    <n v="43.48"/>
    <n v="5.5"/>
    <n v="5.5"/>
    <n v="0"/>
    <n v="35.787500000000001"/>
    <n v="0.48333333333333334"/>
    <n v="17.297291666666666"/>
    <n v="26.182700000000001"/>
    <s v="WAV"/>
    <b v="1"/>
    <n v="17.29729166666667"/>
  </r>
  <r>
    <x v="6"/>
    <s v="12:06"/>
    <s v="12:32"/>
    <n v="0"/>
    <s v="One-Seat"/>
    <s v="VILCHEZ, CHARLENNE"/>
    <d v="2024-12-23T00:00:00"/>
    <n v="4046208"/>
    <s v="217"/>
    <s v="PW1"/>
    <n v="14.09"/>
    <n v="30"/>
    <x v="1"/>
    <s v="Yes"/>
    <x v="0"/>
    <n v="14.09"/>
    <x v="0"/>
    <n v="28.18"/>
    <n v="34.68"/>
    <n v="0"/>
    <n v="0"/>
    <n v="0"/>
    <n v="32.5"/>
    <n v="0.5"/>
    <n v="16.25"/>
    <n v="18.43"/>
    <s v="WAV"/>
    <b v="1"/>
    <n v="16.25"/>
  </r>
  <r>
    <x v="0"/>
    <s v="08:37"/>
    <s v="10:13"/>
    <n v="0"/>
    <s v="One-Seat"/>
    <s v="LARA, DOUGLAS"/>
    <d v="2024-12-23T00:00:00"/>
    <n v="4046607"/>
    <s v="213"/>
    <s v="AM1"/>
    <n v="36.29"/>
    <n v="96"/>
    <x v="0"/>
    <s v="Yes"/>
    <x v="0"/>
    <n v="36.29"/>
    <x v="0"/>
    <n v="72.58"/>
    <n v="79.08"/>
    <n v="3"/>
    <n v="0"/>
    <n v="3"/>
    <n v="35.787500000000001"/>
    <n v="1.6"/>
    <n v="57.260000000000005"/>
    <n v="21.82"/>
    <s v="WAV"/>
    <b v="1"/>
    <n v="57.260000000000005"/>
  </r>
  <r>
    <x v="6"/>
    <s v="08:45"/>
    <s v="09:32"/>
    <n v="0"/>
    <s v="One-Seat"/>
    <s v="VILCHEZ, CHARLENNE"/>
    <d v="2024-12-23T00:00:00"/>
    <n v="4046498"/>
    <s v="217"/>
    <s v="AM1"/>
    <n v="17.97"/>
    <n v="46"/>
    <x v="0"/>
    <s v="Yes"/>
    <x v="1"/>
    <n v="17.97"/>
    <x v="1"/>
    <n v="31.447499999999998"/>
    <n v="36.447499999999998"/>
    <n v="5.5"/>
    <n v="0"/>
    <n v="5.5"/>
    <n v="32.5"/>
    <n v="0.76666666666666672"/>
    <n v="24.916666666666668"/>
    <n v="11.530799999999999"/>
    <s v="WAV"/>
    <b v="1"/>
    <n v="24.916666666666668"/>
  </r>
  <r>
    <x v="0"/>
    <s v="13:10"/>
    <s v="13:40"/>
    <n v="0"/>
    <s v="One-Seat"/>
    <s v="EVANS, JOHN"/>
    <d v="2024-12-23T00:00:00"/>
    <n v="4046499"/>
    <s v="208"/>
    <s v="AM1"/>
    <n v="17.97"/>
    <n v="30"/>
    <x v="0"/>
    <s v="Yes"/>
    <x v="0"/>
    <n v="17.97"/>
    <x v="0"/>
    <n v="35.94"/>
    <n v="42.44"/>
    <n v="5"/>
    <n v="0"/>
    <n v="5"/>
    <n v="35.787500000000001"/>
    <n v="0.5"/>
    <n v="17.893750000000001"/>
    <n v="24.546199999999999"/>
    <s v="WAV"/>
    <b v="1"/>
    <n v="17.893750000000001"/>
  </r>
  <r>
    <x v="0"/>
    <s v="17:52"/>
    <s v="18:45"/>
    <n v="0"/>
    <s v="One-Seat"/>
    <s v="EVANS, JOHN"/>
    <d v="2024-12-23T00:00:00"/>
    <n v="4046110"/>
    <s v="208"/>
    <s v="AM1"/>
    <n v="26.9"/>
    <n v="52"/>
    <x v="0"/>
    <s v="Yes"/>
    <x v="0"/>
    <n v="26.9"/>
    <x v="0"/>
    <n v="53.8"/>
    <n v="60.3"/>
    <n v="0"/>
    <n v="0"/>
    <n v="0"/>
    <n v="35.787500000000001"/>
    <n v="0.8666666666666667"/>
    <n v="31.015833333333337"/>
    <n v="29.284199999999998"/>
    <s v="WAV"/>
    <b v="1"/>
    <n v="31.015833333333333"/>
  </r>
  <r>
    <x v="10"/>
    <s v="13:40"/>
    <s v="14:33"/>
    <n v="0"/>
    <s v="One-Seat"/>
    <s v="BROWN, LOVIE"/>
    <d v="2024-12-23T00:00:00"/>
    <n v="4046725"/>
    <s v="216"/>
    <s v="AM1"/>
    <n v="16.079999999999998"/>
    <n v="53"/>
    <x v="0"/>
    <s v="Yes"/>
    <x v="1"/>
    <n v="16.079999999999998"/>
    <x v="1"/>
    <n v="28.139999999999997"/>
    <n v="33.14"/>
    <n v="5"/>
    <n v="0"/>
    <n v="5"/>
    <n v="29"/>
    <n v="0.8833333333333333"/>
    <n v="25.616666666666667"/>
    <n v="7.5232999999999999"/>
    <s v="SEDAN"/>
    <b v="1"/>
    <n v="25.616666666666667"/>
  </r>
  <r>
    <x v="0"/>
    <s v="14:18"/>
    <s v="14:59"/>
    <n v="0"/>
    <s v="One-Seat"/>
    <s v="LARA, DOUGLAS"/>
    <d v="2024-12-23T00:00:00"/>
    <n v="4046729"/>
    <s v="213"/>
    <s v="AM1"/>
    <n v="26.95"/>
    <n v="41"/>
    <x v="0"/>
    <s v="Yes"/>
    <x v="0"/>
    <n v="26.95"/>
    <x v="0"/>
    <n v="53.9"/>
    <n v="60.4"/>
    <n v="5"/>
    <n v="0"/>
    <n v="5"/>
    <n v="35.787500000000001"/>
    <n v="0.68333333333333335"/>
    <n v="24.454791666666669"/>
    <n v="35.9452"/>
    <s v="WAV"/>
    <b v="1"/>
    <n v="24.454791666666669"/>
  </r>
  <r>
    <x v="0"/>
    <s v="13:26"/>
    <s v="14:12"/>
    <n v="0"/>
    <s v="One-Seat"/>
    <s v="ALLGOOD, SCOTT"/>
    <d v="2024-12-23T00:00:00"/>
    <n v="4046358"/>
    <s v="201"/>
    <s v="OW1"/>
    <n v="17.07"/>
    <n v="45"/>
    <x v="0"/>
    <s v="Yes"/>
    <x v="0"/>
    <n v="17.07"/>
    <x v="0"/>
    <n v="34.14"/>
    <n v="40.64"/>
    <n v="3"/>
    <n v="0"/>
    <n v="3"/>
    <n v="35.787500000000001"/>
    <n v="0.75"/>
    <n v="26.840625000000003"/>
    <n v="13.7994"/>
    <s v="BIGVAN"/>
    <b v="1"/>
    <n v="26.840624999999999"/>
  </r>
  <r>
    <x v="0"/>
    <s v="09:04"/>
    <s v="09:39"/>
    <n v="1"/>
    <s v="One-Seat"/>
    <s v="BANKS, LENARD"/>
    <d v="2024-12-24T00:00:00"/>
    <n v="4047333"/>
    <s v="221"/>
    <s v="AM1"/>
    <n v="19.57"/>
    <n v="35"/>
    <x v="0"/>
    <s v="Yes"/>
    <x v="0"/>
    <n v="19.57"/>
    <x v="0"/>
    <n v="39.14"/>
    <n v="45.64"/>
    <n v="5.5"/>
    <n v="5.5"/>
    <n v="0"/>
    <n v="35.787500000000001"/>
    <n v="0.58333333333333337"/>
    <n v="20.876041666666669"/>
    <n v="24.763999999999999"/>
    <s v="WAV"/>
    <b v="1"/>
    <n v="20.876041666666666"/>
  </r>
  <r>
    <x v="1"/>
    <s v="17:46"/>
    <s v="18:09"/>
    <n v="1"/>
    <s v="One-Seat"/>
    <s v="BUTLER, JACQUELINE"/>
    <d v="2024-12-24T00:00:00"/>
    <n v="4047246"/>
    <s v="205B"/>
    <s v="AM2"/>
    <n v="10.49"/>
    <n v="23"/>
    <x v="0"/>
    <s v="Yes"/>
    <x v="1"/>
    <n v="10.49"/>
    <x v="1"/>
    <n v="18.357500000000002"/>
    <n v="23.357500000000002"/>
    <n v="5"/>
    <n v="5"/>
    <n v="0"/>
    <n v="32.5"/>
    <n v="0.38333333333333336"/>
    <n v="12.458333333333334"/>
    <n v="10.8992"/>
    <s v="WAV"/>
    <b v="1"/>
    <n v="12.458333333333334"/>
  </r>
  <r>
    <x v="6"/>
    <s v="11:11"/>
    <s v="11:32"/>
    <n v="0"/>
    <s v="One-Seat"/>
    <s v="VILCHEZ, CHARLENNE"/>
    <d v="2024-12-24T00:00:00"/>
    <n v="4047245"/>
    <s v="217"/>
    <s v="AM1"/>
    <n v="10.49"/>
    <n v="20"/>
    <x v="0"/>
    <s v="Yes"/>
    <x v="1"/>
    <n v="10.49"/>
    <x v="1"/>
    <n v="18.357500000000002"/>
    <n v="23.357500000000002"/>
    <n v="5.5"/>
    <n v="0"/>
    <n v="5.5"/>
    <n v="32.5"/>
    <n v="0.33333333333333331"/>
    <n v="10.833333333333332"/>
    <n v="12.5242"/>
    <s v="WAV"/>
    <b v="1"/>
    <n v="10.833333333333334"/>
  </r>
  <r>
    <x v="3"/>
    <s v="16:04"/>
    <s v="16:49"/>
    <n v="0"/>
    <s v="One-Seat"/>
    <s v="MOLLIQUE, ROMESHA"/>
    <d v="2024-12-24T00:00:00"/>
    <n v="4047231"/>
    <s v="203"/>
    <s v="AM1"/>
    <n v="18.62"/>
    <n v="45"/>
    <x v="0"/>
    <s v="Yes"/>
    <x v="1"/>
    <n v="18.62"/>
    <x v="1"/>
    <n v="32.585000000000001"/>
    <n v="37.585000000000001"/>
    <n v="5.5"/>
    <n v="0"/>
    <n v="5.5"/>
    <n v="32.5"/>
    <n v="0.75"/>
    <n v="24.375"/>
    <n v="13.21"/>
    <s v="WAV"/>
    <b v="1"/>
    <n v="24.375"/>
  </r>
  <r>
    <x v="7"/>
    <s v="15:02"/>
    <s v="15:29"/>
    <n v="0"/>
    <s v="One-Seat"/>
    <s v="OBELTON, KENNETH"/>
    <d v="2024-12-24T00:00:00"/>
    <n v="4047885"/>
    <s v="219"/>
    <s v="AM1"/>
    <n v="10.94"/>
    <n v="26"/>
    <x v="0"/>
    <s v="Yes"/>
    <x v="1"/>
    <n v="10.94"/>
    <x v="1"/>
    <n v="19.145"/>
    <n v="24.145"/>
    <n v="5"/>
    <n v="0"/>
    <n v="5"/>
    <n v="29"/>
    <n v="0.43333333333333335"/>
    <n v="12.566666666666666"/>
    <n v="11.5783"/>
    <s v="SEDAN"/>
    <b v="1"/>
    <n v="12.566666666666666"/>
  </r>
  <r>
    <x v="3"/>
    <s v="13:37"/>
    <s v="14:19"/>
    <n v="0"/>
    <s v="One-Seat"/>
    <s v="MOLLIQUE, ROMESHA"/>
    <d v="2024-12-24T00:00:00"/>
    <n v="4047390"/>
    <s v="203"/>
    <s v="AM1"/>
    <n v="19.559999999999999"/>
    <n v="41"/>
    <x v="0"/>
    <s v="Yes"/>
    <x v="1"/>
    <n v="19.559999999999999"/>
    <x v="1"/>
    <n v="34.229999999999997"/>
    <n v="39.229999999999997"/>
    <n v="5.5"/>
    <n v="0"/>
    <n v="5.5"/>
    <n v="32.5"/>
    <n v="0.68333333333333335"/>
    <n v="22.208333333333332"/>
    <n v="17.021699999999999"/>
    <s v="WAV"/>
    <b v="1"/>
    <n v="22.208333333333332"/>
  </r>
  <r>
    <x v="0"/>
    <s v="11:57"/>
    <s v="12:30"/>
    <n v="0"/>
    <s v="One-Seat"/>
    <s v="BANKS, LENARD"/>
    <d v="2024-12-24T00:00:00"/>
    <n v="4047389"/>
    <s v="221"/>
    <s v="AM1"/>
    <n v="19.559999999999999"/>
    <n v="32"/>
    <x v="0"/>
    <s v="Yes"/>
    <x v="0"/>
    <n v="19.559999999999999"/>
    <x v="0"/>
    <n v="39.119999999999997"/>
    <n v="45.62"/>
    <n v="5.5"/>
    <n v="0"/>
    <n v="5.5"/>
    <n v="35.787500000000001"/>
    <n v="0.53333333333333333"/>
    <n v="19.086666666666666"/>
    <n v="26.533300000000001"/>
    <s v="WAV"/>
    <b v="1"/>
    <n v="19.086666666666666"/>
  </r>
  <r>
    <x v="13"/>
    <s v="16:05"/>
    <s v="16:51"/>
    <n v="1"/>
    <s v="One-Seat"/>
    <s v="ALLISON, AARON"/>
    <d v="2024-12-24T00:00:00"/>
    <n v="4047334"/>
    <s v="202"/>
    <s v="AM1"/>
    <n v="19.57"/>
    <n v="49"/>
    <x v="0"/>
    <s v="Yes"/>
    <x v="1"/>
    <n v="19.57"/>
    <x v="1"/>
    <n v="34.247500000000002"/>
    <n v="39.247500000000002"/>
    <n v="5"/>
    <n v="5"/>
    <n v="0"/>
    <n v="32.5"/>
    <n v="0.81666666666666665"/>
    <n v="26.541666666666668"/>
    <n v="12.7058"/>
    <s v="WAV"/>
    <b v="1"/>
    <n v="26.541666666666668"/>
  </r>
  <r>
    <x v="3"/>
    <s v="13:13"/>
    <s v="14:01"/>
    <n v="0"/>
    <s v="One-Seat"/>
    <s v="MOLLIQUE, ROMESHA"/>
    <d v="2024-12-24T00:00:00"/>
    <n v="4047318"/>
    <s v="203"/>
    <s v="PW1"/>
    <n v="15.27"/>
    <n v="48"/>
    <x v="1"/>
    <s v="Yes"/>
    <x v="0"/>
    <n v="15.27"/>
    <x v="0"/>
    <n v="30.54"/>
    <n v="37.04"/>
    <n v="5"/>
    <n v="0"/>
    <n v="5"/>
    <n v="32.5"/>
    <n v="0.8"/>
    <n v="26"/>
    <n v="11.04"/>
    <s v="WAV"/>
    <b v="1"/>
    <n v="26"/>
  </r>
  <r>
    <x v="3"/>
    <s v="15:03"/>
    <s v="15:36"/>
    <n v="0"/>
    <s v="One-Seat"/>
    <s v="MOLLIQUE, ROMESHA"/>
    <d v="2024-12-24T00:00:00"/>
    <n v="4046752"/>
    <s v="203"/>
    <s v="AM1"/>
    <n v="14.03"/>
    <n v="33"/>
    <x v="0"/>
    <s v="Yes"/>
    <x v="1"/>
    <n v="14.03"/>
    <x v="1"/>
    <n v="24.552499999999998"/>
    <n v="29.552499999999998"/>
    <n v="0"/>
    <n v="0"/>
    <n v="0"/>
    <n v="32.5"/>
    <n v="0.55000000000000004"/>
    <n v="17.875"/>
    <n v="11.6775"/>
    <s v="WAV"/>
    <b v="1"/>
    <n v="17.875"/>
  </r>
  <r>
    <x v="11"/>
    <s v="16:45"/>
    <s v="17:51"/>
    <n v="0"/>
    <s v="One-Seat"/>
    <s v="MALCOM, LANDREW"/>
    <d v="2024-12-24T00:00:00"/>
    <n v="4045650"/>
    <s v="209"/>
    <s v="WK1"/>
    <n v="31.58"/>
    <n v="66"/>
    <x v="0"/>
    <s v="Yes"/>
    <x v="1"/>
    <n v="31.58"/>
    <x v="1"/>
    <n v="55.265000000000001"/>
    <n v="60.265000000000001"/>
    <n v="3"/>
    <n v="0"/>
    <n v="3"/>
    <n v="32.5"/>
    <n v="1.1000000000000001"/>
    <n v="35.75"/>
    <n v="24.515000000000001"/>
    <s v="WAV"/>
    <b v="1"/>
    <n v="35.75"/>
  </r>
  <r>
    <x v="0"/>
    <s v="16:06"/>
    <s v="17:22"/>
    <n v="0"/>
    <s v="One-Seat"/>
    <s v="ALLGOOD, SCOTT"/>
    <d v="2024-12-24T00:00:00"/>
    <n v="4044970"/>
    <s v="201"/>
    <s v="AM2"/>
    <n v="24.46"/>
    <n v="76"/>
    <x v="0"/>
    <s v="Yes"/>
    <x v="0"/>
    <n v="24.46"/>
    <x v="0"/>
    <n v="48.92"/>
    <n v="55.42"/>
    <n v="5"/>
    <n v="0"/>
    <n v="5"/>
    <n v="35.787500000000001"/>
    <n v="1.2666666666666666"/>
    <n v="45.330833333333331"/>
    <n v="10.0892"/>
    <s v="BIGVAN"/>
    <b v="1"/>
    <n v="45.330833333333331"/>
  </r>
  <r>
    <x v="1"/>
    <s v="08:59"/>
    <s v="09:54"/>
    <n v="0"/>
    <s v="One-Seat"/>
    <s v="TILLMAN, ROSALYN"/>
    <d v="2024-12-24T00:00:00"/>
    <n v="4046662"/>
    <s v="205A"/>
    <s v="AM1"/>
    <n v="13.41"/>
    <n v="54"/>
    <x v="0"/>
    <s v="Yes"/>
    <x v="1"/>
    <n v="13.41"/>
    <x v="1"/>
    <n v="23.467500000000001"/>
    <n v="28.467500000000001"/>
    <n v="5.5"/>
    <n v="0"/>
    <n v="5.5"/>
    <n v="32.5"/>
    <n v="0.9"/>
    <n v="29.25"/>
    <n v="-0.78249999999999997"/>
    <s v="WAV"/>
    <b v="1"/>
    <n v="29.25"/>
  </r>
  <r>
    <x v="9"/>
    <s v="08:08"/>
    <s v="08:36"/>
    <n v="0"/>
    <s v="One-Seat"/>
    <s v="BOGALE, GETU"/>
    <d v="2024-12-24T00:00:00"/>
    <n v="4046743"/>
    <s v="214"/>
    <s v="AM1"/>
    <n v="12.94"/>
    <n v="27"/>
    <x v="0"/>
    <s v="Yes"/>
    <x v="1"/>
    <n v="12.94"/>
    <x v="1"/>
    <n v="22.645"/>
    <n v="27.645"/>
    <n v="0"/>
    <n v="0"/>
    <n v="0"/>
    <n v="32.5"/>
    <n v="0.45"/>
    <n v="14.625"/>
    <n v="13.02"/>
    <s v="WAV"/>
    <b v="1"/>
    <n v="14.625"/>
  </r>
  <r>
    <x v="3"/>
    <s v="07:56"/>
    <s v="08:20"/>
    <n v="0"/>
    <s v="One-Seat"/>
    <s v="MOLLIQUE, ROMESHA"/>
    <d v="2024-12-24T00:00:00"/>
    <n v="4046739"/>
    <s v="203"/>
    <s v="AM1"/>
    <n v="14.03"/>
    <n v="25"/>
    <x v="0"/>
    <s v="Yes"/>
    <x v="1"/>
    <n v="14.03"/>
    <x v="1"/>
    <n v="24.552499999999998"/>
    <n v="29.552499999999998"/>
    <n v="0"/>
    <n v="0"/>
    <n v="0"/>
    <n v="32.5"/>
    <n v="0.41666666666666669"/>
    <n v="13.541666666666668"/>
    <n v="16.0108"/>
    <s v="WAV"/>
    <b v="1"/>
    <n v="13.541666666666666"/>
  </r>
  <r>
    <x v="7"/>
    <s v="14:51"/>
    <s v="15:20"/>
    <n v="0"/>
    <s v="One-Seat"/>
    <s v="OBELTON, KENNETH"/>
    <d v="2024-12-24T00:00:00"/>
    <n v="4045623"/>
    <s v="219"/>
    <s v="AM1"/>
    <n v="8.51"/>
    <n v="29"/>
    <x v="0"/>
    <s v="Yes"/>
    <x v="1"/>
    <n v="8.51"/>
    <x v="1"/>
    <n v="14.8925"/>
    <n v="19.892499999999998"/>
    <n v="0"/>
    <n v="0"/>
    <n v="0"/>
    <n v="29"/>
    <n v="0.48333333333333334"/>
    <n v="14.016666666666667"/>
    <n v="5.8757999999999999"/>
    <s v="SEDAN"/>
    <b v="1"/>
    <n v="14.016666666666667"/>
  </r>
  <r>
    <x v="0"/>
    <s v="10:34"/>
    <s v="11:31"/>
    <n v="0"/>
    <s v="One-Seat"/>
    <s v="ALLGOOD, SCOTT"/>
    <d v="2024-12-24T00:00:00"/>
    <n v="4046780"/>
    <s v="201"/>
    <s v="AM2"/>
    <n v="23.67"/>
    <n v="57"/>
    <x v="0"/>
    <s v="Yes"/>
    <x v="0"/>
    <n v="23.67"/>
    <x v="0"/>
    <n v="47.34"/>
    <n v="53.84"/>
    <n v="5.5"/>
    <n v="0"/>
    <n v="5.5"/>
    <n v="35.787500000000001"/>
    <n v="0.95"/>
    <n v="33.998125000000002"/>
    <n v="19.841899999999999"/>
    <s v="BIGVAN"/>
    <b v="1"/>
    <n v="33.998125000000002"/>
  </r>
  <r>
    <x v="1"/>
    <s v="09:29"/>
    <s v="10:13"/>
    <n v="0"/>
    <s v="One-Seat"/>
    <s v="TILLMAN, ROSALYN"/>
    <d v="2024-12-24T00:00:00"/>
    <n v="4045618"/>
    <s v="205A"/>
    <s v="AM1"/>
    <n v="8.51"/>
    <n v="43"/>
    <x v="0"/>
    <s v="Yes"/>
    <x v="1"/>
    <n v="8.51"/>
    <x v="1"/>
    <n v="14.8925"/>
    <n v="19.892499999999998"/>
    <n v="0"/>
    <n v="0"/>
    <n v="0"/>
    <n v="32.5"/>
    <n v="0.71666666666666667"/>
    <n v="23.291666666666668"/>
    <n v="-3.3992"/>
    <s v="WAV"/>
    <b v="1"/>
    <n v="23.291666666666668"/>
  </r>
  <r>
    <x v="11"/>
    <s v="20:27"/>
    <s v="21:02"/>
    <n v="0"/>
    <s v="One-Seat"/>
    <s v="MALCOM, LANDREW"/>
    <d v="2024-12-24T00:00:00"/>
    <n v="4047247"/>
    <s v="209"/>
    <s v="AM2"/>
    <n v="27.21"/>
    <n v="35"/>
    <x v="0"/>
    <s v="Yes"/>
    <x v="1"/>
    <n v="27.21"/>
    <x v="1"/>
    <n v="47.6175"/>
    <n v="52.6175"/>
    <n v="0"/>
    <n v="0"/>
    <n v="0"/>
    <n v="32.5"/>
    <n v="0.58333333333333337"/>
    <n v="18.958333333333336"/>
    <n v="33.659199999999998"/>
    <s v="WAV"/>
    <b v="1"/>
    <n v="18.958333333333332"/>
  </r>
  <r>
    <x v="5"/>
    <s v="11:04"/>
    <s v="11:29"/>
    <n v="0"/>
    <s v="One-Seat"/>
    <s v="FOWLER, ANTOINE"/>
    <d v="2024-12-24T00:00:00"/>
    <n v="4047317"/>
    <s v="222"/>
    <s v="PW1"/>
    <n v="15.28"/>
    <n v="26"/>
    <x v="1"/>
    <s v="Yes"/>
    <x v="0"/>
    <n v="15.28"/>
    <x v="0"/>
    <n v="30.56"/>
    <n v="37.06"/>
    <n v="5.5"/>
    <n v="0"/>
    <n v="5.5"/>
    <n v="32.5"/>
    <n v="0.43333333333333335"/>
    <n v="14.083333333333334"/>
    <n v="22.976700000000001"/>
    <s v="WAV"/>
    <b v="1"/>
    <n v="14.083333333333334"/>
  </r>
  <r>
    <x v="3"/>
    <s v="09:42"/>
    <s v="10:21"/>
    <n v="0"/>
    <s v="One-Seat"/>
    <s v="MOLLIQUE, ROMESHA"/>
    <d v="2024-12-24T00:00:00"/>
    <n v="4047263"/>
    <s v="203"/>
    <s v="WH1"/>
    <n v="22.61"/>
    <n v="39"/>
    <x v="1"/>
    <s v="Yes"/>
    <x v="0"/>
    <n v="22.61"/>
    <x v="0"/>
    <n v="45.22"/>
    <n v="51.72"/>
    <n v="0"/>
    <n v="0"/>
    <n v="0"/>
    <n v="32.5"/>
    <n v="0.65"/>
    <n v="21.125"/>
    <n v="30.594999999999999"/>
    <s v="WAV"/>
    <b v="1"/>
    <n v="21.125"/>
  </r>
  <r>
    <x v="0"/>
    <s v="10:19"/>
    <s v="11:23"/>
    <n v="0"/>
    <s v="One-Seat"/>
    <s v="UMANA, DOMINGO"/>
    <d v="2024-12-24T00:00:00"/>
    <n v="4044809"/>
    <s v="210B"/>
    <s v="AM1"/>
    <n v="30.09"/>
    <n v="66"/>
    <x v="0"/>
    <s v="Yes"/>
    <x v="0"/>
    <n v="30.09"/>
    <x v="0"/>
    <n v="60.18"/>
    <n v="66.680000000000007"/>
    <n v="5.5"/>
    <n v="0"/>
    <n v="5.5"/>
    <n v="35.787500000000001"/>
    <n v="1.1000000000000001"/>
    <n v="39.366250000000008"/>
    <n v="27.313800000000001"/>
    <s v="WAV"/>
    <b v="1"/>
    <n v="39.366250000000001"/>
  </r>
  <r>
    <x v="2"/>
    <s v="09:17"/>
    <s v="09:52"/>
    <n v="0"/>
    <s v="One-Seat"/>
    <s v="FUENTES, PEDRO"/>
    <d v="2024-12-24T00:00:00"/>
    <n v="4043481"/>
    <s v="220"/>
    <s v="WH1"/>
    <n v="10.77"/>
    <n v="37"/>
    <x v="1"/>
    <s v="Yes"/>
    <x v="0"/>
    <n v="10.77"/>
    <x v="0"/>
    <n v="21.54"/>
    <n v="28.04"/>
    <n v="5.5"/>
    <n v="0"/>
    <n v="5.5"/>
    <n v="32.5"/>
    <n v="0.6166666666666667"/>
    <n v="20.041666666666668"/>
    <n v="7.9983000000000004"/>
    <s v="WAV"/>
    <b v="1"/>
    <n v="20.041666666666668"/>
  </r>
  <r>
    <x v="0"/>
    <s v="12:43"/>
    <s v="13:41"/>
    <n v="0"/>
    <s v="One-Seat"/>
    <s v="UMANA, DOMINGO"/>
    <d v="2024-12-24T00:00:00"/>
    <n v="4047265"/>
    <s v="210B"/>
    <s v="WH1"/>
    <n v="22.61"/>
    <n v="58"/>
    <x v="1"/>
    <s v="Yes"/>
    <x v="0"/>
    <n v="22.61"/>
    <x v="0"/>
    <n v="45.22"/>
    <n v="51.72"/>
    <n v="0"/>
    <n v="0"/>
    <n v="0"/>
    <n v="35.787500000000001"/>
    <n v="0.96666666666666667"/>
    <n v="34.594583333333333"/>
    <n v="17.125399999999999"/>
    <s v="WAV"/>
    <b v="1"/>
    <n v="34.59458333333334"/>
  </r>
  <r>
    <x v="2"/>
    <s v="09:31"/>
    <s v="10:14"/>
    <n v="0"/>
    <s v="One-Seat"/>
    <s v="FUENTES, PEDRO"/>
    <d v="2024-12-24T00:00:00"/>
    <n v="4043868"/>
    <s v="220"/>
    <s v="WK1"/>
    <n v="14.1"/>
    <n v="44"/>
    <x v="0"/>
    <s v="Yes"/>
    <x v="1"/>
    <n v="14.1"/>
    <x v="1"/>
    <n v="24.675000000000001"/>
    <n v="29.675000000000001"/>
    <n v="5.5"/>
    <n v="0"/>
    <n v="5.5"/>
    <n v="32.5"/>
    <n v="0.73333333333333328"/>
    <n v="23.833333333333332"/>
    <n v="5.8417000000000003"/>
    <s v="WAV"/>
    <b v="1"/>
    <n v="23.833333333333332"/>
  </r>
  <r>
    <x v="13"/>
    <s v="07:21"/>
    <s v="07:32"/>
    <n v="0"/>
    <s v="One-Seat"/>
    <s v="ALLISON, AARON"/>
    <d v="2024-12-24T00:00:00"/>
    <n v="4043873"/>
    <s v="202"/>
    <s v="WH1"/>
    <n v="4.88"/>
    <n v="12"/>
    <x v="1"/>
    <s v="Yes"/>
    <x v="0"/>
    <n v="4.88"/>
    <x v="0"/>
    <n v="9.76"/>
    <n v="16.259999999999998"/>
    <n v="0"/>
    <n v="0"/>
    <n v="0"/>
    <n v="32.5"/>
    <n v="0.2"/>
    <n v="6.5"/>
    <n v="9.76"/>
    <s v="WAV"/>
    <b v="1"/>
    <n v="6.5"/>
  </r>
  <r>
    <x v="0"/>
    <s v="06:40"/>
    <s v="07:14"/>
    <n v="0"/>
    <s v="One-Seat"/>
    <s v="UMANA, DOMINGO"/>
    <d v="2024-12-24T00:00:00"/>
    <n v="4043802"/>
    <s v="210B"/>
    <s v="AM1"/>
    <n v="19.39"/>
    <n v="34"/>
    <x v="0"/>
    <s v="Yes"/>
    <x v="0"/>
    <n v="19.39"/>
    <x v="0"/>
    <n v="38.78"/>
    <n v="45.28"/>
    <n v="5.5"/>
    <n v="0"/>
    <n v="5.5"/>
    <n v="35.787500000000001"/>
    <n v="0.56666666666666665"/>
    <n v="20.279583333333335"/>
    <n v="25.000399999999999"/>
    <s v="WAV"/>
    <b v="1"/>
    <n v="20.279583333333335"/>
  </r>
  <r>
    <x v="13"/>
    <s v="12:34"/>
    <s v="13:05"/>
    <n v="0"/>
    <s v="One-Seat"/>
    <s v="ALLISON, AARON"/>
    <d v="2024-12-24T00:00:00"/>
    <n v="4044066"/>
    <s v="202"/>
    <s v="WH1"/>
    <n v="10.77"/>
    <n v="34"/>
    <x v="1"/>
    <s v="Yes"/>
    <x v="0"/>
    <n v="10.77"/>
    <x v="0"/>
    <n v="21.54"/>
    <n v="28.04"/>
    <n v="5"/>
    <n v="0"/>
    <n v="5"/>
    <n v="32.5"/>
    <n v="0.56666666666666665"/>
    <n v="18.416666666666668"/>
    <n v="9.6233000000000004"/>
    <s v="WAV"/>
    <b v="1"/>
    <n v="18.416666666666668"/>
  </r>
  <r>
    <x v="0"/>
    <s v="10:18"/>
    <s v="10:37"/>
    <n v="0"/>
    <s v="One-Seat"/>
    <s v="BANKS, LENARD"/>
    <d v="2024-12-24T00:00:00"/>
    <n v="4044109"/>
    <s v="221"/>
    <s v="WH1"/>
    <n v="8.35"/>
    <n v="22"/>
    <x v="1"/>
    <s v="Yes"/>
    <x v="0"/>
    <n v="8.35"/>
    <x v="0"/>
    <n v="16.7"/>
    <n v="23.2"/>
    <n v="5"/>
    <n v="0"/>
    <n v="5"/>
    <n v="35.787500000000001"/>
    <n v="0.36666666666666664"/>
    <n v="13.122083333333332"/>
    <n v="10.0779"/>
    <s v="WAV"/>
    <b v="1"/>
    <n v="13.122083333333334"/>
  </r>
  <r>
    <x v="13"/>
    <s v="14:31"/>
    <s v="14:46"/>
    <n v="0"/>
    <s v="One-Seat"/>
    <s v="ALLISON, AARON"/>
    <d v="2024-12-24T00:00:00"/>
    <n v="4044111"/>
    <s v="202"/>
    <s v="WH1"/>
    <n v="8.35"/>
    <n v="17"/>
    <x v="1"/>
    <s v="Yes"/>
    <x v="0"/>
    <n v="8.35"/>
    <x v="0"/>
    <n v="16.7"/>
    <n v="23.2"/>
    <n v="5.5"/>
    <n v="0"/>
    <n v="5.5"/>
    <n v="32.5"/>
    <n v="0.28333333333333333"/>
    <n v="9.2083333333333339"/>
    <n v="13.9917"/>
    <s v="WAV"/>
    <b v="1"/>
    <n v="9.2083333333333339"/>
  </r>
  <r>
    <x v="1"/>
    <s v="08:15"/>
    <s v="08:34"/>
    <n v="1"/>
    <s v="One-Seat"/>
    <s v="TILLMAN, ROSALYN"/>
    <d v="2024-12-24T00:00:00"/>
    <n v="4044163"/>
    <s v="205A"/>
    <s v="WK1"/>
    <n v="9.56"/>
    <n v="20"/>
    <x v="0"/>
    <s v="Yes"/>
    <x v="1"/>
    <n v="9.56"/>
    <x v="1"/>
    <n v="16.73"/>
    <n v="21.73"/>
    <n v="5"/>
    <n v="5"/>
    <n v="0"/>
    <n v="32.5"/>
    <n v="0.33333333333333331"/>
    <n v="10.833333333333332"/>
    <n v="10.896699999999999"/>
    <s v="WAV"/>
    <b v="1"/>
    <n v="10.833333333333334"/>
  </r>
  <r>
    <x v="7"/>
    <s v="13:53"/>
    <s v="14:14"/>
    <n v="0"/>
    <s v="One-Seat"/>
    <s v="OBELTON, KENNETH"/>
    <d v="2024-12-24T00:00:00"/>
    <n v="4044164"/>
    <s v="219"/>
    <s v="WK1"/>
    <n v="9.56"/>
    <n v="20"/>
    <x v="0"/>
    <s v="Yes"/>
    <x v="1"/>
    <n v="9.56"/>
    <x v="1"/>
    <n v="16.73"/>
    <n v="21.73"/>
    <n v="5.5"/>
    <n v="0"/>
    <n v="5.5"/>
    <n v="29"/>
    <n v="0.33333333333333331"/>
    <n v="9.6666666666666661"/>
    <n v="12.0633"/>
    <s v="SEDAN"/>
    <b v="1"/>
    <n v="9.6666666666666661"/>
  </r>
  <r>
    <x v="11"/>
    <s v="17:11"/>
    <s v="17:27"/>
    <n v="0"/>
    <s v="One-Seat"/>
    <s v="MALCOM, LANDREW"/>
    <d v="2024-12-24T00:00:00"/>
    <n v="4043874"/>
    <s v="209"/>
    <s v="WH1"/>
    <n v="4.88"/>
    <n v="16"/>
    <x v="1"/>
    <s v="Yes"/>
    <x v="0"/>
    <n v="4.88"/>
    <x v="0"/>
    <n v="9.76"/>
    <n v="16.259999999999998"/>
    <n v="0"/>
    <n v="0"/>
    <n v="0"/>
    <n v="32.5"/>
    <n v="0.26666666666666666"/>
    <n v="8.6666666666666661"/>
    <n v="7.5933000000000002"/>
    <s v="WAV"/>
    <b v="1"/>
    <n v="8.6666666666666661"/>
  </r>
  <r>
    <x v="1"/>
    <s v="05:33"/>
    <s v="06:46"/>
    <n v="0"/>
    <s v="One-Seat"/>
    <s v="TILLMAN, ROSALYN"/>
    <d v="2024-12-24T00:00:00"/>
    <n v="4046108"/>
    <s v="205A"/>
    <s v="AM1"/>
    <n v="26.9"/>
    <n v="91"/>
    <x v="0"/>
    <s v="Yes"/>
    <x v="1"/>
    <n v="26.9"/>
    <x v="1"/>
    <n v="47.074999999999996"/>
    <n v="52.074999999999996"/>
    <n v="5.5"/>
    <n v="0"/>
    <n v="5.5"/>
    <n v="32.5"/>
    <n v="1.5166666666666666"/>
    <n v="49.291666666666664"/>
    <n v="2.7833000000000001"/>
    <s v="WAV"/>
    <b v="1"/>
    <n v="49.291666666666664"/>
  </r>
  <r>
    <x v="0"/>
    <s v="16:06"/>
    <s v="17:22"/>
    <n v="0"/>
    <s v="One-Seat"/>
    <s v="ALLGOOD, SCOTT"/>
    <d v="2024-12-24T00:00:00"/>
    <n v="4044216"/>
    <s v="201"/>
    <s v="AM1,OW1"/>
    <n v="24.46"/>
    <n v="76"/>
    <x v="0"/>
    <s v="Yes"/>
    <x v="0"/>
    <n v="24.46"/>
    <x v="0"/>
    <n v="48.92"/>
    <n v="55.42"/>
    <n v="0"/>
    <n v="0"/>
    <n v="0"/>
    <n v="35.787500000000001"/>
    <n v="1.2666666666666666"/>
    <n v="45.330833333333331"/>
    <n v="10.0892"/>
    <s v="BIGVAN"/>
    <b v="1"/>
    <n v="45.330833333333331"/>
  </r>
  <r>
    <x v="9"/>
    <s v="15:20"/>
    <s v="15:41"/>
    <n v="0"/>
    <s v="One-Seat"/>
    <s v="BOGALE, GETU"/>
    <d v="2024-12-24T00:00:00"/>
    <n v="4046585"/>
    <s v="214"/>
    <s v="AM1"/>
    <n v="9.9600000000000009"/>
    <n v="20"/>
    <x v="0"/>
    <s v="Yes"/>
    <x v="1"/>
    <n v="9.9600000000000009"/>
    <x v="1"/>
    <n v="17.43"/>
    <n v="22.43"/>
    <n v="3.75"/>
    <n v="0"/>
    <n v="3.75"/>
    <n v="32.5"/>
    <n v="0.33333333333333331"/>
    <n v="10.833333333333332"/>
    <n v="11.5967"/>
    <s v="WAV"/>
    <b v="1"/>
    <n v="10.833333333333334"/>
  </r>
  <r>
    <x v="9"/>
    <s v="12:42"/>
    <s v="13:10"/>
    <n v="0"/>
    <s v="One-Seat"/>
    <s v="BOGALE, GETU"/>
    <d v="2024-12-24T00:00:00"/>
    <n v="4046584"/>
    <s v="214"/>
    <s v="AM1"/>
    <n v="15.19"/>
    <n v="27"/>
    <x v="0"/>
    <s v="Yes"/>
    <x v="1"/>
    <n v="15.19"/>
    <x v="1"/>
    <n v="26.5825"/>
    <n v="31.5825"/>
    <n v="3.75"/>
    <n v="0"/>
    <n v="3.75"/>
    <n v="32.5"/>
    <n v="0.45"/>
    <n v="14.625"/>
    <n v="16.9575"/>
    <s v="WAV"/>
    <b v="1"/>
    <n v="14.625"/>
  </r>
  <r>
    <x v="9"/>
    <s v="11:06"/>
    <s v="11:36"/>
    <n v="0"/>
    <s v="One-Seat"/>
    <s v="BOGALE, GETU"/>
    <d v="2024-12-24T00:00:00"/>
    <n v="4046583"/>
    <s v="214"/>
    <s v="AM1"/>
    <n v="5.23"/>
    <n v="30"/>
    <x v="0"/>
    <s v="Yes"/>
    <x v="1"/>
    <n v="5.23"/>
    <x v="1"/>
    <n v="9.1524999999999999"/>
    <n v="14.1525"/>
    <n v="5"/>
    <n v="0"/>
    <n v="5"/>
    <n v="32.5"/>
    <n v="0.5"/>
    <n v="16.25"/>
    <n v="-2.0975000000000001"/>
    <s v="WAV"/>
    <b v="1"/>
    <n v="16.25"/>
  </r>
  <r>
    <x v="0"/>
    <s v="09:05"/>
    <s v="09:30"/>
    <n v="0"/>
    <s v="One-Seat"/>
    <s v="ROGERS, JAMES"/>
    <d v="2024-12-24T00:00:00"/>
    <n v="4044024"/>
    <s v="207"/>
    <s v="AM1"/>
    <n v="7.93"/>
    <n v="24"/>
    <x v="0"/>
    <s v="Yes"/>
    <x v="0"/>
    <n v="7.93"/>
    <x v="0"/>
    <n v="15.86"/>
    <n v="22.36"/>
    <n v="5.5"/>
    <n v="0"/>
    <n v="5.5"/>
    <n v="35.787500000000001"/>
    <n v="0.4"/>
    <n v="14.315000000000001"/>
    <n v="8.0449999999999999"/>
    <s v="WAV"/>
    <b v="1"/>
    <n v="14.315000000000001"/>
  </r>
  <r>
    <x v="0"/>
    <s v="08:56"/>
    <s v="09:17"/>
    <n v="0"/>
    <s v="One-Seat"/>
    <s v="ROGERS, JAMES"/>
    <d v="2024-12-24T00:00:00"/>
    <n v="4046552"/>
    <s v="207"/>
    <s v="AM1"/>
    <n v="7.3"/>
    <n v="22"/>
    <x v="0"/>
    <s v="Yes"/>
    <x v="0"/>
    <n v="7.3"/>
    <x v="0"/>
    <n v="14.6"/>
    <n v="21.1"/>
    <n v="5.5"/>
    <n v="0"/>
    <n v="5.5"/>
    <n v="35.787500000000001"/>
    <n v="0.36666666666666664"/>
    <n v="13.122083333333332"/>
    <n v="7.9779"/>
    <s v="WAV"/>
    <b v="1"/>
    <n v="13.122083333333334"/>
  </r>
  <r>
    <x v="0"/>
    <s v="12:03"/>
    <s v="12:37"/>
    <n v="0"/>
    <s v="One-Seat"/>
    <s v="KEITH , CLYDE"/>
    <d v="2024-12-24T00:00:00"/>
    <n v="4044042"/>
    <s v="212"/>
    <s v="WH1"/>
    <n v="20.03"/>
    <n v="34"/>
    <x v="1"/>
    <s v="Yes"/>
    <x v="0"/>
    <n v="20.03"/>
    <x v="0"/>
    <n v="40.06"/>
    <n v="46.56"/>
    <n v="5"/>
    <n v="0"/>
    <n v="5"/>
    <n v="35.787500000000001"/>
    <n v="0.56666666666666665"/>
    <n v="20.279583333333335"/>
    <n v="26.2804"/>
    <s v="WAV"/>
    <b v="1"/>
    <n v="20.279583333333335"/>
  </r>
  <r>
    <x v="0"/>
    <s v="17:47"/>
    <s v="18:27"/>
    <n v="0"/>
    <s v="One-Seat"/>
    <s v="ALLGOOD, SCOTT"/>
    <d v="2024-12-24T00:00:00"/>
    <n v="4044043"/>
    <s v="201"/>
    <s v="WH1"/>
    <n v="20.059999999999999"/>
    <n v="39"/>
    <x v="1"/>
    <s v="Yes"/>
    <x v="0"/>
    <n v="20.059999999999999"/>
    <x v="0"/>
    <n v="40.119999999999997"/>
    <n v="46.62"/>
    <n v="5.5"/>
    <n v="0"/>
    <n v="5.5"/>
    <n v="35.787500000000001"/>
    <n v="0.65"/>
    <n v="23.261875000000003"/>
    <n v="23.3581"/>
    <s v="BIGVAN"/>
    <b v="1"/>
    <n v="23.261875"/>
  </r>
  <r>
    <x v="2"/>
    <s v="17:48"/>
    <s v="18:23"/>
    <n v="0"/>
    <s v="One-Seat"/>
    <s v="MARZI, SAMI JAN"/>
    <d v="2024-12-24T00:00:00"/>
    <n v="4046111"/>
    <s v="204"/>
    <s v="AM1"/>
    <n v="26.9"/>
    <n v="35"/>
    <x v="0"/>
    <s v="Yes"/>
    <x v="1"/>
    <n v="26.9"/>
    <x v="1"/>
    <n v="47.074999999999996"/>
    <n v="52.074999999999996"/>
    <n v="0"/>
    <n v="0"/>
    <n v="0"/>
    <n v="32.5"/>
    <n v="0.58333333333333337"/>
    <n v="18.958333333333336"/>
    <n v="33.116700000000002"/>
    <s v="WAV"/>
    <b v="1"/>
    <n v="18.958333333333332"/>
  </r>
  <r>
    <x v="7"/>
    <s v="14:29"/>
    <s v="15:20"/>
    <n v="0"/>
    <s v="One-Seat"/>
    <s v="OBELTON, KENNETH"/>
    <d v="2024-12-26T00:00:00"/>
    <n v="4045059"/>
    <s v="219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13"/>
    <s v="07:34"/>
    <s v="08:56"/>
    <n v="0"/>
    <s v="One-Seat"/>
    <s v="ALLISON, AARON"/>
    <d v="2024-12-26T00:00:00"/>
    <n v="4045054"/>
    <s v="202"/>
    <s v="AM1"/>
    <n v="14.36"/>
    <n v="82"/>
    <x v="0"/>
    <s v="Yes"/>
    <x v="1"/>
    <n v="14.36"/>
    <x v="1"/>
    <n v="25.13"/>
    <n v="30.13"/>
    <n v="0"/>
    <n v="0"/>
    <n v="0"/>
    <n v="32.5"/>
    <n v="1.3666666666666667"/>
    <n v="44.416666666666664"/>
    <n v="-14.2867"/>
    <s v="WAV"/>
    <b v="1"/>
    <n v="44.416666666666664"/>
  </r>
  <r>
    <x v="6"/>
    <s v="11:45"/>
    <s v="12:05"/>
    <n v="1"/>
    <s v="One-Seat"/>
    <s v="VILCHEZ, CHARLENNE"/>
    <d v="2024-12-26T00:00:00"/>
    <n v="4045572"/>
    <s v="217"/>
    <s v="AM1,WH1"/>
    <n v="10.86"/>
    <n v="23"/>
    <x v="0"/>
    <s v="Yes"/>
    <x v="1"/>
    <n v="10.86"/>
    <x v="1"/>
    <n v="19.004999999999999"/>
    <n v="24.004999999999999"/>
    <n v="3.75"/>
    <n v="3.75"/>
    <n v="0"/>
    <n v="32.5"/>
    <n v="0.38333333333333336"/>
    <n v="12.458333333333334"/>
    <n v="11.5467"/>
    <s v="WAV"/>
    <b v="1"/>
    <n v="12.458333333333334"/>
  </r>
  <r>
    <x v="0"/>
    <s v="11:49"/>
    <s v="12:11"/>
    <n v="0"/>
    <s v="One-Seat"/>
    <s v="LARA, DOUGLAS"/>
    <d v="2024-12-26T00:00:00"/>
    <n v="4045563"/>
    <s v="213"/>
    <s v="WH1"/>
    <n v="15.8"/>
    <n v="24"/>
    <x v="1"/>
    <s v="Yes"/>
    <x v="0"/>
    <n v="15.8"/>
    <x v="0"/>
    <n v="31.6"/>
    <n v="38.1"/>
    <n v="3.75"/>
    <n v="0"/>
    <n v="3.75"/>
    <n v="35.787500000000001"/>
    <n v="0.4"/>
    <n v="14.315000000000001"/>
    <n v="23.785"/>
    <s v="WAV"/>
    <b v="1"/>
    <n v="14.315000000000001"/>
  </r>
  <r>
    <x v="10"/>
    <s v="14:32"/>
    <s v="15:17"/>
    <n v="0"/>
    <s v="One-Seat"/>
    <s v="BROWN, LOVIE"/>
    <d v="2024-12-26T00:00:00"/>
    <n v="4045055"/>
    <s v="216"/>
    <s v="AM1"/>
    <n v="14.36"/>
    <n v="44"/>
    <x v="0"/>
    <s v="Yes"/>
    <x v="1"/>
    <n v="14.36"/>
    <x v="1"/>
    <n v="25.13"/>
    <n v="30.13"/>
    <n v="0"/>
    <n v="0"/>
    <n v="0"/>
    <n v="29"/>
    <n v="0.73333333333333328"/>
    <n v="21.266666666666666"/>
    <n v="8.8633000000000006"/>
    <s v="SEDAN"/>
    <b v="1"/>
    <n v="21.266666666666666"/>
  </r>
  <r>
    <x v="0"/>
    <s v="09:20"/>
    <s v="09:41"/>
    <n v="0"/>
    <s v="One-Seat"/>
    <s v="LARA, DOUGLAS"/>
    <d v="2024-12-26T00:00:00"/>
    <n v="4045561"/>
    <s v="213"/>
    <s v="WH1"/>
    <n v="15.8"/>
    <n v="31"/>
    <x v="1"/>
    <s v="Yes"/>
    <x v="0"/>
    <n v="15.8"/>
    <x v="0"/>
    <n v="31.6"/>
    <n v="38.1"/>
    <n v="5"/>
    <n v="0"/>
    <n v="5"/>
    <n v="35.787500000000001"/>
    <n v="0.51666666666666672"/>
    <n v="18.490208333333335"/>
    <n v="19.6098"/>
    <s v="WAV"/>
    <b v="1"/>
    <n v="18.490208333333335"/>
  </r>
  <r>
    <x v="3"/>
    <s v="14:15"/>
    <s v="16:04"/>
    <n v="0"/>
    <s v="One-Seat"/>
    <s v="MOLLIQUE, ROMESHA"/>
    <d v="2024-12-26T00:00:00"/>
    <n v="4045624"/>
    <s v="203"/>
    <s v="AM1"/>
    <n v="8.51"/>
    <n v="109"/>
    <x v="0"/>
    <s v="Yes"/>
    <x v="1"/>
    <n v="8.51"/>
    <x v="1"/>
    <n v="14.8925"/>
    <n v="19.892499999999998"/>
    <n v="0"/>
    <n v="0"/>
    <n v="0"/>
    <n v="32.5"/>
    <n v="1.8166666666666667"/>
    <n v="59.041666666666664"/>
    <n v="-39.1492"/>
    <s v="WAV"/>
    <b v="1"/>
    <n v="59.041666666666664"/>
  </r>
  <r>
    <x v="0"/>
    <s v="14:01"/>
    <s v="14:24"/>
    <n v="0"/>
    <s v="One-Seat"/>
    <s v="BANKS, LENARD"/>
    <d v="2024-12-26T00:00:00"/>
    <n v="4045130"/>
    <s v="221"/>
    <s v="AM1"/>
    <n v="10.39"/>
    <n v="24"/>
    <x v="0"/>
    <s v="Yes"/>
    <x v="0"/>
    <n v="10.39"/>
    <x v="0"/>
    <n v="20.78"/>
    <n v="27.28"/>
    <n v="0"/>
    <n v="0"/>
    <n v="0"/>
    <n v="35.787500000000001"/>
    <n v="0.4"/>
    <n v="14.315000000000001"/>
    <n v="12.965"/>
    <s v="WAV"/>
    <b v="1"/>
    <n v="14.315000000000001"/>
  </r>
  <r>
    <x v="1"/>
    <s v="18:17"/>
    <s v="18:54"/>
    <n v="1"/>
    <s v="One-Seat"/>
    <s v="BUTLER, JACQUELINE"/>
    <d v="2024-12-26T00:00:00"/>
    <n v="4045077"/>
    <s v="205B"/>
    <s v="AM1"/>
    <n v="32.31"/>
    <n v="41"/>
    <x v="0"/>
    <s v="Yes"/>
    <x v="1"/>
    <n v="32.31"/>
    <x v="1"/>
    <n v="56.542500000000004"/>
    <n v="61.542500000000004"/>
    <n v="5"/>
    <n v="5"/>
    <n v="0"/>
    <n v="32.5"/>
    <n v="0.68333333333333335"/>
    <n v="22.208333333333332"/>
    <n v="39.334200000000003"/>
    <s v="WAV"/>
    <b v="1"/>
    <n v="22.208333333333332"/>
  </r>
  <r>
    <x v="0"/>
    <s v="14:51"/>
    <s v="15:24"/>
    <n v="0"/>
    <s v="One-Seat"/>
    <s v="ALLGOOD, SCOTT"/>
    <d v="2024-12-26T00:00:00"/>
    <n v="4045455"/>
    <s v="201"/>
    <s v="WH1"/>
    <n v="17.28"/>
    <n v="33"/>
    <x v="1"/>
    <s v="Yes"/>
    <x v="0"/>
    <n v="17.28"/>
    <x v="0"/>
    <n v="34.56"/>
    <n v="41.06"/>
    <n v="5.5"/>
    <n v="0"/>
    <n v="5.5"/>
    <n v="35.787500000000001"/>
    <n v="0.55000000000000004"/>
    <n v="19.683125000000004"/>
    <n v="21.376899999999999"/>
    <s v="BIGVAN"/>
    <b v="1"/>
    <n v="19.683125"/>
  </r>
  <r>
    <x v="2"/>
    <s v="09:14"/>
    <s v="09:43"/>
    <n v="0"/>
    <s v="One-Seat"/>
    <s v="VAUGHN, DUSTIN"/>
    <d v="2024-12-26T00:00:00"/>
    <n v="4045252"/>
    <s v="220"/>
    <s v="AM1"/>
    <n v="10.17"/>
    <n v="29"/>
    <x v="0"/>
    <s v="Yes"/>
    <x v="1"/>
    <n v="10.17"/>
    <x v="1"/>
    <n v="17.797499999999999"/>
    <n v="22.797499999999999"/>
    <n v="0"/>
    <n v="0"/>
    <n v="0"/>
    <n v="32.5"/>
    <n v="0.48333333333333334"/>
    <n v="15.708333333333334"/>
    <n v="7.0891999999999999"/>
    <s v="SEDAN"/>
    <b v="0"/>
    <n v="15.708333333333334"/>
  </r>
  <r>
    <x v="0"/>
    <s v="09:42"/>
    <s v="10:13"/>
    <n v="0"/>
    <s v="One-Seat"/>
    <s v="KEITH , CLYDE"/>
    <d v="2024-12-26T00:00:00"/>
    <n v="4045454"/>
    <s v="212"/>
    <s v="WH1"/>
    <n v="17.28"/>
    <n v="31"/>
    <x v="1"/>
    <s v="Yes"/>
    <x v="0"/>
    <n v="17.28"/>
    <x v="0"/>
    <n v="34.56"/>
    <n v="41.06"/>
    <n v="5"/>
    <n v="0"/>
    <n v="5"/>
    <n v="35.787500000000001"/>
    <n v="0.51666666666666672"/>
    <n v="18.490208333333335"/>
    <n v="22.569800000000001"/>
    <s v="WAV"/>
    <b v="1"/>
    <n v="18.490208333333335"/>
  </r>
  <r>
    <x v="7"/>
    <s v="14:29"/>
    <s v="14:55"/>
    <n v="0"/>
    <s v="One-Seat"/>
    <s v="OBELTON, KENNETH"/>
    <d v="2024-12-26T00:00:00"/>
    <n v="4045169"/>
    <s v="219"/>
    <s v="AM1"/>
    <n v="17.43"/>
    <n v="46"/>
    <x v="0"/>
    <s v="Yes"/>
    <x v="1"/>
    <n v="17.43"/>
    <x v="1"/>
    <n v="30.502499999999998"/>
    <n v="35.502499999999998"/>
    <n v="0"/>
    <n v="0"/>
    <n v="0"/>
    <n v="29"/>
    <n v="0.76666666666666672"/>
    <n v="22.233333333333334"/>
    <n v="13.2692"/>
    <s v="SEDAN"/>
    <b v="1"/>
    <n v="22.233333333333334"/>
  </r>
  <r>
    <x v="4"/>
    <s v="07:55"/>
    <s v="08:38"/>
    <n v="0"/>
    <s v="One-Seat"/>
    <s v="MAINESS, RYAN"/>
    <d v="2024-12-26T00:00:00"/>
    <n v="4045058"/>
    <s v="215"/>
    <s v="AM1"/>
    <n v="20.329999999999998"/>
    <n v="43"/>
    <x v="0"/>
    <s v="Yes"/>
    <x v="1"/>
    <n v="20.329999999999998"/>
    <x v="1"/>
    <n v="35.577500000000001"/>
    <n v="40.577500000000001"/>
    <n v="0"/>
    <n v="0"/>
    <n v="0"/>
    <n v="29"/>
    <n v="0.71666666666666667"/>
    <n v="20.783333333333335"/>
    <n v="19.7942"/>
    <s v="SEDAN"/>
    <b v="1"/>
    <n v="20.783333333333335"/>
  </r>
  <r>
    <x v="4"/>
    <s v="08:10"/>
    <s v="08:38"/>
    <n v="0"/>
    <s v="One-Seat"/>
    <s v="MAINESS, RYAN"/>
    <d v="2024-12-26T00:00:00"/>
    <n v="4045168"/>
    <s v="215"/>
    <s v="AM1"/>
    <n v="17.43"/>
    <n v="27"/>
    <x v="0"/>
    <s v="Yes"/>
    <x v="1"/>
    <n v="17.43"/>
    <x v="1"/>
    <n v="30.502499999999998"/>
    <n v="35.502499999999998"/>
    <n v="0"/>
    <n v="0"/>
    <n v="0"/>
    <n v="29"/>
    <n v="0.45"/>
    <n v="13.05"/>
    <n v="22.452500000000001"/>
    <s v="SEDAN"/>
    <b v="1"/>
    <n v="13.05"/>
  </r>
  <r>
    <x v="13"/>
    <s v="15:09"/>
    <s v="15:21"/>
    <n v="0"/>
    <s v="One-Seat"/>
    <s v="ALLISON, AARON"/>
    <d v="2024-12-26T00:00:00"/>
    <n v="4045293"/>
    <s v="202"/>
    <s v="AM1"/>
    <n v="4.38"/>
    <n v="12"/>
    <x v="0"/>
    <s v="Yes"/>
    <x v="1"/>
    <n v="4.38"/>
    <x v="1"/>
    <n v="7.665"/>
    <n v="12.664999999999999"/>
    <n v="5.5"/>
    <n v="0"/>
    <n v="5.5"/>
    <n v="32.5"/>
    <n v="0.2"/>
    <n v="6.5"/>
    <n v="6.165"/>
    <s v="WAV"/>
    <b v="1"/>
    <n v="6.5"/>
  </r>
  <r>
    <x v="1"/>
    <s v="09:08"/>
    <s v="09:42"/>
    <n v="0"/>
    <s v="One-Seat"/>
    <s v="TILLMAN, ROSALYN"/>
    <d v="2024-12-26T00:00:00"/>
    <n v="4045436"/>
    <s v="205A"/>
    <s v="AM1"/>
    <n v="7.93"/>
    <n v="34"/>
    <x v="0"/>
    <s v="Yes"/>
    <x v="1"/>
    <n v="7.93"/>
    <x v="1"/>
    <n v="13.8775"/>
    <n v="18.877499999999998"/>
    <n v="5.5"/>
    <n v="0"/>
    <n v="5.5"/>
    <n v="32.5"/>
    <n v="0.56666666666666665"/>
    <n v="18.416666666666668"/>
    <n v="0.46079999999999999"/>
    <s v="WAV"/>
    <b v="1"/>
    <n v="18.416666666666668"/>
  </r>
  <r>
    <x v="0"/>
    <s v="13:57"/>
    <s v="14:25"/>
    <n v="0"/>
    <s v="One-Seat"/>
    <s v="ALLGOOD, SCOTT"/>
    <d v="2024-12-26T00:00:00"/>
    <n v="4045295"/>
    <s v="201"/>
    <s v="AM1"/>
    <n v="17.3"/>
    <n v="27"/>
    <x v="0"/>
    <s v="Yes"/>
    <x v="0"/>
    <n v="17.3"/>
    <x v="0"/>
    <n v="34.6"/>
    <n v="41.1"/>
    <n v="0"/>
    <n v="0"/>
    <n v="0"/>
    <n v="35.787500000000001"/>
    <n v="0.45"/>
    <n v="16.104375000000001"/>
    <n v="24.9956"/>
    <s v="BIGVAN"/>
    <b v="1"/>
    <n v="16.104375000000001"/>
  </r>
  <r>
    <x v="10"/>
    <s v="08:31"/>
    <s v="09:15"/>
    <n v="0"/>
    <s v="One-Seat"/>
    <s v="BROWN, LOVIE"/>
    <d v="2024-12-26T00:00:00"/>
    <n v="4045294"/>
    <s v="216"/>
    <s v="AM1"/>
    <n v="17.3"/>
    <n v="44"/>
    <x v="0"/>
    <s v="Yes"/>
    <x v="1"/>
    <n v="17.3"/>
    <x v="1"/>
    <n v="30.275000000000002"/>
    <n v="35.275000000000006"/>
    <n v="0"/>
    <n v="0"/>
    <n v="0"/>
    <n v="29"/>
    <n v="0.73333333333333328"/>
    <n v="21.266666666666666"/>
    <n v="14.0083"/>
    <s v="SEDAN"/>
    <b v="1"/>
    <n v="21.266666666666666"/>
  </r>
  <r>
    <x v="3"/>
    <s v="15:11"/>
    <s v="16:21"/>
    <n v="0"/>
    <s v="One-Seat"/>
    <s v="MOLLIQUE, ROMESHA"/>
    <d v="2024-12-26T00:00:00"/>
    <n v="4045287"/>
    <s v="203"/>
    <s v="WK1"/>
    <n v="14.1"/>
    <n v="70"/>
    <x v="0"/>
    <s v="Yes"/>
    <x v="1"/>
    <n v="14.1"/>
    <x v="1"/>
    <n v="24.675000000000001"/>
    <n v="29.675000000000001"/>
    <n v="5"/>
    <n v="0"/>
    <n v="5"/>
    <n v="32.5"/>
    <n v="1.1666666666666667"/>
    <n v="37.916666666666671"/>
    <n v="-8.2416999999999998"/>
    <s v="WAV"/>
    <b v="1"/>
    <n v="37.916666666666664"/>
  </r>
  <r>
    <x v="10"/>
    <s v="08:54"/>
    <s v="09:25"/>
    <n v="0"/>
    <s v="One-Seat"/>
    <s v="BROWN, LOVIE"/>
    <d v="2024-12-26T00:00:00"/>
    <n v="4045286"/>
    <s v="216"/>
    <s v="WK1"/>
    <n v="14.1"/>
    <n v="31"/>
    <x v="0"/>
    <s v="Yes"/>
    <x v="1"/>
    <n v="14.1"/>
    <x v="1"/>
    <n v="24.675000000000001"/>
    <n v="29.675000000000001"/>
    <n v="5.5"/>
    <n v="0"/>
    <n v="5.5"/>
    <n v="29"/>
    <n v="0.51666666666666672"/>
    <n v="14.983333333333334"/>
    <n v="14.691700000000001"/>
    <s v="SEDAN"/>
    <b v="1"/>
    <n v="14.983333333333333"/>
  </r>
  <r>
    <x v="2"/>
    <s v="16:31"/>
    <s v="17:09"/>
    <n v="0"/>
    <s v="One-Seat"/>
    <s v="JENNINGS, WILLIAM"/>
    <d v="2024-12-26T00:00:00"/>
    <n v="4046150"/>
    <s v="218"/>
    <s v="AM1"/>
    <n v="28.7"/>
    <n v="39"/>
    <x v="0"/>
    <s v="Yes"/>
    <x v="1"/>
    <n v="28.7"/>
    <x v="1"/>
    <n v="50.225000000000001"/>
    <n v="55.225000000000001"/>
    <n v="3.75"/>
    <n v="0"/>
    <n v="3.75"/>
    <n v="32.5"/>
    <n v="0.65"/>
    <n v="21.125"/>
    <n v="34.1"/>
    <s v="SEDAN"/>
    <b v="0"/>
    <n v="21.125"/>
  </r>
  <r>
    <x v="13"/>
    <s v="15:09"/>
    <s v="15:37"/>
    <n v="0"/>
    <s v="One-Seat"/>
    <s v="ALLISON, AARON"/>
    <d v="2024-12-26T00:00:00"/>
    <n v="4045279"/>
    <s v="202"/>
    <s v="AM1"/>
    <n v="10.039999999999999"/>
    <n v="28"/>
    <x v="0"/>
    <s v="Yes"/>
    <x v="1"/>
    <n v="10.039999999999999"/>
    <x v="1"/>
    <n v="17.57"/>
    <n v="22.57"/>
    <n v="0"/>
    <n v="0"/>
    <n v="0"/>
    <n v="32.5"/>
    <n v="0.46666666666666667"/>
    <n v="15.166666666666666"/>
    <n v="7.4032999999999998"/>
    <s v="WAV"/>
    <b v="1"/>
    <n v="15.166666666666666"/>
  </r>
  <r>
    <x v="3"/>
    <s v="15:10"/>
    <s v="15:59"/>
    <n v="0"/>
    <s v="One-Seat"/>
    <s v="MOLLIQUE, ROMESHA"/>
    <d v="2024-12-26T00:00:00"/>
    <n v="4046239"/>
    <s v="203"/>
    <s v="WH1"/>
    <n v="7.82"/>
    <n v="48"/>
    <x v="1"/>
    <s v="Yes"/>
    <x v="0"/>
    <n v="7.82"/>
    <x v="0"/>
    <n v="15.64"/>
    <n v="22.14"/>
    <n v="5"/>
    <n v="0"/>
    <n v="5"/>
    <n v="32.5"/>
    <n v="0.8"/>
    <n v="26"/>
    <n v="-3.86"/>
    <s v="WAV"/>
    <b v="1"/>
    <n v="26"/>
  </r>
  <r>
    <x v="4"/>
    <s v="15:08"/>
    <s v="15:35"/>
    <n v="0"/>
    <s v="One-Seat"/>
    <s v="MAINESS, RYAN"/>
    <d v="2024-12-26T00:00:00"/>
    <n v="4045453"/>
    <s v="215"/>
    <s v="AM1"/>
    <n v="10.86"/>
    <n v="26"/>
    <x v="0"/>
    <s v="Yes"/>
    <x v="1"/>
    <n v="10.86"/>
    <x v="1"/>
    <n v="19.004999999999999"/>
    <n v="24.004999999999999"/>
    <n v="0"/>
    <n v="0"/>
    <n v="0"/>
    <n v="29"/>
    <n v="0.43333333333333335"/>
    <n v="12.566666666666666"/>
    <n v="11.4383"/>
    <s v="SEDAN"/>
    <b v="1"/>
    <n v="12.566666666666666"/>
  </r>
  <r>
    <x v="12"/>
    <s v="08:15"/>
    <s v="08:48"/>
    <n v="0"/>
    <s v="One-Seat"/>
    <s v="STEPHENS, MARITZA"/>
    <d v="2024-12-26T00:00:00"/>
    <n v="4045278"/>
    <s v="206"/>
    <s v="AM1"/>
    <n v="10.039999999999999"/>
    <n v="33"/>
    <x v="0"/>
    <s v="Yes"/>
    <x v="1"/>
    <n v="10.039999999999999"/>
    <x v="1"/>
    <n v="17.57"/>
    <n v="22.57"/>
    <n v="0"/>
    <n v="0"/>
    <n v="0"/>
    <n v="32.5"/>
    <n v="0.55000000000000004"/>
    <n v="17.875"/>
    <n v="4.6950000000000003"/>
    <s v="WAV"/>
    <b v="1"/>
    <n v="17.875"/>
  </r>
  <r>
    <x v="0"/>
    <s v="11:02"/>
    <s v="11:25"/>
    <n v="0"/>
    <s v="One-Seat"/>
    <s v="ALLGOOD, SCOTT"/>
    <d v="2024-12-26T00:00:00"/>
    <n v="4046105"/>
    <s v="201"/>
    <s v="AM1"/>
    <n v="14.08"/>
    <n v="23"/>
    <x v="0"/>
    <s v="Yes"/>
    <x v="0"/>
    <n v="14.08"/>
    <x v="0"/>
    <n v="28.16"/>
    <n v="34.659999999999997"/>
    <n v="5"/>
    <n v="0"/>
    <n v="5"/>
    <n v="35.787500000000001"/>
    <n v="0.38333333333333336"/>
    <n v="13.718541666666669"/>
    <n v="20.941500000000001"/>
    <s v="BIGVAN"/>
    <b v="1"/>
    <n v="13.718541666666669"/>
  </r>
  <r>
    <x v="11"/>
    <s v="16:35"/>
    <s v="17:27"/>
    <n v="0"/>
    <s v="One-Seat"/>
    <s v="MALCOM, LANDREW"/>
    <d v="2024-12-26T00:00:00"/>
    <n v="4045651"/>
    <s v="209"/>
    <s v="WK1"/>
    <n v="31.58"/>
    <n v="52"/>
    <x v="0"/>
    <s v="Yes"/>
    <x v="1"/>
    <n v="31.58"/>
    <x v="1"/>
    <n v="55.265000000000001"/>
    <n v="60.265000000000001"/>
    <n v="0"/>
    <n v="0"/>
    <n v="0"/>
    <n v="32.5"/>
    <n v="0.8666666666666667"/>
    <n v="28.166666666666668"/>
    <n v="32.098300000000002"/>
    <s v="WAV"/>
    <b v="1"/>
    <n v="28.166666666666668"/>
  </r>
  <r>
    <x v="7"/>
    <s v="06:20"/>
    <s v="07:10"/>
    <n v="0"/>
    <s v="One-Seat"/>
    <s v="OBELTON, KENNETH"/>
    <d v="2024-12-26T00:00:00"/>
    <n v="4045647"/>
    <s v="219"/>
    <s v="WK1"/>
    <n v="31.58"/>
    <n v="49"/>
    <x v="0"/>
    <s v="Yes"/>
    <x v="1"/>
    <n v="31.58"/>
    <x v="1"/>
    <n v="55.265000000000001"/>
    <n v="60.265000000000001"/>
    <n v="5.5"/>
    <n v="0"/>
    <n v="5.5"/>
    <n v="29"/>
    <n v="0.81666666666666665"/>
    <n v="23.683333333333334"/>
    <n v="36.581699999999998"/>
    <s v="SEDAN"/>
    <b v="1"/>
    <n v="23.683333333333334"/>
  </r>
  <r>
    <x v="9"/>
    <s v="13:54"/>
    <s v="14:57"/>
    <n v="0"/>
    <s v="One-Seat"/>
    <s v="BOGALE, GETU"/>
    <d v="2024-12-26T00:00:00"/>
    <n v="4046143"/>
    <s v="214"/>
    <s v="AM1"/>
    <n v="28.7"/>
    <n v="62"/>
    <x v="0"/>
    <s v="Yes"/>
    <x v="1"/>
    <n v="28.7"/>
    <x v="1"/>
    <n v="50.225000000000001"/>
    <n v="55.225000000000001"/>
    <n v="5"/>
    <n v="0"/>
    <n v="5"/>
    <n v="32.5"/>
    <n v="1.0333333333333334"/>
    <n v="33.583333333333336"/>
    <n v="21.6417"/>
    <s v="WAV"/>
    <b v="1"/>
    <n v="33.583333333333336"/>
  </r>
  <r>
    <x v="0"/>
    <s v="16:58"/>
    <s v="17:47"/>
    <n v="0"/>
    <s v="One-Seat"/>
    <s v="EVANS, JOHN"/>
    <d v="2024-12-26T00:00:00"/>
    <n v="4045521"/>
    <s v="208"/>
    <s v="AM1,WK1"/>
    <n v="29.6"/>
    <n v="52"/>
    <x v="0"/>
    <s v="Yes"/>
    <x v="0"/>
    <n v="29.6"/>
    <x v="0"/>
    <n v="59.2"/>
    <n v="65.7"/>
    <n v="5.5"/>
    <n v="0"/>
    <n v="5.5"/>
    <n v="35.787500000000001"/>
    <n v="0.8666666666666667"/>
    <n v="31.015833333333337"/>
    <n v="34.684199999999997"/>
    <s v="WAV"/>
    <b v="1"/>
    <n v="31.015833333333333"/>
  </r>
  <r>
    <x v="1"/>
    <s v="07:36"/>
    <s v="07:54"/>
    <n v="0"/>
    <s v="One-Seat"/>
    <s v="TILLMAN, ROSALYN"/>
    <d v="2024-12-26T00:00:00"/>
    <n v="4045452"/>
    <s v="205A"/>
    <s v="AM1"/>
    <n v="10.86"/>
    <n v="18"/>
    <x v="0"/>
    <s v="Yes"/>
    <x v="1"/>
    <n v="10.86"/>
    <x v="1"/>
    <n v="19.004999999999999"/>
    <n v="24.004999999999999"/>
    <n v="0"/>
    <n v="0"/>
    <n v="0"/>
    <n v="32.5"/>
    <n v="0.3"/>
    <n v="9.75"/>
    <n v="14.255000000000001"/>
    <s v="WAV"/>
    <b v="1"/>
    <n v="9.75"/>
  </r>
  <r>
    <x v="13"/>
    <s v="07:46"/>
    <s v="08:48"/>
    <n v="0"/>
    <s v="One-Seat"/>
    <s v="ALLISON, AARON"/>
    <d v="2024-12-26T00:00:00"/>
    <n v="4045129"/>
    <s v="202"/>
    <s v="AM1"/>
    <n v="10.39"/>
    <n v="62"/>
    <x v="0"/>
    <s v="Yes"/>
    <x v="1"/>
    <n v="10.39"/>
    <x v="1"/>
    <n v="18.182500000000001"/>
    <n v="23.182500000000001"/>
    <n v="5.5"/>
    <n v="0"/>
    <n v="5.5"/>
    <n v="32.5"/>
    <n v="1.0333333333333334"/>
    <n v="33.583333333333336"/>
    <n v="-10.4008"/>
    <s v="WAV"/>
    <b v="1"/>
    <n v="33.583333333333336"/>
  </r>
  <r>
    <x v="2"/>
    <s v="07:57"/>
    <s v="08:21"/>
    <n v="0"/>
    <s v="One-Seat"/>
    <s v="VAUGHN, DUSTIN"/>
    <d v="2024-12-26T00:00:00"/>
    <n v="4046744"/>
    <s v="220"/>
    <s v="AM1"/>
    <n v="12.94"/>
    <n v="23"/>
    <x v="0"/>
    <s v="Yes"/>
    <x v="1"/>
    <n v="12.94"/>
    <x v="1"/>
    <n v="22.645"/>
    <n v="27.645"/>
    <n v="0"/>
    <n v="0"/>
    <n v="0"/>
    <n v="32.5"/>
    <n v="0.38333333333333336"/>
    <n v="12.458333333333334"/>
    <n v="15.1867"/>
    <s v="SEDAN"/>
    <b v="0"/>
    <n v="12.458333333333334"/>
  </r>
  <r>
    <x v="2"/>
    <s v="14:04"/>
    <s v="14:29"/>
    <n v="0"/>
    <s v="One-Seat"/>
    <s v="MARZI, SAMI JAN"/>
    <d v="2024-12-26T00:00:00"/>
    <n v="4047814"/>
    <s v="204"/>
    <s v="AM1"/>
    <n v="16.510000000000002"/>
    <n v="25"/>
    <x v="0"/>
    <s v="Yes"/>
    <x v="1"/>
    <n v="16.510000000000002"/>
    <x v="1"/>
    <n v="28.892500000000002"/>
    <n v="33.892499999999998"/>
    <n v="5.5"/>
    <n v="0"/>
    <n v="5.5"/>
    <n v="32.5"/>
    <n v="0.41666666666666669"/>
    <n v="13.541666666666668"/>
    <n v="20.3508"/>
    <s v="WAV"/>
    <b v="1"/>
    <n v="13.541666666666666"/>
  </r>
  <r>
    <x v="4"/>
    <s v="16:38"/>
    <s v="17:08"/>
    <n v="0"/>
    <s v="One-Seat"/>
    <s v="MAINESS, RYAN"/>
    <d v="2024-12-26T00:00:00"/>
    <n v="4048338"/>
    <s v="215"/>
    <s v="AM1"/>
    <n v="12.98"/>
    <n v="30"/>
    <x v="0"/>
    <s v="Yes"/>
    <x v="1"/>
    <n v="12.98"/>
    <x v="1"/>
    <n v="22.715"/>
    <n v="27.715"/>
    <n v="0"/>
    <n v="0"/>
    <n v="0"/>
    <n v="29"/>
    <n v="0.5"/>
    <n v="14.5"/>
    <n v="13.215"/>
    <s v="SEDAN"/>
    <b v="1"/>
    <n v="14.5"/>
  </r>
  <r>
    <x v="2"/>
    <s v="11:02"/>
    <s v="11:39"/>
    <n v="0"/>
    <s v="One-Seat"/>
    <s v="VAUGHN, DUSTIN"/>
    <d v="2024-12-26T00:00:00"/>
    <n v="4048333"/>
    <s v="220"/>
    <s v="AM1"/>
    <n v="26.08"/>
    <n v="37"/>
    <x v="0"/>
    <s v="Yes"/>
    <x v="1"/>
    <n v="26.08"/>
    <x v="1"/>
    <n v="45.64"/>
    <n v="50.64"/>
    <n v="3"/>
    <n v="0"/>
    <n v="3"/>
    <n v="32.5"/>
    <n v="0.6166666666666667"/>
    <n v="20.041666666666668"/>
    <n v="30.598299999999998"/>
    <s v="SEDAN"/>
    <b v="0"/>
    <n v="20.041666666666668"/>
  </r>
  <r>
    <x v="2"/>
    <s v="13:00"/>
    <s v="13:29"/>
    <n v="0"/>
    <s v="One-Seat"/>
    <s v="VAUGHN, DUSTIN"/>
    <d v="2024-12-26T00:00:00"/>
    <n v="4048334"/>
    <s v="220"/>
    <s v="AM1"/>
    <n v="26.08"/>
    <n v="28"/>
    <x v="0"/>
    <s v="Yes"/>
    <x v="1"/>
    <n v="26.08"/>
    <x v="1"/>
    <n v="45.64"/>
    <n v="50.64"/>
    <n v="5.5"/>
    <n v="0"/>
    <n v="5.5"/>
    <n v="32.5"/>
    <n v="0.46666666666666667"/>
    <n v="15.166666666666666"/>
    <n v="35.473300000000002"/>
    <s v="SEDAN"/>
    <b v="0"/>
    <n v="15.166666666666666"/>
  </r>
  <r>
    <x v="4"/>
    <s v="13:05"/>
    <s v="13:41"/>
    <n v="0"/>
    <s v="One-Seat"/>
    <s v="MAINESS, RYAN"/>
    <d v="2024-12-26T00:00:00"/>
    <n v="4047856"/>
    <s v="215"/>
    <s v="AM1"/>
    <n v="10.9"/>
    <n v="36"/>
    <x v="0"/>
    <s v="Yes"/>
    <x v="1"/>
    <n v="10.9"/>
    <x v="1"/>
    <n v="19.074999999999999"/>
    <n v="24.074999999999999"/>
    <n v="5"/>
    <n v="0"/>
    <n v="5"/>
    <n v="29"/>
    <n v="0.6"/>
    <n v="17.399999999999999"/>
    <n v="6.6749999999999998"/>
    <s v="SEDAN"/>
    <b v="1"/>
    <n v="17.399999999999999"/>
  </r>
  <r>
    <x v="0"/>
    <s v="09:01"/>
    <s v="09:24"/>
    <n v="0"/>
    <s v="One-Seat"/>
    <s v="KEITH , CLYDE"/>
    <d v="2024-12-26T00:00:00"/>
    <n v="4048850"/>
    <s v="212"/>
    <s v="AM1"/>
    <n v="14.08"/>
    <n v="23"/>
    <x v="0"/>
    <s v="Yes"/>
    <x v="0"/>
    <n v="14.08"/>
    <x v="0"/>
    <n v="28.16"/>
    <n v="34.659999999999997"/>
    <n v="3"/>
    <n v="0"/>
    <n v="3"/>
    <n v="35.787500000000001"/>
    <n v="0.38333333333333336"/>
    <n v="13.718541666666669"/>
    <n v="20.941500000000001"/>
    <s v="WAV"/>
    <b v="1"/>
    <n v="13.718541666666669"/>
  </r>
  <r>
    <x v="2"/>
    <s v="12:09"/>
    <s v="13:07"/>
    <n v="1"/>
    <s v="One-Seat"/>
    <s v="MARZI, SAMI JAN"/>
    <d v="2024-12-26T00:00:00"/>
    <n v="4046343"/>
    <s v="204"/>
    <s v="PW1"/>
    <n v="21.16"/>
    <n v="57"/>
    <x v="1"/>
    <s v="Yes"/>
    <x v="0"/>
    <n v="21.16"/>
    <x v="0"/>
    <n v="42.32"/>
    <n v="48.82"/>
    <n v="5.5"/>
    <n v="5.5"/>
    <n v="0"/>
    <n v="32.5"/>
    <n v="0.95"/>
    <n v="30.875"/>
    <n v="17.945"/>
    <s v="WAV"/>
    <b v="1"/>
    <n v="30.875"/>
  </r>
  <r>
    <x v="12"/>
    <s v="07:52"/>
    <s v="08:38"/>
    <n v="0"/>
    <s v="One-Seat"/>
    <s v="STEPHENS, MARITZA"/>
    <d v="2024-12-26T00:00:00"/>
    <n v="4047851"/>
    <s v="206"/>
    <s v="AM1"/>
    <n v="11.95"/>
    <n v="45"/>
    <x v="0"/>
    <s v="Yes"/>
    <x v="1"/>
    <n v="11.95"/>
    <x v="1"/>
    <n v="20.912499999999998"/>
    <n v="25.912499999999998"/>
    <n v="5.5"/>
    <n v="0"/>
    <n v="5.5"/>
    <n v="32.5"/>
    <n v="0.75"/>
    <n v="24.375"/>
    <n v="1.5375000000000001"/>
    <s v="WAV"/>
    <b v="1"/>
    <n v="24.375"/>
  </r>
  <r>
    <x v="1"/>
    <s v="10:03"/>
    <s v="10:24"/>
    <n v="0"/>
    <s v="One-Seat"/>
    <s v="TILLMAN, ROSALYN"/>
    <d v="2024-12-26T00:00:00"/>
    <n v="4047855"/>
    <s v="205A"/>
    <s v="AM1"/>
    <n v="10.9"/>
    <n v="21"/>
    <x v="0"/>
    <s v="Yes"/>
    <x v="1"/>
    <n v="10.9"/>
    <x v="1"/>
    <n v="19.074999999999999"/>
    <n v="24.074999999999999"/>
    <n v="5.5"/>
    <n v="0"/>
    <n v="5.5"/>
    <n v="32.5"/>
    <n v="0.35"/>
    <n v="11.375"/>
    <n v="12.7"/>
    <s v="WAV"/>
    <b v="1"/>
    <n v="11.375"/>
  </r>
  <r>
    <x v="12"/>
    <s v="12:00"/>
    <s v="12:38"/>
    <n v="0"/>
    <s v="One-Seat"/>
    <s v="STEPHENS, MARITZA"/>
    <d v="2024-12-26T00:00:00"/>
    <n v="4047824"/>
    <s v="206"/>
    <s v="AM2"/>
    <n v="27.21"/>
    <n v="40"/>
    <x v="0"/>
    <s v="Yes"/>
    <x v="1"/>
    <n v="27.21"/>
    <x v="1"/>
    <n v="47.6175"/>
    <n v="52.6175"/>
    <n v="5"/>
    <n v="0"/>
    <n v="5"/>
    <n v="32.5"/>
    <n v="0.66666666666666663"/>
    <n v="21.666666666666664"/>
    <n v="30.950800000000001"/>
    <s v="WAV"/>
    <b v="1"/>
    <n v="21.666666666666668"/>
  </r>
  <r>
    <x v="5"/>
    <s v="13:11"/>
    <s v="13:51"/>
    <n v="0"/>
    <s v="One-Seat"/>
    <s v="FOWLER, ANTOINE"/>
    <d v="2024-12-26T00:00:00"/>
    <n v="4047822"/>
    <s v="222"/>
    <s v="PW1"/>
    <n v="30.09"/>
    <n v="42"/>
    <x v="1"/>
    <s v="Yes"/>
    <x v="0"/>
    <n v="30.09"/>
    <x v="0"/>
    <n v="60.18"/>
    <n v="66.680000000000007"/>
    <n v="0"/>
    <n v="0"/>
    <n v="0"/>
    <n v="32.5"/>
    <n v="0.7"/>
    <n v="22.75"/>
    <n v="43.93"/>
    <s v="WAV"/>
    <b v="1"/>
    <n v="22.75"/>
  </r>
  <r>
    <x v="0"/>
    <s v="13:01"/>
    <s v="13:35"/>
    <n v="0"/>
    <s v="One-Seat"/>
    <s v="ALLGOOD, SCOTT"/>
    <d v="2024-12-26T00:00:00"/>
    <n v="4046359"/>
    <s v="201"/>
    <s v="OW1"/>
    <n v="16.079999999999998"/>
    <n v="34"/>
    <x v="0"/>
    <s v="Yes"/>
    <x v="0"/>
    <n v="16.079999999999998"/>
    <x v="0"/>
    <n v="32.159999999999997"/>
    <n v="38.659999999999997"/>
    <n v="3"/>
    <n v="0"/>
    <n v="3"/>
    <n v="35.787500000000001"/>
    <n v="0.56666666666666665"/>
    <n v="20.279583333333335"/>
    <n v="18.380400000000002"/>
    <s v="BIGVAN"/>
    <b v="1"/>
    <n v="20.279583333333335"/>
  </r>
  <r>
    <x v="2"/>
    <s v="14:51"/>
    <s v="15:42"/>
    <n v="0"/>
    <s v="One-Seat"/>
    <s v="VAUGHN, DUSTIN"/>
    <d v="2024-12-26T00:00:00"/>
    <n v="4047815"/>
    <s v="220"/>
    <s v="AM1"/>
    <n v="16.510000000000002"/>
    <n v="51"/>
    <x v="0"/>
    <s v="Yes"/>
    <x v="1"/>
    <n v="16.510000000000002"/>
    <x v="1"/>
    <n v="28.892500000000002"/>
    <n v="33.892499999999998"/>
    <n v="0"/>
    <n v="0"/>
    <n v="0"/>
    <n v="32.5"/>
    <n v="0.85"/>
    <n v="27.625"/>
    <n v="6.2675000000000001"/>
    <s v="SEDAN"/>
    <b v="0"/>
    <n v="27.625"/>
  </r>
  <r>
    <x v="1"/>
    <s v="09:18"/>
    <s v="09:34"/>
    <n v="0"/>
    <s v="One-Seat"/>
    <s v="TILLMAN, ROSALYN"/>
    <d v="2024-12-26T00:00:00"/>
    <n v="4045619"/>
    <s v="205A"/>
    <s v="AM1"/>
    <n v="8.51"/>
    <n v="16"/>
    <x v="0"/>
    <s v="Yes"/>
    <x v="1"/>
    <n v="8.51"/>
    <x v="1"/>
    <n v="14.8925"/>
    <n v="19.892499999999998"/>
    <n v="0"/>
    <n v="0"/>
    <n v="0"/>
    <n v="32.5"/>
    <n v="0.26666666666666666"/>
    <n v="8.6666666666666661"/>
    <n v="11.2258"/>
    <s v="WAV"/>
    <b v="1"/>
    <n v="8.6666666666666661"/>
  </r>
  <r>
    <x v="2"/>
    <s v="15:10"/>
    <s v="15:29"/>
    <n v="0"/>
    <s v="One-Seat"/>
    <s v="VAUGHN, DUSTIN"/>
    <d v="2024-12-26T00:00:00"/>
    <n v="4047853"/>
    <s v="220"/>
    <s v="AM1"/>
    <n v="11.95"/>
    <n v="19"/>
    <x v="0"/>
    <s v="Yes"/>
    <x v="1"/>
    <n v="11.95"/>
    <x v="1"/>
    <n v="20.912499999999998"/>
    <n v="25.912499999999998"/>
    <n v="5"/>
    <n v="0"/>
    <n v="5"/>
    <n v="32.5"/>
    <n v="0.31666666666666665"/>
    <n v="10.291666666666666"/>
    <n v="15.620799999999999"/>
    <s v="SEDAN"/>
    <b v="0"/>
    <n v="10.291666666666666"/>
  </r>
  <r>
    <x v="5"/>
    <s v="14:14"/>
    <s v="14:50"/>
    <n v="0"/>
    <s v="One-Seat"/>
    <s v="FOWLER, ANTOINE"/>
    <d v="2024-12-26T00:00:00"/>
    <n v="4048351"/>
    <s v="222"/>
    <s v="AM2"/>
    <n v="19.559999999999999"/>
    <n v="36"/>
    <x v="0"/>
    <s v="Yes"/>
    <x v="1"/>
    <n v="19.559999999999999"/>
    <x v="1"/>
    <n v="34.229999999999997"/>
    <n v="39.229999999999997"/>
    <n v="5.5"/>
    <n v="0"/>
    <n v="5.5"/>
    <n v="32.5"/>
    <n v="0.6"/>
    <n v="19.5"/>
    <n v="19.73"/>
    <s v="WAV"/>
    <b v="1"/>
    <n v="19.5"/>
  </r>
  <r>
    <x v="0"/>
    <s v="16:56"/>
    <s v="17:29"/>
    <n v="0"/>
    <s v="One-Seat"/>
    <s v="ALLGOOD, SCOTT"/>
    <d v="2024-12-26T00:00:00"/>
    <n v="4046361"/>
    <s v="201"/>
    <s v="OW1"/>
    <n v="16.09"/>
    <n v="32"/>
    <x v="0"/>
    <s v="Yes"/>
    <x v="0"/>
    <n v="16.09"/>
    <x v="0"/>
    <n v="32.18"/>
    <n v="38.68"/>
    <n v="5"/>
    <n v="0"/>
    <n v="5"/>
    <n v="35.787500000000001"/>
    <n v="0.53333333333333333"/>
    <n v="19.086666666666666"/>
    <n v="19.593299999999999"/>
    <s v="BIGVAN"/>
    <b v="1"/>
    <n v="19.086666666666666"/>
  </r>
  <r>
    <x v="9"/>
    <s v="09:51"/>
    <s v="10:25"/>
    <n v="1"/>
    <s v="One-Seat"/>
    <s v="BOGALE, GETU"/>
    <d v="2024-12-26T00:00:00"/>
    <n v="4046342"/>
    <s v="214"/>
    <s v="PW1"/>
    <n v="21.16"/>
    <n v="34"/>
    <x v="1"/>
    <s v="Yes"/>
    <x v="0"/>
    <n v="21.16"/>
    <x v="0"/>
    <n v="42.32"/>
    <n v="48.82"/>
    <n v="5.5"/>
    <n v="5.5"/>
    <n v="0"/>
    <n v="32.5"/>
    <n v="0.56666666666666665"/>
    <n v="18.416666666666668"/>
    <n v="30.403300000000002"/>
    <s v="WAV"/>
    <b v="1"/>
    <n v="18.416666666666668"/>
  </r>
  <r>
    <x v="5"/>
    <s v="15:49"/>
    <s v="17:02"/>
    <n v="0"/>
    <s v="One-Seat"/>
    <s v="FOWLER, ANTOINE"/>
    <d v="2024-12-26T00:00:00"/>
    <n v="4048352"/>
    <s v="222"/>
    <s v="AM2"/>
    <n v="19.559999999999999"/>
    <n v="74"/>
    <x v="0"/>
    <s v="Yes"/>
    <x v="1"/>
    <n v="19.559999999999999"/>
    <x v="1"/>
    <n v="34.229999999999997"/>
    <n v="39.229999999999997"/>
    <n v="5"/>
    <n v="0"/>
    <n v="5"/>
    <n v="32.5"/>
    <n v="1.2333333333333334"/>
    <n v="40.083333333333336"/>
    <n v="-0.85329999999999995"/>
    <s v="WAV"/>
    <b v="1"/>
    <n v="40.083333333333336"/>
  </r>
  <r>
    <x v="3"/>
    <s v="07:53"/>
    <s v="08:15"/>
    <n v="0"/>
    <s v="One-Seat"/>
    <s v="MOLLIQUE, ROMESHA"/>
    <d v="2024-12-26T00:00:00"/>
    <n v="4046740"/>
    <s v="203"/>
    <s v="AM1"/>
    <n v="14.03"/>
    <n v="21"/>
    <x v="0"/>
    <s v="Yes"/>
    <x v="1"/>
    <n v="14.03"/>
    <x v="1"/>
    <n v="24.552499999999998"/>
    <n v="29.552499999999998"/>
    <n v="0"/>
    <n v="0"/>
    <n v="0"/>
    <n v="32.5"/>
    <n v="0.35"/>
    <n v="11.375"/>
    <n v="18.177499999999998"/>
    <s v="WAV"/>
    <b v="1"/>
    <n v="11.375"/>
  </r>
  <r>
    <x v="4"/>
    <s v="13:25"/>
    <s v="14:32"/>
    <n v="0"/>
    <s v="One-Seat"/>
    <s v="MAINESS, RYAN"/>
    <d v="2024-12-26T00:00:00"/>
    <n v="4046730"/>
    <s v="215"/>
    <s v="AM1"/>
    <n v="26.95"/>
    <n v="67"/>
    <x v="0"/>
    <s v="Yes"/>
    <x v="1"/>
    <n v="26.95"/>
    <x v="1"/>
    <n v="47.162500000000001"/>
    <n v="52.162500000000001"/>
    <n v="5"/>
    <n v="0"/>
    <n v="5"/>
    <n v="29"/>
    <n v="1.1166666666666667"/>
    <n v="32.383333333333333"/>
    <n v="19.779199999999999"/>
    <s v="SEDAN"/>
    <b v="1"/>
    <n v="32.383333333333333"/>
  </r>
  <r>
    <x v="0"/>
    <s v="10:59"/>
    <s v="11:44"/>
    <n v="0"/>
    <s v="One-Seat"/>
    <s v="EVANS, JOHN"/>
    <d v="2024-12-26T00:00:00"/>
    <n v="4046727"/>
    <s v="208"/>
    <s v="AM1"/>
    <n v="26.95"/>
    <n v="44"/>
    <x v="0"/>
    <s v="Yes"/>
    <x v="0"/>
    <n v="26.95"/>
    <x v="0"/>
    <n v="53.9"/>
    <n v="60.4"/>
    <n v="5.5"/>
    <n v="0"/>
    <n v="5.5"/>
    <n v="35.787500000000001"/>
    <n v="0.73333333333333328"/>
    <n v="26.244166666666665"/>
    <n v="34.155799999999999"/>
    <s v="WAV"/>
    <b v="1"/>
    <n v="26.244166666666668"/>
  </r>
  <r>
    <x v="2"/>
    <s v="16:12"/>
    <s v="16:40"/>
    <n v="0"/>
    <s v="One-Seat"/>
    <s v="MARZI, SAMI JAN"/>
    <d v="2024-12-26T00:00:00"/>
    <n v="4048960"/>
    <s v="204"/>
    <s v="AM1"/>
    <n v="14.8"/>
    <n v="27"/>
    <x v="0"/>
    <s v="Yes"/>
    <x v="1"/>
    <n v="14.8"/>
    <x v="1"/>
    <n v="25.900000000000002"/>
    <n v="30.900000000000002"/>
    <n v="5"/>
    <n v="0"/>
    <n v="5"/>
    <n v="32.5"/>
    <n v="0.45"/>
    <n v="14.625"/>
    <n v="16.274999999999999"/>
    <s v="WAV"/>
    <b v="1"/>
    <n v="14.625"/>
  </r>
  <r>
    <x v="13"/>
    <s v="16:22"/>
    <s v="16:56"/>
    <n v="1"/>
    <s v="One-Seat"/>
    <s v="ALLISON, AARON"/>
    <d v="2024-12-26T00:00:00"/>
    <n v="4046687"/>
    <s v="202"/>
    <s v="AM1"/>
    <n v="18.48"/>
    <n v="35"/>
    <x v="0"/>
    <s v="Yes"/>
    <x v="1"/>
    <n v="18.48"/>
    <x v="1"/>
    <n v="32.340000000000003"/>
    <n v="37.340000000000003"/>
    <n v="5"/>
    <n v="5"/>
    <n v="0"/>
    <n v="32.5"/>
    <n v="0.58333333333333337"/>
    <n v="18.958333333333336"/>
    <n v="18.381699999999999"/>
    <s v="WAV"/>
    <b v="1"/>
    <n v="18.958333333333332"/>
  </r>
  <r>
    <x v="6"/>
    <s v="10:20"/>
    <s v="10:39"/>
    <n v="1"/>
    <s v="One-Seat"/>
    <s v="VILCHEZ, CHARLENNE"/>
    <d v="2024-12-26T00:00:00"/>
    <n v="4047324"/>
    <s v="217"/>
    <s v="AM1,WH1"/>
    <n v="10.86"/>
    <n v="22"/>
    <x v="0"/>
    <s v="Yes"/>
    <x v="1"/>
    <n v="10.86"/>
    <x v="1"/>
    <n v="19.004999999999999"/>
    <n v="24.004999999999999"/>
    <n v="5"/>
    <n v="5"/>
    <n v="0"/>
    <n v="32.5"/>
    <n v="0.36666666666666664"/>
    <n v="11.916666666666666"/>
    <n v="12.0883"/>
    <s v="WAV"/>
    <b v="1"/>
    <n v="11.916666666666666"/>
  </r>
  <r>
    <x v="13"/>
    <s v="08:33"/>
    <s v="09:13"/>
    <n v="0"/>
    <s v="One-Seat"/>
    <s v="ALLISON, AARON"/>
    <d v="2024-12-26T00:00:00"/>
    <n v="4047336"/>
    <s v="202"/>
    <s v="LW1"/>
    <n v="15.44"/>
    <n v="41"/>
    <x v="0"/>
    <s v="Yes"/>
    <x v="1"/>
    <n v="15.44"/>
    <x v="1"/>
    <n v="27.02"/>
    <n v="32.019999999999996"/>
    <n v="5.5"/>
    <n v="0"/>
    <n v="5.5"/>
    <n v="32.5"/>
    <n v="0.68333333333333335"/>
    <n v="22.208333333333332"/>
    <n v="9.8117000000000001"/>
    <s v="WAV"/>
    <b v="1"/>
    <n v="22.208333333333332"/>
  </r>
  <r>
    <x v="12"/>
    <s v="14:04"/>
    <s v="14:52"/>
    <n v="0"/>
    <s v="One-Seat"/>
    <s v="STEPHENS, MARITZA"/>
    <d v="2024-12-26T00:00:00"/>
    <n v="4046773"/>
    <s v="206"/>
    <s v="AM2"/>
    <n v="28.57"/>
    <n v="47"/>
    <x v="0"/>
    <s v="Yes"/>
    <x v="1"/>
    <n v="28.57"/>
    <x v="1"/>
    <n v="49.997500000000002"/>
    <n v="54.997500000000002"/>
    <n v="7.5"/>
    <n v="0"/>
    <n v="7.5"/>
    <n v="32.5"/>
    <n v="0.78333333333333333"/>
    <n v="25.458333333333332"/>
    <n v="29.539200000000001"/>
    <s v="WAV"/>
    <b v="1"/>
    <n v="25.458333333333332"/>
  </r>
  <r>
    <x v="0"/>
    <s v="10:49"/>
    <s v="11:37"/>
    <n v="0"/>
    <s v="One-Seat"/>
    <s v="LARA, DOUGLAS"/>
    <d v="2024-12-26T00:00:00"/>
    <n v="4046772"/>
    <s v="213"/>
    <s v="AM2"/>
    <n v="28.57"/>
    <n v="48"/>
    <x v="0"/>
    <s v="Yes"/>
    <x v="0"/>
    <n v="28.57"/>
    <x v="0"/>
    <n v="57.14"/>
    <n v="63.64"/>
    <n v="11"/>
    <n v="0"/>
    <n v="11"/>
    <n v="35.787500000000001"/>
    <n v="0.8"/>
    <n v="28.630000000000003"/>
    <n v="35.01"/>
    <s v="WAV"/>
    <b v="1"/>
    <n v="28.630000000000003"/>
  </r>
  <r>
    <x v="9"/>
    <s v="15:16"/>
    <s v="15:48"/>
    <n v="0"/>
    <s v="One-Seat"/>
    <s v="BOGALE, GETU"/>
    <d v="2024-12-26T00:00:00"/>
    <n v="4046748"/>
    <s v="214"/>
    <s v="AM1"/>
    <n v="12.94"/>
    <n v="31"/>
    <x v="0"/>
    <s v="Yes"/>
    <x v="1"/>
    <n v="12.94"/>
    <x v="1"/>
    <n v="22.645"/>
    <n v="27.645"/>
    <n v="0"/>
    <n v="0"/>
    <n v="0"/>
    <n v="32.5"/>
    <n v="0.51666666666666672"/>
    <n v="16.791666666666668"/>
    <n v="10.853300000000001"/>
    <s v="WAV"/>
    <b v="1"/>
    <n v="16.791666666666668"/>
  </r>
  <r>
    <x v="0"/>
    <s v="09:58"/>
    <s v="10:21"/>
    <n v="0"/>
    <s v="One-Seat"/>
    <s v="UMANA, DOMINGO"/>
    <d v="2024-12-26T00:00:00"/>
    <n v="4048335"/>
    <s v="210B"/>
    <s v="AM1"/>
    <n v="14.43"/>
    <n v="23"/>
    <x v="0"/>
    <s v="Yes"/>
    <x v="0"/>
    <n v="14.43"/>
    <x v="0"/>
    <n v="28.86"/>
    <n v="35.36"/>
    <n v="0"/>
    <n v="0"/>
    <n v="0"/>
    <n v="35.787500000000001"/>
    <n v="0.38333333333333336"/>
    <n v="13.718541666666669"/>
    <n v="21.641500000000001"/>
    <s v="WAV"/>
    <b v="1"/>
    <n v="13.718541666666669"/>
  </r>
  <r>
    <x v="2"/>
    <s v="15:08"/>
    <s v="15:58"/>
    <n v="0"/>
    <s v="One-Seat"/>
    <s v="JENNINGS, WILLIAM"/>
    <d v="2024-12-26T00:00:00"/>
    <n v="4046648"/>
    <s v="218"/>
    <s v="WK1"/>
    <n v="19.649999999999999"/>
    <n v="49"/>
    <x v="0"/>
    <s v="Yes"/>
    <x v="1"/>
    <n v="19.649999999999999"/>
    <x v="1"/>
    <n v="34.387499999999996"/>
    <n v="39.387499999999996"/>
    <n v="0"/>
    <n v="0"/>
    <n v="0"/>
    <n v="32.5"/>
    <n v="0.81666666666666665"/>
    <n v="26.541666666666668"/>
    <n v="12.845800000000001"/>
    <s v="SEDAN"/>
    <b v="0"/>
    <n v="26.541666666666668"/>
  </r>
  <r>
    <x v="0"/>
    <s v="15:20"/>
    <s v="15:42"/>
    <n v="0"/>
    <s v="One-Seat"/>
    <s v="EVANS, JOHN"/>
    <d v="2024-12-26T00:00:00"/>
    <n v="4048972"/>
    <s v="208"/>
    <s v="AM1"/>
    <n v="10.94"/>
    <n v="22"/>
    <x v="0"/>
    <s v="Yes"/>
    <x v="0"/>
    <n v="10.94"/>
    <x v="0"/>
    <n v="21.88"/>
    <n v="28.38"/>
    <n v="5"/>
    <n v="0"/>
    <n v="5"/>
    <n v="35.787500000000001"/>
    <n v="0.36666666666666664"/>
    <n v="13.122083333333332"/>
    <n v="15.257899999999999"/>
    <s v="WAV"/>
    <b v="1"/>
    <n v="13.122083333333334"/>
  </r>
  <r>
    <x v="2"/>
    <s v="08:45"/>
    <s v="09:09"/>
    <n v="0"/>
    <s v="One-Seat"/>
    <s v="VAUGHN, DUSTIN"/>
    <d v="2024-12-27T00:00:00"/>
    <n v="4045961"/>
    <s v="220"/>
    <s v="AM1"/>
    <n v="17.3"/>
    <n v="30"/>
    <x v="0"/>
    <s v="Yes"/>
    <x v="1"/>
    <n v="17.3"/>
    <x v="1"/>
    <n v="30.275000000000002"/>
    <n v="35.275000000000006"/>
    <n v="0"/>
    <n v="0"/>
    <n v="0"/>
    <n v="32.5"/>
    <n v="0.5"/>
    <n v="16.25"/>
    <n v="19.024999999999999"/>
    <s v="SEDAN"/>
    <b v="0"/>
    <n v="16.25"/>
  </r>
  <r>
    <x v="0"/>
    <s v="13:58"/>
    <s v="14:52"/>
    <n v="0"/>
    <s v="One-Seat"/>
    <s v="BANKS, LENARD"/>
    <d v="2024-12-27T00:00:00"/>
    <n v="4045838"/>
    <s v="221"/>
    <s v="AM1"/>
    <n v="17.43"/>
    <n v="54"/>
    <x v="0"/>
    <s v="Yes"/>
    <x v="0"/>
    <n v="17.43"/>
    <x v="0"/>
    <n v="34.86"/>
    <n v="41.36"/>
    <n v="0"/>
    <n v="0"/>
    <n v="0"/>
    <n v="35.787500000000001"/>
    <n v="0.9"/>
    <n v="32.208750000000002"/>
    <n v="9.1511999999999993"/>
    <s v="WAV"/>
    <b v="1"/>
    <n v="32.208750000000002"/>
  </r>
  <r>
    <x v="4"/>
    <s v="08:17"/>
    <s v="08:44"/>
    <n v="0"/>
    <s v="One-Seat"/>
    <s v="MAINESS, RYAN"/>
    <d v="2024-12-27T00:00:00"/>
    <n v="4045837"/>
    <s v="215"/>
    <s v="AM1"/>
    <n v="17.43"/>
    <n v="27"/>
    <x v="0"/>
    <s v="Yes"/>
    <x v="1"/>
    <n v="17.43"/>
    <x v="1"/>
    <n v="30.502499999999998"/>
    <n v="35.502499999999998"/>
    <n v="0"/>
    <n v="0"/>
    <n v="0"/>
    <n v="29"/>
    <n v="0.45"/>
    <n v="13.05"/>
    <n v="22.452500000000001"/>
    <s v="SEDAN"/>
    <b v="1"/>
    <n v="13.05"/>
  </r>
  <r>
    <x v="6"/>
    <s v="13:09"/>
    <s v="13:27"/>
    <n v="0"/>
    <s v="One-Seat"/>
    <s v="VILCHEZ, CHARLENNE"/>
    <d v="2024-12-27T00:00:00"/>
    <n v="4045822"/>
    <s v="217"/>
    <s v="WK1"/>
    <n v="6.92"/>
    <n v="20"/>
    <x v="0"/>
    <s v="Yes"/>
    <x v="1"/>
    <n v="6.92"/>
    <x v="1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10"/>
    <s v="14:50"/>
    <s v="15:04"/>
    <n v="0"/>
    <s v="One-Seat"/>
    <s v="BROWN, LOVIE"/>
    <d v="2024-12-27T00:00:00"/>
    <n v="4045960"/>
    <s v="216"/>
    <s v="AM1"/>
    <n v="4.38"/>
    <n v="14"/>
    <x v="0"/>
    <s v="Yes"/>
    <x v="1"/>
    <n v="4.38"/>
    <x v="1"/>
    <n v="7.665"/>
    <n v="12.664999999999999"/>
    <n v="5.5"/>
    <n v="0"/>
    <n v="5.5"/>
    <n v="29"/>
    <n v="0.23333333333333334"/>
    <n v="6.7666666666666666"/>
    <n v="5.8982999999999999"/>
    <s v="SEDAN"/>
    <b v="1"/>
    <n v="6.7666666666666666"/>
  </r>
  <r>
    <x v="7"/>
    <s v="14:15"/>
    <s v="15:31"/>
    <n v="0"/>
    <s v="One-Seat"/>
    <s v="OBELTON, KENNETH"/>
    <d v="2024-12-27T00:00:00"/>
    <n v="4045962"/>
    <s v="219"/>
    <s v="AM1"/>
    <n v="17.3"/>
    <n v="90"/>
    <x v="0"/>
    <s v="Yes"/>
    <x v="1"/>
    <n v="17.3"/>
    <x v="1"/>
    <n v="30.275000000000002"/>
    <n v="35.275000000000006"/>
    <n v="0"/>
    <n v="0"/>
    <n v="0"/>
    <n v="29"/>
    <n v="1.5"/>
    <n v="43.5"/>
    <n v="-8.2249999999999996"/>
    <s v="SEDAN"/>
    <b v="1"/>
    <n v="43.5"/>
  </r>
  <r>
    <x v="12"/>
    <s v="05:29"/>
    <s v="06:21"/>
    <n v="0"/>
    <s v="One-Seat"/>
    <s v="STEPHENS, MARITZA"/>
    <d v="2024-12-27T00:00:00"/>
    <n v="4046109"/>
    <s v="206"/>
    <s v="AM1"/>
    <n v="26.9"/>
    <n v="84"/>
    <x v="0"/>
    <s v="Yes"/>
    <x v="1"/>
    <n v="26.9"/>
    <x v="1"/>
    <n v="47.074999999999996"/>
    <n v="52.074999999999996"/>
    <n v="5.5"/>
    <n v="0"/>
    <n v="5.5"/>
    <n v="32.5"/>
    <n v="1.4"/>
    <n v="45.5"/>
    <n v="6.5750000000000002"/>
    <s v="WAV"/>
    <b v="1"/>
    <n v="45.5"/>
  </r>
  <r>
    <x v="13"/>
    <s v="12:29"/>
    <s v="12:54"/>
    <n v="1"/>
    <s v="One-Seat"/>
    <s v="ALLISON, AARON"/>
    <d v="2024-12-27T00:00:00"/>
    <n v="4048976"/>
    <s v="202"/>
    <s v="AM1"/>
    <n v="13.82"/>
    <n v="37"/>
    <x v="0"/>
    <s v="Yes"/>
    <x v="1"/>
    <n v="13.82"/>
    <x v="1"/>
    <n v="24.185000000000002"/>
    <n v="29.185000000000002"/>
    <n v="5"/>
    <n v="5"/>
    <n v="0"/>
    <n v="32.5"/>
    <n v="0.6166666666666667"/>
    <n v="20.041666666666668"/>
    <n v="9.1433"/>
    <s v="WAV"/>
    <b v="1"/>
    <n v="20.041666666666668"/>
  </r>
  <r>
    <x v="11"/>
    <s v="17:48"/>
    <s v="18:26"/>
    <n v="0"/>
    <s v="One-Seat"/>
    <s v="MALCOM, LANDREW"/>
    <d v="2024-12-27T00:00:00"/>
    <n v="4046112"/>
    <s v="209"/>
    <s v="AM1"/>
    <n v="26.9"/>
    <n v="38"/>
    <x v="0"/>
    <s v="Yes"/>
    <x v="1"/>
    <n v="26.9"/>
    <x v="1"/>
    <n v="47.074999999999996"/>
    <n v="52.074999999999996"/>
    <n v="0"/>
    <n v="0"/>
    <n v="0"/>
    <n v="32.5"/>
    <n v="0.6333333333333333"/>
    <n v="20.583333333333332"/>
    <n v="31.491700000000002"/>
    <s v="WAV"/>
    <b v="1"/>
    <n v="20.583333333333332"/>
  </r>
  <r>
    <x v="2"/>
    <s v="14:15"/>
    <s v="15:01"/>
    <n v="0"/>
    <s v="One-Seat"/>
    <s v="MARZI, SAMI JAN"/>
    <d v="2024-12-27T00:00:00"/>
    <n v="4046144"/>
    <s v="204"/>
    <s v="AM1"/>
    <n v="28.7"/>
    <n v="46"/>
    <x v="0"/>
    <s v="Yes"/>
    <x v="1"/>
    <n v="28.7"/>
    <x v="1"/>
    <n v="50.225000000000001"/>
    <n v="55.225000000000001"/>
    <n v="5"/>
    <n v="0"/>
    <n v="5"/>
    <n v="32.5"/>
    <n v="0.76666666666666672"/>
    <n v="24.916666666666668"/>
    <n v="30.308299999999999"/>
    <s v="WAV"/>
    <b v="1"/>
    <n v="24.916666666666668"/>
  </r>
  <r>
    <x v="0"/>
    <s v="07:27"/>
    <s v="07:56"/>
    <n v="0"/>
    <s v="One-Seat"/>
    <s v="UMANA, DOMINGO"/>
    <d v="2024-12-27T00:00:00"/>
    <n v="4046084"/>
    <s v="210B"/>
    <s v="AM1"/>
    <n v="8.08"/>
    <n v="29"/>
    <x v="0"/>
    <s v="Yes"/>
    <x v="0"/>
    <n v="8.08"/>
    <x v="0"/>
    <n v="16.16"/>
    <n v="22.66"/>
    <n v="0"/>
    <n v="0"/>
    <n v="0"/>
    <n v="35.787500000000001"/>
    <n v="0.48333333333333334"/>
    <n v="17.297291666666666"/>
    <n v="5.3627000000000002"/>
    <s v="WAV"/>
    <b v="1"/>
    <n v="17.29729166666667"/>
  </r>
  <r>
    <x v="12"/>
    <s v="14:34"/>
    <s v="15:31"/>
    <n v="0"/>
    <s v="One-Seat"/>
    <s v="STEPHENS, MARITZA"/>
    <d v="2024-12-27T00:00:00"/>
    <n v="4046083"/>
    <s v="206"/>
    <s v="AM1"/>
    <n v="8.08"/>
    <n v="56"/>
    <x v="0"/>
    <s v="Yes"/>
    <x v="1"/>
    <n v="8.08"/>
    <x v="1"/>
    <n v="14.14"/>
    <n v="19.14"/>
    <n v="0"/>
    <n v="0"/>
    <n v="0"/>
    <n v="32.5"/>
    <n v="0.93333333333333335"/>
    <n v="30.333333333333332"/>
    <n v="-11.193300000000001"/>
    <s v="WAV"/>
    <b v="1"/>
    <n v="30.333333333333332"/>
  </r>
  <r>
    <x v="6"/>
    <s v="16:24"/>
    <s v="17:05"/>
    <n v="0"/>
    <s v="One-Seat"/>
    <s v="VILCHEZ, CHARLENNE"/>
    <d v="2024-12-27T00:00:00"/>
    <n v="4048999"/>
    <s v="217"/>
    <s v="AM1,PW1"/>
    <n v="17.36"/>
    <n v="45"/>
    <x v="0"/>
    <s v="Yes"/>
    <x v="1"/>
    <n v="17.36"/>
    <x v="1"/>
    <n v="30.38"/>
    <n v="35.379999999999995"/>
    <n v="5"/>
    <n v="0"/>
    <n v="5"/>
    <n v="32.5"/>
    <n v="0.75"/>
    <n v="24.375"/>
    <n v="11.005000000000001"/>
    <s v="WAV"/>
    <b v="1"/>
    <n v="24.375"/>
  </r>
  <r>
    <x v="11"/>
    <s v="17:48"/>
    <s v="18:52"/>
    <n v="0"/>
    <s v="One-Seat"/>
    <s v="MALCOM, LANDREW"/>
    <d v="2024-12-27T00:00:00"/>
    <n v="4046275"/>
    <s v="209"/>
    <s v="AM1"/>
    <n v="29.43"/>
    <n v="63"/>
    <x v="0"/>
    <s v="Yes"/>
    <x v="1"/>
    <n v="29.43"/>
    <x v="1"/>
    <n v="51.502499999999998"/>
    <n v="56.502499999999998"/>
    <n v="0"/>
    <n v="0"/>
    <n v="0"/>
    <n v="32.5"/>
    <n v="1.05"/>
    <n v="34.125"/>
    <n v="22.377500000000001"/>
    <s v="WAV"/>
    <b v="1"/>
    <n v="34.125"/>
  </r>
  <r>
    <x v="9"/>
    <s v="13:09"/>
    <s v="13:53"/>
    <n v="0"/>
    <s v="One-Seat"/>
    <s v="BOGALE, GETU"/>
    <d v="2024-12-27T00:00:00"/>
    <n v="4048998"/>
    <s v="214"/>
    <s v="AM1,PW1"/>
    <n v="17.36"/>
    <n v="44"/>
    <x v="0"/>
    <s v="Yes"/>
    <x v="1"/>
    <n v="17.36"/>
    <x v="1"/>
    <n v="30.38"/>
    <n v="35.379999999999995"/>
    <n v="5.5"/>
    <n v="0"/>
    <n v="5.5"/>
    <n v="32.5"/>
    <n v="0.73333333333333328"/>
    <n v="23.833333333333332"/>
    <n v="11.5467"/>
    <s v="WAV"/>
    <b v="1"/>
    <n v="23.833333333333332"/>
  </r>
  <r>
    <x v="10"/>
    <s v="08:06"/>
    <s v="08:26"/>
    <n v="0"/>
    <s v="One-Seat"/>
    <s v="BROWN, LOVIE"/>
    <d v="2024-12-27T00:00:00"/>
    <n v="4045849"/>
    <s v="216"/>
    <s v="WK1"/>
    <n v="8.35"/>
    <n v="19"/>
    <x v="0"/>
    <s v="Yes"/>
    <x v="1"/>
    <n v="8.35"/>
    <x v="1"/>
    <n v="14.612499999999999"/>
    <n v="19.612499999999997"/>
    <n v="5"/>
    <n v="0"/>
    <n v="5"/>
    <n v="29"/>
    <n v="0.31666666666666665"/>
    <n v="9.1833333333333336"/>
    <n v="10.4292"/>
    <s v="SEDAN"/>
    <b v="1"/>
    <n v="9.1833333333333336"/>
  </r>
  <r>
    <x v="10"/>
    <s v="15:42"/>
    <s v="16:18"/>
    <n v="0"/>
    <s v="One-Seat"/>
    <s v="BROWN, LOVIE"/>
    <d v="2024-12-27T00:00:00"/>
    <n v="4048959"/>
    <s v="216"/>
    <s v="AM1"/>
    <n v="12.98"/>
    <n v="36"/>
    <x v="0"/>
    <s v="Yes"/>
    <x v="1"/>
    <n v="12.98"/>
    <x v="1"/>
    <n v="22.715"/>
    <n v="27.715"/>
    <n v="5"/>
    <n v="0"/>
    <n v="5"/>
    <n v="29"/>
    <n v="0.6"/>
    <n v="17.399999999999999"/>
    <n v="10.315"/>
    <s v="SEDAN"/>
    <b v="1"/>
    <n v="17.399999999999999"/>
  </r>
  <r>
    <x v="12"/>
    <s v="14:52"/>
    <s v="15:21"/>
    <n v="0"/>
    <s v="One-Seat"/>
    <s v="STEPHENS, MARITZA"/>
    <d v="2024-12-27T00:00:00"/>
    <n v="4045816"/>
    <s v="206"/>
    <s v="WH1"/>
    <n v="5.55"/>
    <n v="31"/>
    <x v="1"/>
    <s v="Yes"/>
    <x v="0"/>
    <n v="5.55"/>
    <x v="0"/>
    <n v="11.1"/>
    <n v="17.600000000000001"/>
    <n v="0"/>
    <n v="0"/>
    <n v="0"/>
    <n v="32.5"/>
    <n v="0.51666666666666672"/>
    <n v="16.791666666666668"/>
    <n v="0.80830000000000002"/>
    <s v="WAV"/>
    <b v="1"/>
    <n v="16.791666666666668"/>
  </r>
  <r>
    <x v="13"/>
    <s v="09:17"/>
    <s v="09:59"/>
    <n v="1"/>
    <s v="One-Seat"/>
    <s v="ALLISON, AARON"/>
    <d v="2024-12-27T00:00:00"/>
    <n v="4046274"/>
    <s v="202"/>
    <s v="AM1"/>
    <n v="29.43"/>
    <n v="43"/>
    <x v="0"/>
    <s v="Yes"/>
    <x v="1"/>
    <n v="29.43"/>
    <x v="1"/>
    <n v="51.502499999999998"/>
    <n v="56.502499999999998"/>
    <n v="5.5"/>
    <n v="5.5"/>
    <n v="0"/>
    <n v="32.5"/>
    <n v="0.71666666666666667"/>
    <n v="23.291666666666668"/>
    <n v="33.210799999999999"/>
    <s v="WAV"/>
    <b v="1"/>
    <n v="23.291666666666668"/>
  </r>
  <r>
    <x v="5"/>
    <s v="17:17"/>
    <s v="17:59"/>
    <n v="0"/>
    <s v="One-Seat"/>
    <s v="FOWLER, ANTOINE"/>
    <d v="2024-12-27T00:00:00"/>
    <n v="4045959"/>
    <s v="222"/>
    <s v="WH1"/>
    <n v="4.88"/>
    <n v="43"/>
    <x v="1"/>
    <s v="Yes"/>
    <x v="0"/>
    <n v="4.88"/>
    <x v="0"/>
    <n v="9.76"/>
    <n v="16.259999999999998"/>
    <n v="0"/>
    <n v="0"/>
    <n v="0"/>
    <n v="32.5"/>
    <n v="0.71666666666666667"/>
    <n v="23.291666666666668"/>
    <n v="-7.0316999999999998"/>
    <s v="WAV"/>
    <b v="1"/>
    <n v="23.291666666666668"/>
  </r>
  <r>
    <x v="0"/>
    <s v="07:16"/>
    <s v="07:43"/>
    <n v="0"/>
    <s v="One-Seat"/>
    <s v="UMANA, DOMINGO"/>
    <d v="2024-12-27T00:00:00"/>
    <n v="4045958"/>
    <s v="210B"/>
    <s v="WH1"/>
    <n v="4.88"/>
    <n v="26"/>
    <x v="1"/>
    <s v="Yes"/>
    <x v="0"/>
    <n v="4.88"/>
    <x v="0"/>
    <n v="9.76"/>
    <n v="16.259999999999998"/>
    <n v="0"/>
    <n v="0"/>
    <n v="0"/>
    <n v="35.787500000000001"/>
    <n v="0.43333333333333335"/>
    <n v="15.507916666666668"/>
    <n v="0.75209999999999999"/>
    <s v="WAV"/>
    <b v="1"/>
    <n v="15.507916666666667"/>
  </r>
  <r>
    <x v="5"/>
    <s v="17:38"/>
    <s v="17:52"/>
    <n v="0"/>
    <s v="One-Seat"/>
    <s v="FOWLER, ANTOINE"/>
    <d v="2024-12-27T00:00:00"/>
    <n v="4048966"/>
    <s v="222"/>
    <s v="LW1"/>
    <n v="7.3"/>
    <n v="16"/>
    <x v="0"/>
    <s v="Yes"/>
    <x v="1"/>
    <n v="7.3"/>
    <x v="1"/>
    <n v="12.775"/>
    <n v="17.774999999999999"/>
    <n v="5.5"/>
    <n v="0"/>
    <n v="5.5"/>
    <n v="32.5"/>
    <n v="0.26666666666666666"/>
    <n v="8.6666666666666661"/>
    <n v="9.1082999999999998"/>
    <s v="WAV"/>
    <b v="1"/>
    <n v="8.6666666666666661"/>
  </r>
  <r>
    <x v="11"/>
    <s v="13:40"/>
    <s v="13:51"/>
    <n v="0"/>
    <s v="One-Seat"/>
    <s v="MALCOM, LANDREW"/>
    <d v="2024-12-27T00:00:00"/>
    <n v="4048965"/>
    <s v="209"/>
    <s v="LW1"/>
    <n v="7.3"/>
    <n v="11"/>
    <x v="0"/>
    <s v="Yes"/>
    <x v="1"/>
    <n v="7.3"/>
    <x v="1"/>
    <n v="12.775"/>
    <n v="17.774999999999999"/>
    <n v="5.5"/>
    <n v="0"/>
    <n v="5.5"/>
    <n v="32.5"/>
    <n v="0.18333333333333332"/>
    <n v="5.958333333333333"/>
    <n v="11.816700000000001"/>
    <s v="WAV"/>
    <b v="1"/>
    <n v="5.958333333333333"/>
  </r>
  <r>
    <x v="0"/>
    <s v="12:14"/>
    <s v="12:43"/>
    <n v="1"/>
    <s v="One-Seat"/>
    <s v="LARA, DOUGLAS"/>
    <d v="2024-12-27T00:00:00"/>
    <n v="4048958"/>
    <s v="213"/>
    <s v="AM1"/>
    <n v="12.98"/>
    <n v="29"/>
    <x v="0"/>
    <s v="Yes"/>
    <x v="0"/>
    <n v="12.98"/>
    <x v="0"/>
    <n v="25.96"/>
    <n v="32.46"/>
    <n v="5"/>
    <n v="5"/>
    <n v="0"/>
    <n v="35.787500000000001"/>
    <n v="0.48333333333333334"/>
    <n v="17.297291666666666"/>
    <n v="15.162699999999999"/>
    <s v="WAV"/>
    <b v="1"/>
    <n v="17.29729166666667"/>
  </r>
  <r>
    <x v="10"/>
    <s v="13:47"/>
    <s v="14:06"/>
    <n v="0"/>
    <s v="One-Seat"/>
    <s v="BROWN, LOVIE"/>
    <d v="2024-12-27T00:00:00"/>
    <n v="4045850"/>
    <s v="216"/>
    <s v="WK1"/>
    <n v="8.35"/>
    <n v="18"/>
    <x v="0"/>
    <s v="Yes"/>
    <x v="1"/>
    <n v="8.35"/>
    <x v="1"/>
    <n v="14.612499999999999"/>
    <n v="19.612499999999997"/>
    <n v="5.5"/>
    <n v="0"/>
    <n v="5.5"/>
    <n v="29"/>
    <n v="0.3"/>
    <n v="8.6999999999999993"/>
    <n v="10.9125"/>
    <s v="SEDAN"/>
    <b v="1"/>
    <n v="8.6999999999999993"/>
  </r>
  <r>
    <x v="10"/>
    <s v="14:50"/>
    <s v="15:18"/>
    <n v="0"/>
    <s v="One-Seat"/>
    <s v="BROWN, LOVIE"/>
    <d v="2024-12-27T00:00:00"/>
    <n v="4045948"/>
    <s v="216"/>
    <s v="AM1"/>
    <n v="10.039999999999999"/>
    <n v="29"/>
    <x v="0"/>
    <s v="Yes"/>
    <x v="1"/>
    <n v="10.039999999999999"/>
    <x v="1"/>
    <n v="17.57"/>
    <n v="22.57"/>
    <n v="0"/>
    <n v="0"/>
    <n v="0"/>
    <n v="29"/>
    <n v="0.48333333333333334"/>
    <n v="14.016666666666667"/>
    <n v="8.5533000000000001"/>
    <s v="SEDAN"/>
    <b v="1"/>
    <n v="14.016666666666667"/>
  </r>
  <r>
    <x v="13"/>
    <s v="08:01"/>
    <s v="08:27"/>
    <n v="0"/>
    <s v="One-Seat"/>
    <s v="ALLISON, AARON"/>
    <d v="2024-12-27T00:00:00"/>
    <n v="4045813"/>
    <s v="202"/>
    <s v="AM1"/>
    <n v="10.39"/>
    <n v="26"/>
    <x v="0"/>
    <s v="Yes"/>
    <x v="1"/>
    <n v="10.39"/>
    <x v="1"/>
    <n v="18.182500000000001"/>
    <n v="23.182500000000001"/>
    <n v="5.5"/>
    <n v="0"/>
    <n v="5.5"/>
    <n v="32.5"/>
    <n v="0.43333333333333335"/>
    <n v="14.083333333333334"/>
    <n v="9.0991999999999997"/>
    <s v="WAV"/>
    <b v="1"/>
    <n v="14.083333333333334"/>
  </r>
  <r>
    <x v="5"/>
    <s v="10:37"/>
    <s v="11:20"/>
    <n v="0"/>
    <s v="One-Seat"/>
    <s v="FOWLER, ANTOINE"/>
    <d v="2024-12-27T00:00:00"/>
    <n v="4046728"/>
    <s v="222"/>
    <s v="AM1"/>
    <n v="26.95"/>
    <n v="46"/>
    <x v="0"/>
    <s v="Yes"/>
    <x v="1"/>
    <n v="26.95"/>
    <x v="1"/>
    <n v="47.162500000000001"/>
    <n v="52.162500000000001"/>
    <n v="5.5"/>
    <n v="0"/>
    <n v="5.5"/>
    <n v="32.5"/>
    <n v="0.76666666666666672"/>
    <n v="24.916666666666668"/>
    <n v="27.245799999999999"/>
    <s v="WAV"/>
    <b v="1"/>
    <n v="24.916666666666668"/>
  </r>
  <r>
    <x v="0"/>
    <s v="13:58"/>
    <s v="14:34"/>
    <n v="0"/>
    <s v="One-Seat"/>
    <s v="BANKS, LENARD"/>
    <d v="2024-12-27T00:00:00"/>
    <n v="4045754"/>
    <s v="221"/>
    <s v="AM1"/>
    <n v="20.329999999999998"/>
    <n v="36"/>
    <x v="0"/>
    <s v="Yes"/>
    <x v="0"/>
    <n v="20.329999999999998"/>
    <x v="0"/>
    <n v="40.659999999999997"/>
    <n v="47.16"/>
    <n v="0"/>
    <n v="0"/>
    <n v="0"/>
    <n v="35.787500000000001"/>
    <n v="0.6"/>
    <n v="21.4725"/>
    <n v="25.6875"/>
    <s v="WAV"/>
    <b v="1"/>
    <n v="21.472500000000004"/>
  </r>
  <r>
    <x v="4"/>
    <s v="08:04"/>
    <s v="08:44"/>
    <n v="0"/>
    <s v="One-Seat"/>
    <s v="MAINESS, RYAN"/>
    <d v="2024-12-27T00:00:00"/>
    <n v="4045753"/>
    <s v="215"/>
    <s v="AM1"/>
    <n v="20.329999999999998"/>
    <n v="39"/>
    <x v="0"/>
    <s v="Yes"/>
    <x v="1"/>
    <n v="20.329999999999998"/>
    <x v="1"/>
    <n v="35.577500000000001"/>
    <n v="40.577500000000001"/>
    <n v="0"/>
    <n v="0"/>
    <n v="0"/>
    <n v="29"/>
    <n v="0.65"/>
    <n v="18.850000000000001"/>
    <n v="21.727499999999999"/>
    <s v="SEDAN"/>
    <b v="1"/>
    <n v="18.850000000000001"/>
  </r>
  <r>
    <x v="7"/>
    <s v="14:48"/>
    <s v="15:06"/>
    <n v="0"/>
    <s v="One-Seat"/>
    <s v="OBELTON, KENNETH"/>
    <d v="2024-12-27T00:00:00"/>
    <n v="4045814"/>
    <s v="219"/>
    <s v="AM1"/>
    <n v="10.39"/>
    <n v="31"/>
    <x v="0"/>
    <s v="Yes"/>
    <x v="1"/>
    <n v="10.39"/>
    <x v="1"/>
    <n v="18.182500000000001"/>
    <n v="23.182500000000001"/>
    <n v="0"/>
    <n v="0"/>
    <n v="0"/>
    <n v="29"/>
    <n v="0.51666666666666672"/>
    <n v="14.983333333333334"/>
    <n v="8.1991999999999994"/>
    <s v="SEDAN"/>
    <b v="1"/>
    <n v="14.983333333333333"/>
  </r>
  <r>
    <x v="0"/>
    <s v="10:34"/>
    <s v="10:51"/>
    <n v="0"/>
    <s v="One-Seat"/>
    <s v="BANKS, LENARD"/>
    <d v="2024-12-27T00:00:00"/>
    <n v="4045815"/>
    <s v="221"/>
    <s v="WH1"/>
    <n v="5.55"/>
    <n v="17"/>
    <x v="1"/>
    <s v="Yes"/>
    <x v="0"/>
    <n v="5.55"/>
    <x v="0"/>
    <n v="11.1"/>
    <n v="17.600000000000001"/>
    <n v="5.5"/>
    <n v="0"/>
    <n v="5.5"/>
    <n v="35.787500000000001"/>
    <n v="0.28333333333333333"/>
    <n v="10.139791666666667"/>
    <n v="7.4602000000000004"/>
    <s v="WAV"/>
    <b v="1"/>
    <n v="10.139791666666667"/>
  </r>
  <r>
    <x v="0"/>
    <s v="08:05"/>
    <s v="08:24"/>
    <n v="0"/>
    <s v="One-Seat"/>
    <s v="KEITH , CLYDE"/>
    <d v="2024-12-27T00:00:00"/>
    <n v="4045947"/>
    <s v="212"/>
    <s v="AM1"/>
    <n v="10.039999999999999"/>
    <n v="19"/>
    <x v="0"/>
    <s v="Yes"/>
    <x v="0"/>
    <n v="10.039999999999999"/>
    <x v="0"/>
    <n v="20.079999999999998"/>
    <n v="26.58"/>
    <n v="0"/>
    <n v="0"/>
    <n v="0"/>
    <n v="35.787500000000001"/>
    <n v="0.31666666666666665"/>
    <n v="11.332708333333333"/>
    <n v="15.247299999999999"/>
    <s v="WAV"/>
    <b v="1"/>
    <n v="11.332708333333333"/>
  </r>
  <r>
    <x v="10"/>
    <s v="09:00"/>
    <s v="09:38"/>
    <n v="0"/>
    <s v="One-Seat"/>
    <s v="BROWN, LOVIE"/>
    <d v="2024-12-27T00:00:00"/>
    <n v="4049481"/>
    <s v="216"/>
    <s v="WK1"/>
    <n v="15.14"/>
    <n v="38"/>
    <x v="0"/>
    <s v="Yes"/>
    <x v="1"/>
    <n v="15.14"/>
    <x v="1"/>
    <n v="26.495000000000001"/>
    <n v="31.495000000000001"/>
    <n v="5"/>
    <n v="0"/>
    <n v="5"/>
    <n v="29"/>
    <n v="0.6333333333333333"/>
    <n v="18.366666666666667"/>
    <n v="13.128299999999999"/>
    <s v="SEDAN"/>
    <b v="1"/>
    <n v="18.366666666666667"/>
  </r>
  <r>
    <x v="0"/>
    <s v="13:49"/>
    <s v="14:10"/>
    <n v="0"/>
    <s v="One-Seat"/>
    <s v="ROGERS, JAMES"/>
    <d v="2024-12-27T00:00:00"/>
    <n v="4045723"/>
    <s v="207"/>
    <s v="AM1"/>
    <n v="11.47"/>
    <n v="20"/>
    <x v="0"/>
    <s v="Yes"/>
    <x v="0"/>
    <n v="11.47"/>
    <x v="0"/>
    <n v="22.94"/>
    <n v="29.44"/>
    <n v="0"/>
    <n v="0"/>
    <n v="0"/>
    <n v="35.787500000000001"/>
    <n v="0.33333333333333331"/>
    <n v="11.929166666666667"/>
    <n v="17.5108"/>
    <s v="WAV"/>
    <b v="1"/>
    <n v="11.929166666666667"/>
  </r>
  <r>
    <x v="0"/>
    <s v="12:03"/>
    <s v="12:59"/>
    <n v="0"/>
    <s v="One-Seat"/>
    <s v="EVANS, JOHN"/>
    <d v="2024-12-27T00:00:00"/>
    <n v="4049482"/>
    <s v="208"/>
    <s v="WK1"/>
    <n v="15.14"/>
    <n v="57"/>
    <x v="0"/>
    <s v="Yes"/>
    <x v="0"/>
    <n v="15.14"/>
    <x v="0"/>
    <n v="30.28"/>
    <n v="36.78"/>
    <n v="5"/>
    <n v="0"/>
    <n v="5"/>
    <n v="35.787500000000001"/>
    <n v="0.95"/>
    <n v="33.998125000000002"/>
    <n v="2.7818999999999998"/>
    <s v="WAV"/>
    <b v="1"/>
    <n v="33.998125000000002"/>
  </r>
  <r>
    <x v="2"/>
    <s v="16:02"/>
    <s v="16:40"/>
    <n v="0"/>
    <s v="One-Seat"/>
    <s v="VAUGHN, DUSTIN"/>
    <d v="2024-12-27T00:00:00"/>
    <n v="4046151"/>
    <s v="220"/>
    <s v="AM1"/>
    <n v="28.7"/>
    <n v="38"/>
    <x v="0"/>
    <s v="Yes"/>
    <x v="1"/>
    <n v="28.7"/>
    <x v="1"/>
    <n v="50.225000000000001"/>
    <n v="55.225000000000001"/>
    <n v="3.75"/>
    <n v="0"/>
    <n v="3.75"/>
    <n v="32.5"/>
    <n v="0.6333333333333333"/>
    <n v="20.583333333333332"/>
    <n v="34.6417"/>
    <s v="SEDAN"/>
    <b v="0"/>
    <n v="20.583333333333332"/>
  </r>
  <r>
    <x v="3"/>
    <s v="08:23"/>
    <s v="08:44"/>
    <n v="0"/>
    <s v="One-Seat"/>
    <s v="MOLLIQUE, ROMESHA"/>
    <d v="2024-12-27T00:00:00"/>
    <n v="4045722"/>
    <s v="203"/>
    <s v="AM1"/>
    <n v="11.47"/>
    <n v="46"/>
    <x v="0"/>
    <s v="Yes"/>
    <x v="1"/>
    <n v="11.47"/>
    <x v="1"/>
    <n v="20.072500000000002"/>
    <n v="25.072500000000002"/>
    <n v="0"/>
    <n v="0"/>
    <n v="0"/>
    <n v="32.5"/>
    <n v="0.76666666666666672"/>
    <n v="24.916666666666668"/>
    <n v="0.15579999999999999"/>
    <s v="WAV"/>
    <b v="1"/>
    <n v="24.916666666666668"/>
  </r>
  <r>
    <x v="13"/>
    <s v="14:54"/>
    <s v="15:53"/>
    <n v="0"/>
    <s v="One-Seat"/>
    <s v="ALLISON, AARON"/>
    <d v="2024-12-27T00:00:00"/>
    <n v="4046746"/>
    <s v="202"/>
    <s v="AM1"/>
    <n v="14.03"/>
    <n v="58"/>
    <x v="0"/>
    <s v="Yes"/>
    <x v="1"/>
    <n v="14.03"/>
    <x v="1"/>
    <n v="24.552499999999998"/>
    <n v="29.552499999999998"/>
    <n v="0"/>
    <n v="0"/>
    <n v="0"/>
    <n v="32.5"/>
    <n v="0.96666666666666667"/>
    <n v="31.416666666666668"/>
    <n v="-1.8642000000000001"/>
    <s v="WAV"/>
    <b v="1"/>
    <n v="31.416666666666668"/>
  </r>
  <r>
    <x v="9"/>
    <s v="08:18"/>
    <s v="08:42"/>
    <n v="0"/>
    <s v="One-Seat"/>
    <s v="BOGALE, GETU"/>
    <d v="2024-12-27T00:00:00"/>
    <n v="4046745"/>
    <s v="214"/>
    <s v="AM1"/>
    <n v="12.94"/>
    <n v="24"/>
    <x v="0"/>
    <s v="Yes"/>
    <x v="1"/>
    <n v="12.94"/>
    <x v="1"/>
    <n v="22.645"/>
    <n v="27.645"/>
    <n v="0"/>
    <n v="0"/>
    <n v="0"/>
    <n v="32.5"/>
    <n v="0.4"/>
    <n v="13"/>
    <n v="14.645"/>
    <s v="WAV"/>
    <b v="1"/>
    <n v="13"/>
  </r>
  <r>
    <x v="13"/>
    <s v="07:47"/>
    <s v="08:40"/>
    <n v="0"/>
    <s v="One-Seat"/>
    <s v="ALLISON, AARON"/>
    <d v="2024-12-27T00:00:00"/>
    <n v="4046741"/>
    <s v="202"/>
    <s v="AM1"/>
    <n v="14.03"/>
    <n v="54"/>
    <x v="0"/>
    <s v="Yes"/>
    <x v="1"/>
    <n v="14.03"/>
    <x v="1"/>
    <n v="24.552499999999998"/>
    <n v="29.552499999999998"/>
    <n v="0"/>
    <n v="0"/>
    <n v="0"/>
    <n v="32.5"/>
    <n v="0.9"/>
    <n v="29.25"/>
    <n v="0.30249999999999999"/>
    <s v="WAV"/>
    <b v="1"/>
    <n v="29.25"/>
  </r>
  <r>
    <x v="0"/>
    <s v="08:10"/>
    <s v="08:10"/>
    <n v="0"/>
    <s v="One-Seat"/>
    <s v="BANKS, LENARD"/>
    <d v="2024-12-27T00:00:00"/>
    <n v="4046763"/>
    <s v="221"/>
    <s v="AM1"/>
    <n v="26.71"/>
    <n v="0"/>
    <x v="0"/>
    <s v="Yes"/>
    <x v="0"/>
    <n v="26.71"/>
    <x v="0"/>
    <n v="53.42"/>
    <n v="59.92"/>
    <n v="5.5"/>
    <n v="0"/>
    <n v="5.5"/>
    <n v="35.787500000000001"/>
    <n v="0"/>
    <n v="0"/>
    <n v="59.92"/>
    <s v="WAV"/>
    <b v="1"/>
    <n v="0"/>
  </r>
  <r>
    <x v="11"/>
    <s v="15:15"/>
    <s v="16:33"/>
    <n v="0"/>
    <s v="One-Seat"/>
    <s v="MALCOM, LANDREW"/>
    <d v="2024-12-27T00:00:00"/>
    <n v="4046764"/>
    <s v="209"/>
    <s v="AM1"/>
    <n v="26.71"/>
    <n v="79"/>
    <x v="0"/>
    <s v="Yes"/>
    <x v="1"/>
    <n v="26.71"/>
    <x v="1"/>
    <n v="46.7425"/>
    <n v="51.7425"/>
    <n v="5"/>
    <n v="0"/>
    <n v="5"/>
    <n v="32.5"/>
    <n v="1.3166666666666667"/>
    <n v="42.791666666666664"/>
    <n v="8.9507999999999992"/>
    <s v="WAV"/>
    <b v="1"/>
    <n v="42.791666666666664"/>
  </r>
  <r>
    <x v="2"/>
    <s v="08:46"/>
    <s v="09:26"/>
    <n v="0"/>
    <s v="One-Seat"/>
    <s v="VAUGHN, DUSTIN"/>
    <d v="2024-12-27T00:00:00"/>
    <n v="4048882"/>
    <s v="220"/>
    <s v="AM1"/>
    <n v="18.010000000000002"/>
    <n v="40"/>
    <x v="0"/>
    <s v="Yes"/>
    <x v="1"/>
    <n v="18.010000000000002"/>
    <x v="1"/>
    <n v="31.517500000000002"/>
    <n v="36.517499999999998"/>
    <n v="5.5"/>
    <n v="0"/>
    <n v="5.5"/>
    <n v="32.5"/>
    <n v="0.66666666666666663"/>
    <n v="21.666666666666664"/>
    <n v="14.8508"/>
    <s v="SEDAN"/>
    <b v="0"/>
    <n v="21.666666666666668"/>
  </r>
  <r>
    <x v="13"/>
    <s v="10:13"/>
    <s v="10:40"/>
    <n v="0"/>
    <s v="One-Seat"/>
    <s v="ALLISON, AARON"/>
    <d v="2024-12-27T00:00:00"/>
    <n v="4048319"/>
    <s v="202"/>
    <s v="AM1"/>
    <n v="27.05"/>
    <n v="29"/>
    <x v="0"/>
    <s v="Yes"/>
    <x v="1"/>
    <n v="27.05"/>
    <x v="1"/>
    <n v="47.337499999999999"/>
    <n v="52.337499999999999"/>
    <n v="0"/>
    <n v="0"/>
    <n v="0"/>
    <n v="32.5"/>
    <n v="0.48333333333333334"/>
    <n v="15.708333333333334"/>
    <n v="36.629199999999997"/>
    <s v="WAV"/>
    <b v="1"/>
    <n v="15.708333333333334"/>
  </r>
  <r>
    <x v="11"/>
    <s v="19:21"/>
    <s v="19:48"/>
    <n v="0"/>
    <s v="One-Seat"/>
    <s v="MALCOM, LANDREW"/>
    <d v="2024-12-27T00:00:00"/>
    <n v="4048320"/>
    <s v="209"/>
    <s v="AM1"/>
    <n v="27.05"/>
    <n v="35"/>
    <x v="0"/>
    <s v="Yes"/>
    <x v="1"/>
    <n v="27.05"/>
    <x v="1"/>
    <n v="47.337499999999999"/>
    <n v="52.337499999999999"/>
    <n v="5.5"/>
    <n v="0"/>
    <n v="5.5"/>
    <n v="32.5"/>
    <n v="0.58333333333333337"/>
    <n v="18.958333333333336"/>
    <n v="33.379199999999997"/>
    <s v="WAV"/>
    <b v="1"/>
    <n v="18.958333333333332"/>
  </r>
  <r>
    <x v="0"/>
    <s v="17:10"/>
    <s v="17:49"/>
    <n v="0"/>
    <s v="One-Seat"/>
    <s v="EVANS, JOHN"/>
    <d v="2024-12-27T00:00:00"/>
    <n v="4048344"/>
    <s v="208"/>
    <s v="AM1"/>
    <n v="27.74"/>
    <n v="39"/>
    <x v="0"/>
    <s v="Yes"/>
    <x v="0"/>
    <n v="27.74"/>
    <x v="0"/>
    <n v="55.48"/>
    <n v="61.98"/>
    <n v="0"/>
    <n v="0"/>
    <n v="0"/>
    <n v="35.787500000000001"/>
    <n v="0.65"/>
    <n v="23.261875000000003"/>
    <n v="38.7181"/>
    <s v="WAV"/>
    <b v="1"/>
    <n v="23.261875"/>
  </r>
  <r>
    <x v="1"/>
    <s v="21:53"/>
    <s v="22:22"/>
    <n v="0"/>
    <s v="One-Seat"/>
    <s v="BUTLER, JACQUELINE"/>
    <d v="2024-12-27T00:00:00"/>
    <n v="4048345"/>
    <s v="205B"/>
    <s v="AM1"/>
    <n v="27.74"/>
    <n v="30"/>
    <x v="0"/>
    <s v="Yes"/>
    <x v="1"/>
    <n v="27.74"/>
    <x v="1"/>
    <n v="48.544999999999995"/>
    <n v="53.544999999999995"/>
    <n v="5.5"/>
    <n v="0"/>
    <n v="5.5"/>
    <n v="32.5"/>
    <n v="0.5"/>
    <n v="16.25"/>
    <n v="37.295000000000002"/>
    <s v="WAV"/>
    <b v="1"/>
    <n v="16.25"/>
  </r>
  <r>
    <x v="11"/>
    <s v="15:40"/>
    <s v="16:13"/>
    <n v="0"/>
    <s v="One-Seat"/>
    <s v="MALCOM, LANDREW"/>
    <d v="2024-12-27T00:00:00"/>
    <n v="4048875"/>
    <s v="209"/>
    <s v="AM2"/>
    <n v="23.67"/>
    <n v="33"/>
    <x v="0"/>
    <s v="Yes"/>
    <x v="1"/>
    <n v="23.67"/>
    <x v="1"/>
    <n v="41.422499999999999"/>
    <n v="46.422499999999999"/>
    <n v="5"/>
    <n v="0"/>
    <n v="5"/>
    <n v="32.5"/>
    <n v="0.55000000000000004"/>
    <n v="17.875"/>
    <n v="28.547499999999999"/>
    <s v="WAV"/>
    <b v="1"/>
    <n v="17.875"/>
  </r>
  <r>
    <x v="0"/>
    <s v="12:28"/>
    <s v="12:55"/>
    <n v="0"/>
    <s v="One-Seat"/>
    <s v="UMANA, DOMINGO"/>
    <d v="2024-12-27T00:00:00"/>
    <n v="4048873"/>
    <s v="210B"/>
    <s v="AM1"/>
    <n v="9.1999999999999993"/>
    <n v="26"/>
    <x v="0"/>
    <s v="Yes"/>
    <x v="0"/>
    <n v="9.1999999999999993"/>
    <x v="0"/>
    <n v="18.399999999999999"/>
    <n v="24.9"/>
    <n v="3"/>
    <n v="0"/>
    <n v="3"/>
    <n v="35.787500000000001"/>
    <n v="0.43333333333333335"/>
    <n v="15.507916666666668"/>
    <n v="9.3920999999999992"/>
    <s v="WAV"/>
    <b v="1"/>
    <n v="15.507916666666667"/>
  </r>
  <r>
    <x v="0"/>
    <s v="09:35"/>
    <s v="09:58"/>
    <n v="0"/>
    <s v="One-Seat"/>
    <s v="BANKS, LENARD"/>
    <d v="2024-12-27T00:00:00"/>
    <n v="4048865"/>
    <s v="221"/>
    <s v="AM1"/>
    <n v="12.75"/>
    <n v="22"/>
    <x v="0"/>
    <s v="Yes"/>
    <x v="0"/>
    <n v="12.75"/>
    <x v="0"/>
    <n v="25.5"/>
    <n v="32"/>
    <n v="5"/>
    <n v="0"/>
    <n v="5"/>
    <n v="35.787500000000001"/>
    <n v="0.36666666666666664"/>
    <n v="13.122083333333332"/>
    <n v="18.8779"/>
    <s v="WAV"/>
    <b v="1"/>
    <n v="13.122083333333334"/>
  </r>
  <r>
    <x v="3"/>
    <s v="12:57"/>
    <s v="13:17"/>
    <n v="0"/>
    <s v="One-Seat"/>
    <s v="MOLLIQUE, ROMESHA"/>
    <d v="2024-12-27T00:00:00"/>
    <n v="4048916"/>
    <s v="203"/>
    <s v="AM1"/>
    <n v="8.19"/>
    <n v="20"/>
    <x v="0"/>
    <s v="Yes"/>
    <x v="1"/>
    <n v="8.19"/>
    <x v="1"/>
    <n v="14.3325"/>
    <n v="19.3325"/>
    <n v="3"/>
    <n v="0"/>
    <n v="3"/>
    <n v="32.5"/>
    <n v="0.33333333333333331"/>
    <n v="10.833333333333332"/>
    <n v="8.4992000000000001"/>
    <s v="WAV"/>
    <b v="1"/>
    <n v="10.833333333333334"/>
  </r>
  <r>
    <x v="0"/>
    <s v="12:50"/>
    <s v="13:15"/>
    <n v="0"/>
    <s v="One-Seat"/>
    <s v="ROGERS, JAMES"/>
    <d v="2024-12-27T00:00:00"/>
    <n v="4048883"/>
    <s v="207"/>
    <s v="AM1"/>
    <n v="18.010000000000002"/>
    <n v="25"/>
    <x v="0"/>
    <s v="Yes"/>
    <x v="0"/>
    <n v="18.010000000000002"/>
    <x v="0"/>
    <n v="36.020000000000003"/>
    <n v="42.52"/>
    <n v="5.5"/>
    <n v="0"/>
    <n v="5.5"/>
    <n v="35.787500000000001"/>
    <n v="0.41666666666666669"/>
    <n v="14.911458333333334"/>
    <n v="27.608499999999999"/>
    <s v="WAV"/>
    <b v="1"/>
    <n v="14.911458333333334"/>
  </r>
  <r>
    <x v="10"/>
    <s v="09:16"/>
    <s v="09:51"/>
    <n v="0"/>
    <s v="One-Seat"/>
    <s v="BROWN, LOVIE"/>
    <d v="2024-12-27T00:00:00"/>
    <n v="4045988"/>
    <s v="216"/>
    <s v="AM1"/>
    <n v="8.24"/>
    <n v="35"/>
    <x v="0"/>
    <s v="Yes"/>
    <x v="1"/>
    <n v="8.24"/>
    <x v="1"/>
    <n v="14.42"/>
    <n v="19.420000000000002"/>
    <n v="0"/>
    <n v="0"/>
    <n v="0"/>
    <n v="29"/>
    <n v="0.58333333333333337"/>
    <n v="16.916666666666668"/>
    <n v="2.5032999999999999"/>
    <s v="SEDAN"/>
    <b v="1"/>
    <n v="16.916666666666668"/>
  </r>
  <r>
    <x v="7"/>
    <s v="14:15"/>
    <s v="14:48"/>
    <n v="0"/>
    <s v="One-Seat"/>
    <s v="OBELTON, KENNETH"/>
    <d v="2024-12-27T00:00:00"/>
    <n v="4045989"/>
    <s v="219"/>
    <s v="AM1"/>
    <n v="8.24"/>
    <n v="50"/>
    <x v="0"/>
    <s v="Yes"/>
    <x v="1"/>
    <n v="8.24"/>
    <x v="1"/>
    <n v="14.42"/>
    <n v="19.420000000000002"/>
    <n v="0"/>
    <n v="0"/>
    <n v="0"/>
    <n v="29"/>
    <n v="0.83333333333333337"/>
    <n v="24.166666666666668"/>
    <n v="-4.7466999999999997"/>
    <s v="SEDAN"/>
    <b v="1"/>
    <n v="24.166666666666668"/>
  </r>
  <r>
    <x v="12"/>
    <s v="15:04"/>
    <s v="15:53"/>
    <n v="0"/>
    <s v="One-Seat"/>
    <s v="STEPHENS, MARITZA"/>
    <d v="2024-12-27T00:00:00"/>
    <n v="4045750"/>
    <s v="206"/>
    <s v="AM1"/>
    <n v="13.14"/>
    <n v="48"/>
    <x v="0"/>
    <s v="Yes"/>
    <x v="1"/>
    <n v="13.14"/>
    <x v="1"/>
    <n v="22.995000000000001"/>
    <n v="27.995000000000001"/>
    <n v="0"/>
    <n v="0"/>
    <n v="0"/>
    <n v="32.5"/>
    <n v="0.8"/>
    <n v="26"/>
    <n v="1.9950000000000001"/>
    <s v="WAV"/>
    <b v="1"/>
    <n v="26"/>
  </r>
  <r>
    <x v="1"/>
    <s v="09:37"/>
    <s v="10:04"/>
    <n v="0"/>
    <s v="One-Seat"/>
    <s v="TILLMAN, ROSALYN"/>
    <d v="2024-12-27T00:00:00"/>
    <n v="4046053"/>
    <s v="205A"/>
    <s v="AM1"/>
    <n v="13.97"/>
    <n v="28"/>
    <x v="0"/>
    <s v="Yes"/>
    <x v="1"/>
    <n v="13.97"/>
    <x v="1"/>
    <n v="24.447500000000002"/>
    <n v="29.447500000000002"/>
    <n v="5.5"/>
    <n v="0"/>
    <n v="5.5"/>
    <n v="32.5"/>
    <n v="0.46666666666666667"/>
    <n v="15.166666666666666"/>
    <n v="14.280799999999999"/>
    <s v="WAV"/>
    <b v="1"/>
    <n v="15.166666666666666"/>
  </r>
  <r>
    <x v="0"/>
    <s v="13:52"/>
    <s v="15:26"/>
    <n v="1"/>
    <s v="One-Seat"/>
    <s v="LARA, DOUGLAS"/>
    <d v="2024-12-27T00:00:00"/>
    <n v="4046731"/>
    <s v="213"/>
    <s v="AM1"/>
    <n v="26.95"/>
    <n v="98"/>
    <x v="0"/>
    <s v="Yes"/>
    <x v="0"/>
    <n v="26.95"/>
    <x v="0"/>
    <n v="53.9"/>
    <n v="60.4"/>
    <n v="5"/>
    <n v="5"/>
    <n v="0"/>
    <n v="35.787500000000001"/>
    <n v="1.6333333333333333"/>
    <n v="58.452916666666667"/>
    <n v="1.9471000000000001"/>
    <s v="WAV"/>
    <b v="1"/>
    <n v="58.452916666666667"/>
  </r>
  <r>
    <x v="13"/>
    <s v="07:37"/>
    <s v="08:46"/>
    <n v="0"/>
    <s v="One-Seat"/>
    <s v="ALLISON, AARON"/>
    <d v="2024-12-27T00:00:00"/>
    <n v="4045749"/>
    <s v="202"/>
    <s v="AM1"/>
    <n v="13.14"/>
    <n v="69"/>
    <x v="0"/>
    <s v="Yes"/>
    <x v="1"/>
    <n v="13.14"/>
    <x v="1"/>
    <n v="22.995000000000001"/>
    <n v="27.995000000000001"/>
    <n v="0"/>
    <n v="0"/>
    <n v="0"/>
    <n v="32.5"/>
    <n v="1.1499999999999999"/>
    <n v="37.375"/>
    <n v="-9.3800000000000008"/>
    <s v="WAV"/>
    <b v="1"/>
    <n v="37.375"/>
  </r>
  <r>
    <x v="0"/>
    <s v="12:00"/>
    <s v="12:52"/>
    <n v="0"/>
    <s v="One-Seat"/>
    <s v="LARA, DOUGLAS"/>
    <d v="2024-12-27T00:00:00"/>
    <n v="4046054"/>
    <s v="213"/>
    <s v="AM1"/>
    <n v="13.97"/>
    <n v="52"/>
    <x v="0"/>
    <s v="Yes"/>
    <x v="0"/>
    <n v="13.97"/>
    <x v="0"/>
    <n v="27.94"/>
    <n v="34.44"/>
    <n v="5"/>
    <n v="0"/>
    <n v="5"/>
    <n v="35.787500000000001"/>
    <n v="0.8666666666666667"/>
    <n v="31.015833333333337"/>
    <n v="3.4241999999999999"/>
    <s v="WAV"/>
    <b v="1"/>
    <n v="31.015833333333333"/>
  </r>
  <r>
    <x v="11"/>
    <s v="12:29"/>
    <s v="12:50"/>
    <n v="0"/>
    <s v="One-Seat"/>
    <s v="MALCOM, LANDREW"/>
    <d v="2024-12-27T00:00:00"/>
    <n v="4047816"/>
    <s v="209"/>
    <s v="AM1"/>
    <n v="11.96"/>
    <n v="21"/>
    <x v="0"/>
    <s v="Yes"/>
    <x v="1"/>
    <n v="11.96"/>
    <x v="1"/>
    <n v="20.93"/>
    <n v="25.93"/>
    <n v="5.5"/>
    <n v="0"/>
    <n v="5.5"/>
    <n v="32.5"/>
    <n v="0.35"/>
    <n v="11.375"/>
    <n v="14.555"/>
    <s v="WAV"/>
    <b v="1"/>
    <n v="11.375"/>
  </r>
  <r>
    <x v="5"/>
    <s v="12:19"/>
    <s v="12:47"/>
    <n v="0"/>
    <s v="One-Seat"/>
    <s v="FOWLER, ANTOINE"/>
    <d v="2024-12-27T00:00:00"/>
    <n v="4048905"/>
    <s v="222"/>
    <s v="PW1"/>
    <n v="21.1"/>
    <n v="58"/>
    <x v="1"/>
    <s v="Yes"/>
    <x v="0"/>
    <n v="21.1"/>
    <x v="0"/>
    <n v="42.2"/>
    <n v="48.7"/>
    <n v="0"/>
    <n v="0"/>
    <n v="0"/>
    <n v="32.5"/>
    <n v="0.96666666666666667"/>
    <n v="31.416666666666668"/>
    <n v="17.283300000000001"/>
    <s v="WAV"/>
    <b v="1"/>
    <n v="31.416666666666668"/>
  </r>
  <r>
    <x v="2"/>
    <s v="19:09"/>
    <s v="19:40"/>
    <n v="0"/>
    <s v="One-Seat"/>
    <s v="MARZI, SAMI JAN"/>
    <d v="2024-12-27T00:00:00"/>
    <n v="4048907"/>
    <s v="204"/>
    <s v="PW1"/>
    <n v="21.1"/>
    <n v="30"/>
    <x v="1"/>
    <s v="Yes"/>
    <x v="0"/>
    <n v="21.1"/>
    <x v="0"/>
    <n v="42.2"/>
    <n v="48.7"/>
    <n v="0"/>
    <n v="0"/>
    <n v="0"/>
    <n v="32.5"/>
    <n v="0.5"/>
    <n v="16.25"/>
    <n v="32.450000000000003"/>
    <s v="WAV"/>
    <b v="1"/>
    <n v="16.25"/>
  </r>
  <r>
    <x v="13"/>
    <s v="13:14"/>
    <s v="13:34"/>
    <n v="0"/>
    <s v="One-Seat"/>
    <s v="ALLISON, AARON"/>
    <d v="2024-12-27T00:00:00"/>
    <n v="4047850"/>
    <s v="202"/>
    <s v="LW1"/>
    <n v="16.420000000000002"/>
    <n v="20"/>
    <x v="0"/>
    <s v="Yes"/>
    <x v="1"/>
    <n v="16.420000000000002"/>
    <x v="1"/>
    <n v="28.735000000000003"/>
    <n v="33.734999999999999"/>
    <n v="5"/>
    <n v="0"/>
    <n v="5"/>
    <n v="32.5"/>
    <n v="0.33333333333333331"/>
    <n v="10.833333333333332"/>
    <n v="22.901700000000002"/>
    <s v="WAV"/>
    <b v="1"/>
    <n v="10.833333333333334"/>
  </r>
  <r>
    <x v="0"/>
    <s v="07:50"/>
    <s v="08:35"/>
    <n v="0"/>
    <s v="One-Seat"/>
    <s v="KEITH , CLYDE"/>
    <d v="2024-12-27T00:00:00"/>
    <n v="4047852"/>
    <s v="212"/>
    <s v="AM1"/>
    <n v="11.95"/>
    <n v="45"/>
    <x v="0"/>
    <s v="Yes"/>
    <x v="0"/>
    <n v="11.95"/>
    <x v="0"/>
    <n v="23.9"/>
    <n v="30.4"/>
    <n v="5.5"/>
    <n v="0"/>
    <n v="5.5"/>
    <n v="35.787500000000001"/>
    <n v="0.75"/>
    <n v="26.840625000000003"/>
    <n v="3.5594000000000001"/>
    <s v="WAV"/>
    <b v="1"/>
    <n v="26.840624999999999"/>
  </r>
  <r>
    <x v="4"/>
    <s v="15:00"/>
    <s v="15:26"/>
    <n v="0"/>
    <s v="One-Seat"/>
    <s v="MAINESS, RYAN"/>
    <d v="2024-12-27T00:00:00"/>
    <n v="4047854"/>
    <s v="215"/>
    <s v="AM1"/>
    <n v="11.95"/>
    <n v="26"/>
    <x v="0"/>
    <s v="Yes"/>
    <x v="1"/>
    <n v="11.95"/>
    <x v="1"/>
    <n v="20.912499999999998"/>
    <n v="25.912499999999998"/>
    <n v="5"/>
    <n v="0"/>
    <n v="5"/>
    <n v="29"/>
    <n v="0.43333333333333335"/>
    <n v="12.566666666666666"/>
    <n v="13.345800000000001"/>
    <s v="SEDAN"/>
    <b v="1"/>
    <n v="12.566666666666666"/>
  </r>
  <r>
    <x v="0"/>
    <s v="13:50"/>
    <s v="14:10"/>
    <n v="0"/>
    <s v="One-Seat"/>
    <s v="UMANA, DOMINGO"/>
    <d v="2024-12-27T00:00:00"/>
    <n v="4047817"/>
    <s v="210B"/>
    <s v="AM1"/>
    <n v="11.96"/>
    <n v="20"/>
    <x v="0"/>
    <s v="Yes"/>
    <x v="0"/>
    <n v="11.96"/>
    <x v="0"/>
    <n v="23.92"/>
    <n v="30.42"/>
    <n v="0"/>
    <n v="0"/>
    <n v="0"/>
    <n v="35.787500000000001"/>
    <n v="0.33333333333333331"/>
    <n v="11.929166666666667"/>
    <n v="18.4908"/>
    <s v="WAV"/>
    <b v="1"/>
    <n v="11.929166666666667"/>
  </r>
  <r>
    <x v="0"/>
    <s v="07:57"/>
    <s v="08:46"/>
    <n v="0"/>
    <s v="One-Seat"/>
    <s v="KEITH , CLYDE"/>
    <d v="2024-12-27T00:00:00"/>
    <n v="4048864"/>
    <s v="212"/>
    <s v="AM1"/>
    <n v="12.75"/>
    <n v="48"/>
    <x v="0"/>
    <s v="Yes"/>
    <x v="0"/>
    <n v="12.75"/>
    <x v="0"/>
    <n v="25.5"/>
    <n v="32"/>
    <n v="5.5"/>
    <n v="0"/>
    <n v="5.5"/>
    <n v="35.787500000000001"/>
    <n v="0.8"/>
    <n v="28.630000000000003"/>
    <n v="3.37"/>
    <s v="WAV"/>
    <b v="1"/>
    <n v="28.630000000000003"/>
  </r>
  <r>
    <x v="12"/>
    <s v="09:20"/>
    <s v="09:49"/>
    <n v="0"/>
    <s v="One-Seat"/>
    <s v="STEPHENS, MARITZA"/>
    <d v="2024-12-28T00:00:00"/>
    <n v="4048880"/>
    <s v="206"/>
    <s v="AM1"/>
    <n v="12.15"/>
    <n v="30"/>
    <x v="0"/>
    <s v="Yes"/>
    <x v="1"/>
    <n v="12.15"/>
    <x v="1"/>
    <n v="21.262499999999999"/>
    <n v="26.262499999999999"/>
    <n v="5.5"/>
    <n v="0"/>
    <n v="5.5"/>
    <n v="32.5"/>
    <n v="0.5"/>
    <n v="16.25"/>
    <n v="10.012499999999999"/>
    <s v="WAV"/>
    <b v="1"/>
    <n v="16.25"/>
  </r>
  <r>
    <x v="3"/>
    <s v="15:17"/>
    <s v="15:48"/>
    <n v="0"/>
    <s v="One-Seat"/>
    <s v="MOLLIQUE, ROMESHA"/>
    <d v="2024-12-28T00:00:00"/>
    <n v="4046770"/>
    <s v="203"/>
    <s v="AM1"/>
    <n v="15.59"/>
    <n v="31"/>
    <x v="0"/>
    <s v="Yes"/>
    <x v="1"/>
    <n v="15.59"/>
    <x v="1"/>
    <n v="27.282499999999999"/>
    <n v="32.282499999999999"/>
    <n v="5.5"/>
    <n v="0"/>
    <n v="5.5"/>
    <n v="32.5"/>
    <n v="0.51666666666666672"/>
    <n v="16.791666666666668"/>
    <n v="15.4908"/>
    <s v="WAV"/>
    <b v="1"/>
    <n v="16.791666666666668"/>
  </r>
  <r>
    <x v="12"/>
    <s v="09:20"/>
    <s v="09:40"/>
    <n v="0"/>
    <s v="One-Seat"/>
    <s v="STEPHENS, MARITZA"/>
    <d v="2024-12-28T00:00:00"/>
    <n v="4046409"/>
    <s v="206"/>
    <s v="WK1"/>
    <n v="12.08"/>
    <n v="21"/>
    <x v="0"/>
    <s v="Yes"/>
    <x v="1"/>
    <n v="12.08"/>
    <x v="1"/>
    <n v="21.14"/>
    <n v="26.14"/>
    <n v="5.5"/>
    <n v="0"/>
    <n v="5.5"/>
    <n v="32.5"/>
    <n v="0.35"/>
    <n v="11.375"/>
    <n v="14.765000000000001"/>
    <s v="WAV"/>
    <b v="1"/>
    <n v="11.375"/>
  </r>
  <r>
    <x v="11"/>
    <s v="19:50"/>
    <s v="20:22"/>
    <n v="0"/>
    <s v="One-Seat"/>
    <s v="MALCOM, LANDREW"/>
    <d v="2024-12-28T00:00:00"/>
    <n v="4046771"/>
    <s v="209"/>
    <s v="AM1"/>
    <n v="15.59"/>
    <n v="32"/>
    <x v="0"/>
    <s v="Yes"/>
    <x v="1"/>
    <n v="15.59"/>
    <x v="1"/>
    <n v="27.282499999999999"/>
    <n v="32.282499999999999"/>
    <n v="5"/>
    <n v="0"/>
    <n v="5"/>
    <n v="32.5"/>
    <n v="0.53333333333333333"/>
    <n v="17.333333333333332"/>
    <n v="14.949199999999999"/>
    <s v="WAV"/>
    <b v="1"/>
    <n v="17.333333333333332"/>
  </r>
  <r>
    <x v="0"/>
    <s v="13:37"/>
    <s v="14:42"/>
    <n v="0"/>
    <s v="One-Seat"/>
    <s v="EVANS, JOHN"/>
    <d v="2024-12-28T00:00:00"/>
    <n v="4046489"/>
    <s v="208"/>
    <s v="AM1"/>
    <n v="29.43"/>
    <n v="65"/>
    <x v="0"/>
    <s v="Yes"/>
    <x v="0"/>
    <n v="29.43"/>
    <x v="0"/>
    <n v="58.86"/>
    <n v="65.36"/>
    <n v="0"/>
    <n v="0"/>
    <n v="0"/>
    <n v="35.787500000000001"/>
    <n v="1.0833333333333333"/>
    <n v="38.769791666666663"/>
    <n v="26.590199999999999"/>
    <s v="WAV"/>
    <b v="1"/>
    <n v="38.76979166666667"/>
  </r>
  <r>
    <x v="13"/>
    <s v="15:02"/>
    <s v="15:22"/>
    <n v="0"/>
    <s v="One-Seat"/>
    <s v="ALLISON, AARON"/>
    <d v="2024-12-28T00:00:00"/>
    <n v="4046410"/>
    <s v="202"/>
    <s v="WK1"/>
    <n v="12.08"/>
    <n v="20"/>
    <x v="0"/>
    <s v="Yes"/>
    <x v="1"/>
    <n v="12.08"/>
    <x v="1"/>
    <n v="21.14"/>
    <n v="26.14"/>
    <n v="5"/>
    <n v="0"/>
    <n v="5"/>
    <n v="32.5"/>
    <n v="0.33333333333333331"/>
    <n v="10.833333333333332"/>
    <n v="15.306699999999999"/>
    <s v="WAV"/>
    <b v="1"/>
    <n v="10.833333333333334"/>
  </r>
  <r>
    <x v="12"/>
    <s v="09:00"/>
    <s v="09:40"/>
    <n v="0"/>
    <s v="One-Seat"/>
    <s v="STEPHENS, MARITZA"/>
    <d v="2024-12-28T00:00:00"/>
    <n v="4046443"/>
    <s v="206"/>
    <s v="AM1"/>
    <n v="7.93"/>
    <n v="41"/>
    <x v="0"/>
    <s v="Yes"/>
    <x v="1"/>
    <n v="7.93"/>
    <x v="1"/>
    <n v="13.8775"/>
    <n v="18.877499999999998"/>
    <n v="5.5"/>
    <n v="0"/>
    <n v="5.5"/>
    <n v="32.5"/>
    <n v="0.68333333333333335"/>
    <n v="22.208333333333332"/>
    <n v="-3.3308"/>
    <s v="WAV"/>
    <b v="1"/>
    <n v="22.208333333333332"/>
  </r>
  <r>
    <x v="3"/>
    <s v="08:52"/>
    <s v="09:56"/>
    <n v="1"/>
    <s v="One-Seat"/>
    <s v="MOLLIQUE, ROMESHA"/>
    <d v="2024-12-28T00:00:00"/>
    <n v="4046488"/>
    <s v="203"/>
    <s v="AM1"/>
    <n v="29.43"/>
    <n v="71"/>
    <x v="0"/>
    <s v="Yes"/>
    <x v="1"/>
    <n v="29.43"/>
    <x v="1"/>
    <n v="51.502499999999998"/>
    <n v="56.502499999999998"/>
    <n v="5.5"/>
    <n v="5.5"/>
    <n v="0"/>
    <n v="32.5"/>
    <n v="1.1833333333333333"/>
    <n v="38.458333333333336"/>
    <n v="18.0442"/>
    <s v="WAV"/>
    <b v="1"/>
    <n v="38.458333333333336"/>
  </r>
  <r>
    <x v="10"/>
    <s v="10:24"/>
    <s v="10:51"/>
    <n v="0"/>
    <s v="One-Seat"/>
    <s v="BROWN, LOVIE"/>
    <d v="2024-12-28T00:00:00"/>
    <n v="4049485"/>
    <s v="216"/>
    <s v="AM2"/>
    <n v="24.28"/>
    <n v="26"/>
    <x v="0"/>
    <s v="Yes"/>
    <x v="1"/>
    <n v="24.28"/>
    <x v="1"/>
    <n v="42.49"/>
    <n v="47.49"/>
    <n v="5"/>
    <n v="0"/>
    <n v="5"/>
    <n v="29"/>
    <n v="0.43333333333333335"/>
    <n v="12.566666666666666"/>
    <n v="34.923299999999998"/>
    <s v="SEDAN"/>
    <b v="1"/>
    <n v="12.566666666666666"/>
  </r>
  <r>
    <x v="0"/>
    <s v="07:20"/>
    <s v="07:30"/>
    <n v="0"/>
    <s v="One-Seat"/>
    <s v="ROGERS, JAMES"/>
    <d v="2024-12-28T00:00:00"/>
    <n v="4049606"/>
    <s v="207"/>
    <s v="WH1"/>
    <n v="6.02"/>
    <n v="9"/>
    <x v="1"/>
    <s v="Yes"/>
    <x v="0"/>
    <n v="6.02"/>
    <x v="0"/>
    <n v="12.04"/>
    <n v="18.54"/>
    <n v="0"/>
    <n v="0"/>
    <n v="0"/>
    <n v="35.787500000000001"/>
    <n v="0.15"/>
    <n v="5.368125"/>
    <n v="13.171900000000001"/>
    <s v="WAV"/>
    <b v="1"/>
    <n v="5.3681250000000009"/>
  </r>
  <r>
    <x v="3"/>
    <s v="14:46"/>
    <s v="14:58"/>
    <n v="0"/>
    <s v="One-Seat"/>
    <s v="MOLLIQUE, ROMESHA"/>
    <d v="2024-12-28T00:00:00"/>
    <n v="4049607"/>
    <s v="203"/>
    <s v="WH1"/>
    <n v="6.02"/>
    <n v="13"/>
    <x v="1"/>
    <s v="Yes"/>
    <x v="0"/>
    <n v="6.02"/>
    <x v="0"/>
    <n v="12.04"/>
    <n v="18.54"/>
    <n v="0"/>
    <n v="0"/>
    <n v="0"/>
    <n v="32.5"/>
    <n v="0.21666666666666667"/>
    <n v="7.041666666666667"/>
    <n v="11.4983"/>
    <s v="WAV"/>
    <b v="1"/>
    <n v="7.041666666666667"/>
  </r>
  <r>
    <x v="13"/>
    <s v="10:09"/>
    <s v="10:35"/>
    <n v="0"/>
    <s v="One-Seat"/>
    <s v="ALLISON, AARON"/>
    <d v="2024-12-28T00:00:00"/>
    <n v="4048974"/>
    <s v="202"/>
    <s v="PW1"/>
    <n v="14.88"/>
    <n v="29"/>
    <x v="1"/>
    <s v="Yes"/>
    <x v="0"/>
    <n v="14.88"/>
    <x v="0"/>
    <n v="29.76"/>
    <n v="36.260000000000005"/>
    <n v="5.5"/>
    <n v="0"/>
    <n v="5.5"/>
    <n v="32.5"/>
    <n v="0.48333333333333334"/>
    <n v="15.708333333333334"/>
    <n v="20.5517"/>
    <s v="WAV"/>
    <b v="1"/>
    <n v="15.708333333333334"/>
  </r>
  <r>
    <x v="11"/>
    <s v="15:49"/>
    <s v="16:27"/>
    <n v="1"/>
    <s v="One-Seat"/>
    <s v="MALCOM, LANDREW"/>
    <d v="2024-12-28T00:00:00"/>
    <n v="4049787"/>
    <s v="209"/>
    <s v="AM1,WK1"/>
    <n v="31.58"/>
    <n v="37"/>
    <x v="0"/>
    <s v="Yes"/>
    <x v="1"/>
    <n v="31.58"/>
    <x v="1"/>
    <n v="55.265000000000001"/>
    <n v="60.265000000000001"/>
    <n v="5.5"/>
    <n v="5.5"/>
    <n v="0"/>
    <n v="32.5"/>
    <n v="0.6166666666666667"/>
    <n v="20.041666666666668"/>
    <n v="40.223300000000002"/>
    <s v="WAV"/>
    <b v="1"/>
    <n v="20.041666666666668"/>
  </r>
  <r>
    <x v="0"/>
    <s v="11:01"/>
    <s v="11:44"/>
    <n v="0"/>
    <s v="One-Seat"/>
    <s v="EVANS, JOHN"/>
    <d v="2024-12-28T00:00:00"/>
    <n v="4048892"/>
    <s v="208"/>
    <s v="AM1"/>
    <n v="26.97"/>
    <n v="42"/>
    <x v="0"/>
    <s v="Yes"/>
    <x v="0"/>
    <n v="26.97"/>
    <x v="0"/>
    <n v="53.94"/>
    <n v="60.44"/>
    <n v="5.5"/>
    <n v="0"/>
    <n v="5.5"/>
    <n v="35.787500000000001"/>
    <n v="0.7"/>
    <n v="25.05125"/>
    <n v="35.388800000000003"/>
    <s v="WAV"/>
    <b v="1"/>
    <n v="25.05125"/>
  </r>
  <r>
    <x v="12"/>
    <s v="12:12"/>
    <s v="12:32"/>
    <n v="0"/>
    <s v="One-Seat"/>
    <s v="STEPHENS, MARITZA"/>
    <d v="2024-12-28T00:00:00"/>
    <n v="4048881"/>
    <s v="206"/>
    <s v="AM1"/>
    <n v="12.15"/>
    <n v="20"/>
    <x v="0"/>
    <s v="Yes"/>
    <x v="1"/>
    <n v="12.15"/>
    <x v="1"/>
    <n v="21.262499999999999"/>
    <n v="26.262499999999999"/>
    <n v="5.5"/>
    <n v="0"/>
    <n v="5.5"/>
    <n v="32.5"/>
    <n v="0.33333333333333331"/>
    <n v="10.833333333333332"/>
    <n v="15.4292"/>
    <s v="WAV"/>
    <b v="1"/>
    <n v="10.833333333333334"/>
  </r>
  <r>
    <x v="11"/>
    <s v="12:54"/>
    <s v="13:25"/>
    <n v="0"/>
    <s v="One-Seat"/>
    <s v="MALCOM, LANDREW"/>
    <d v="2024-12-28T00:00:00"/>
    <n v="4049492"/>
    <s v="209"/>
    <s v="AM1,SC1"/>
    <n v="24.28"/>
    <n v="30"/>
    <x v="0"/>
    <s v="Yes"/>
    <x v="1"/>
    <n v="24.28"/>
    <x v="1"/>
    <n v="42.49"/>
    <n v="47.49"/>
    <n v="0"/>
    <n v="0"/>
    <n v="0"/>
    <n v="32.5"/>
    <n v="0.5"/>
    <n v="16.25"/>
    <n v="31.24"/>
    <s v="WAV"/>
    <b v="1"/>
    <n v="16.25"/>
  </r>
  <r>
    <x v="0"/>
    <s v="15:57"/>
    <s v="16:27"/>
    <n v="0"/>
    <s v="One-Seat"/>
    <s v="ALLGOOD, SCOTT"/>
    <d v="2024-12-29T00:00:00"/>
    <n v="4048982"/>
    <s v="201"/>
    <s v="OW1"/>
    <n v="13.29"/>
    <n v="29"/>
    <x v="0"/>
    <s v="Yes"/>
    <x v="0"/>
    <n v="13.29"/>
    <x v="0"/>
    <n v="26.58"/>
    <n v="33.08"/>
    <n v="5.5"/>
    <n v="0"/>
    <n v="5.5"/>
    <n v="35.787500000000001"/>
    <n v="0.48333333333333334"/>
    <n v="17.297291666666666"/>
    <n v="15.7827"/>
    <s v="BIGVAN"/>
    <b v="1"/>
    <n v="17.29729166666667"/>
  </r>
  <r>
    <x v="0"/>
    <s v="12:34"/>
    <s v="12:40"/>
    <n v="0"/>
    <s v="One-Seat"/>
    <s v="ALLGOOD, SCOTT"/>
    <d v="2024-12-29T00:00:00"/>
    <n v="4046651"/>
    <s v="201"/>
    <s v="PW1"/>
    <n v="19.62"/>
    <n v="6"/>
    <x v="1"/>
    <s v="Yes"/>
    <x v="0"/>
    <n v="19.62"/>
    <x v="0"/>
    <n v="39.24"/>
    <n v="45.74"/>
    <n v="3.75"/>
    <n v="0"/>
    <n v="3.75"/>
    <n v="35.787500000000001"/>
    <n v="0.1"/>
    <n v="3.5787500000000003"/>
    <n v="42.161200000000001"/>
    <s v="BIGVAN"/>
    <b v="1"/>
    <n v="3.5787500000000003"/>
  </r>
  <r>
    <x v="0"/>
    <s v="08:04"/>
    <s v="08:21"/>
    <n v="0"/>
    <s v="One-Seat"/>
    <s v="ROGERS, JAMES"/>
    <d v="2024-12-29T00:00:00"/>
    <n v="4047219"/>
    <s v="207"/>
    <s v="WK1"/>
    <n v="9.56"/>
    <n v="16"/>
    <x v="0"/>
    <s v="Yes"/>
    <x v="0"/>
    <n v="9.56"/>
    <x v="0"/>
    <n v="19.12"/>
    <n v="25.62"/>
    <n v="5"/>
    <n v="0"/>
    <n v="5"/>
    <n v="35.787500000000001"/>
    <n v="0.26666666666666666"/>
    <n v="9.543333333333333"/>
    <n v="16.076699999999999"/>
    <s v="WAV"/>
    <b v="1"/>
    <n v="9.543333333333333"/>
  </r>
  <r>
    <x v="12"/>
    <s v="13:48"/>
    <s v="14:08"/>
    <n v="0"/>
    <s v="One-Seat"/>
    <s v="STEPHENS, MARITZA"/>
    <d v="2024-12-29T00:00:00"/>
    <n v="4047220"/>
    <s v="206"/>
    <s v="WK1"/>
    <n v="9.56"/>
    <n v="19"/>
    <x v="0"/>
    <s v="Yes"/>
    <x v="1"/>
    <n v="9.56"/>
    <x v="1"/>
    <n v="16.73"/>
    <n v="21.73"/>
    <n v="5.5"/>
    <n v="0"/>
    <n v="5.5"/>
    <n v="32.5"/>
    <n v="0.31666666666666665"/>
    <n v="10.291666666666666"/>
    <n v="11.4383"/>
    <s v="WAV"/>
    <b v="1"/>
    <n v="10.291666666666666"/>
  </r>
  <r>
    <x v="0"/>
    <s v="10:15"/>
    <s v="10:58"/>
    <n v="0"/>
    <s v="One-Seat"/>
    <s v="EVANS, JOHN"/>
    <d v="2024-12-29T00:00:00"/>
    <n v="4047319"/>
    <s v="208"/>
    <s v="AM1"/>
    <n v="16.59"/>
    <n v="43"/>
    <x v="0"/>
    <s v="Yes"/>
    <x v="0"/>
    <n v="16.59"/>
    <x v="0"/>
    <n v="33.18"/>
    <n v="39.68"/>
    <n v="5.5"/>
    <n v="0"/>
    <n v="5.5"/>
    <n v="35.787500000000001"/>
    <n v="0.71666666666666667"/>
    <n v="25.647708333333334"/>
    <n v="14.032299999999999"/>
    <s v="WAV"/>
    <b v="1"/>
    <n v="25.647708333333334"/>
  </r>
  <r>
    <x v="12"/>
    <s v="11:55"/>
    <s v="12:18"/>
    <n v="0"/>
    <s v="One-Seat"/>
    <s v="STEPHENS, MARITZA"/>
    <d v="2024-12-29T00:00:00"/>
    <n v="4047320"/>
    <s v="206"/>
    <s v="AM2"/>
    <n v="16.59"/>
    <n v="23"/>
    <x v="0"/>
    <s v="Yes"/>
    <x v="1"/>
    <n v="16.59"/>
    <x v="1"/>
    <n v="29.032499999999999"/>
    <n v="34.032499999999999"/>
    <n v="10"/>
    <n v="0"/>
    <n v="10"/>
    <n v="32.5"/>
    <n v="0.38333333333333336"/>
    <n v="12.458333333333334"/>
    <n v="21.574200000000001"/>
    <s v="WAV"/>
    <b v="1"/>
    <n v="12.458333333333334"/>
  </r>
  <r>
    <x v="0"/>
    <s v="11:40"/>
    <s v="11:58"/>
    <n v="0"/>
    <s v="One-Seat"/>
    <s v="ROGERS, JAMES"/>
    <d v="2024-12-29T00:00:00"/>
    <n v="4049847"/>
    <s v="207"/>
    <s v="AM1"/>
    <n v="10.49"/>
    <n v="18"/>
    <x v="0"/>
    <s v="Yes"/>
    <x v="0"/>
    <n v="10.49"/>
    <x v="0"/>
    <n v="20.98"/>
    <n v="27.48"/>
    <n v="5.5"/>
    <n v="0"/>
    <n v="5.5"/>
    <n v="35.787500000000001"/>
    <n v="0.3"/>
    <n v="10.73625"/>
    <n v="16.7438"/>
    <s v="WAV"/>
    <b v="1"/>
    <n v="10.736250000000002"/>
  </r>
  <r>
    <x v="0"/>
    <s v="08:37"/>
    <s v="09:15"/>
    <n v="0"/>
    <s v="One-Seat"/>
    <s v="ROGERS, JAMES"/>
    <d v="2024-12-29T00:00:00"/>
    <n v="4049477"/>
    <s v="207"/>
    <s v="AM1"/>
    <n v="13.41"/>
    <n v="38"/>
    <x v="0"/>
    <s v="Yes"/>
    <x v="0"/>
    <n v="13.41"/>
    <x v="0"/>
    <n v="26.82"/>
    <n v="33.32"/>
    <n v="5.5"/>
    <n v="0"/>
    <n v="5.5"/>
    <n v="35.787500000000001"/>
    <n v="0.6333333333333333"/>
    <n v="22.665416666666665"/>
    <n v="10.6546"/>
    <s v="WAV"/>
    <b v="1"/>
    <n v="22.665416666666665"/>
  </r>
  <r>
    <x v="12"/>
    <s v="06:33"/>
    <s v="07:15"/>
    <n v="0"/>
    <s v="One-Seat"/>
    <s v="STEPHENS, MARITZA"/>
    <d v="2024-12-29T00:00:00"/>
    <n v="4049687"/>
    <s v="206"/>
    <s v="WK1"/>
    <n v="31.54"/>
    <n v="43"/>
    <x v="0"/>
    <s v="Yes"/>
    <x v="1"/>
    <n v="31.54"/>
    <x v="1"/>
    <n v="55.195"/>
    <n v="60.195"/>
    <n v="5.5"/>
    <n v="0"/>
    <n v="5.5"/>
    <n v="32.5"/>
    <n v="0.71666666666666667"/>
    <n v="23.291666666666668"/>
    <n v="36.903300000000002"/>
    <s v="WAV"/>
    <b v="1"/>
    <n v="23.291666666666668"/>
  </r>
  <r>
    <x v="0"/>
    <s v="17:35"/>
    <s v="17:47"/>
    <n v="0"/>
    <s v="One-Seat"/>
    <s v="EVANS, JOHN"/>
    <d v="2024-12-29T00:00:00"/>
    <n v="4049848"/>
    <s v="208"/>
    <s v="AM1"/>
    <n v="10.49"/>
    <n v="12"/>
    <x v="0"/>
    <s v="Yes"/>
    <x v="0"/>
    <n v="10.49"/>
    <x v="0"/>
    <n v="20.98"/>
    <n v="27.48"/>
    <n v="5"/>
    <n v="0"/>
    <n v="5"/>
    <n v="35.787500000000001"/>
    <n v="0.2"/>
    <n v="7.1575000000000006"/>
    <n v="20.322500000000002"/>
    <s v="WAV"/>
    <b v="1"/>
    <n v="7.1575000000000006"/>
  </r>
  <r>
    <x v="5"/>
    <s v="19:10"/>
    <s v="19:33"/>
    <n v="0"/>
    <s v="One-Seat"/>
    <s v="FOWLER, ANTOINE"/>
    <d v="2024-12-29T00:00:00"/>
    <n v="4049643"/>
    <s v="222"/>
    <s v="AM1"/>
    <n v="15.59"/>
    <n v="25"/>
    <x v="0"/>
    <s v="Yes"/>
    <x v="1"/>
    <n v="15.59"/>
    <x v="1"/>
    <n v="27.282499999999999"/>
    <n v="32.282499999999999"/>
    <n v="5"/>
    <n v="0"/>
    <n v="5"/>
    <n v="32.5"/>
    <n v="0.41666666666666669"/>
    <n v="13.541666666666668"/>
    <n v="18.7408"/>
    <s v="WAV"/>
    <b v="1"/>
    <n v="13.541666666666666"/>
  </r>
  <r>
    <x v="0"/>
    <s v="13:07"/>
    <s v="13:58"/>
    <n v="0"/>
    <s v="One-Seat"/>
    <s v="ROGERS, JAMES"/>
    <d v="2024-12-29T00:00:00"/>
    <n v="4049641"/>
    <s v="207"/>
    <s v="AM1"/>
    <n v="15.59"/>
    <n v="51"/>
    <x v="0"/>
    <s v="Yes"/>
    <x v="0"/>
    <n v="15.59"/>
    <x v="0"/>
    <n v="31.18"/>
    <n v="37.68"/>
    <n v="5.5"/>
    <n v="0"/>
    <n v="5.5"/>
    <n v="35.787500000000001"/>
    <n v="0.85"/>
    <n v="30.419374999999999"/>
    <n v="7.2606000000000002"/>
    <s v="WAV"/>
    <b v="1"/>
    <n v="30.419375000000002"/>
  </r>
  <r>
    <x v="0"/>
    <s v="11:31"/>
    <s v="12:33"/>
    <n v="0"/>
    <s v="One-Seat"/>
    <s v="EVANS, JOHN"/>
    <d v="2024-12-29T00:00:00"/>
    <n v="4049543"/>
    <s v="208"/>
    <s v="AM1"/>
    <n v="32.909999999999997"/>
    <n v="61"/>
    <x v="0"/>
    <s v="Yes"/>
    <x v="0"/>
    <n v="32.909999999999997"/>
    <x v="0"/>
    <n v="65.819999999999993"/>
    <n v="72.319999999999993"/>
    <n v="5.5"/>
    <n v="0"/>
    <n v="5.5"/>
    <n v="35.787500000000001"/>
    <n v="1.0166666666666666"/>
    <n v="36.383958333333332"/>
    <n v="35.936"/>
    <s v="WAV"/>
    <b v="1"/>
    <n v="36.383958333333332"/>
  </r>
  <r>
    <x v="2"/>
    <s v="16:21"/>
    <s v="16:56"/>
    <n v="0"/>
    <s v="One-Seat"/>
    <s v="FUENTES, PEDRO"/>
    <d v="2024-12-29T00:00:00"/>
    <n v="4047321"/>
    <s v="220"/>
    <s v="PW1"/>
    <n v="29.52"/>
    <n v="35"/>
    <x v="1"/>
    <s v="Yes"/>
    <x v="0"/>
    <n v="29.52"/>
    <x v="0"/>
    <n v="59.04"/>
    <n v="65.539999999999992"/>
    <n v="5.5"/>
    <n v="0"/>
    <n v="5.5"/>
    <n v="32.5"/>
    <n v="0.58333333333333337"/>
    <n v="18.958333333333336"/>
    <n v="46.581699999999998"/>
    <s v="WAV"/>
    <b v="1"/>
    <n v="18.958333333333332"/>
  </r>
  <r>
    <x v="12"/>
    <s v="08:24"/>
    <s v="09:08"/>
    <n v="0"/>
    <s v="One-Seat"/>
    <s v="STEPHENS, MARITZA"/>
    <d v="2024-12-29T00:00:00"/>
    <n v="4049554"/>
    <s v="206"/>
    <s v="WK1"/>
    <n v="30.84"/>
    <n v="60"/>
    <x v="0"/>
    <s v="Yes"/>
    <x v="1"/>
    <n v="30.84"/>
    <x v="1"/>
    <n v="53.97"/>
    <n v="58.97"/>
    <n v="5.5"/>
    <n v="0"/>
    <n v="5.5"/>
    <n v="32.5"/>
    <n v="1"/>
    <n v="32.5"/>
    <n v="26.47"/>
    <s v="WAV"/>
    <b v="1"/>
    <n v="32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3" firstHeaderRow="1" firstDataRow="1" firstDataCol="1"/>
  <pivotFields count="10">
    <pivotField showAll="0"/>
    <pivotField axis="axisRow" showAll="0">
      <items count="65">
        <item m="1" x="49"/>
        <item m="1" x="60"/>
        <item x="1"/>
        <item x="8"/>
        <item m="1" x="25"/>
        <item m="1" x="63"/>
        <item m="1" x="50"/>
        <item m="1" x="48"/>
        <item x="10"/>
        <item m="1" x="43"/>
        <item m="1" x="21"/>
        <item m="1" x="44"/>
        <item x="13"/>
        <item m="1" x="20"/>
        <item m="1" x="19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2"/>
        <item m="1" x="47"/>
        <item x="17"/>
        <item m="1" x="46"/>
        <item x="15"/>
        <item m="1" x="54"/>
        <item m="1" x="45"/>
        <item m="1" x="59"/>
        <item m="1" x="22"/>
        <item m="1" x="41"/>
        <item m="1" x="42"/>
        <item m="1" x="40"/>
        <item x="16"/>
        <item m="1" x="36"/>
        <item m="1" x="32"/>
        <item m="1" x="38"/>
        <item m="1" x="39"/>
        <item m="1" x="37"/>
        <item x="11"/>
        <item m="1" x="35"/>
        <item m="1" x="34"/>
        <item x="6"/>
        <item m="1" x="33"/>
        <item x="14"/>
        <item m="1" x="30"/>
        <item m="1" x="27"/>
        <item m="1" x="28"/>
        <item x="9"/>
        <item m="1" x="26"/>
        <item x="4"/>
        <item x="18"/>
        <item x="12"/>
        <item m="1" x="23"/>
        <item m="1" x="24"/>
        <item x="7"/>
        <item x="5"/>
        <item x="0"/>
        <item x="3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 v="2"/>
    </i>
    <i>
      <x v="3"/>
    </i>
    <i>
      <x v="8"/>
    </i>
    <i>
      <x v="12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1"/>
        <item x="0"/>
        <item x="2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6"/>
        <item m="1" x="55"/>
        <item m="1" x="70"/>
        <item m="1" x="25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1"/>
        <item m="1" x="48"/>
        <item m="1" x="44"/>
        <item x="16"/>
        <item m="1" x="62"/>
        <item m="1" x="61"/>
        <item m="1" x="51"/>
        <item m="1" x="73"/>
        <item x="4"/>
        <item m="1" x="80"/>
        <item m="1" x="49"/>
        <item m="1" x="22"/>
        <item m="1" x="21"/>
        <item m="1" x="56"/>
        <item m="1" x="50"/>
        <item m="1" x="29"/>
        <item m="1" x="57"/>
        <item m="1" x="81"/>
        <item m="1" x="63"/>
        <item m="1" x="54"/>
        <item x="13"/>
        <item m="1" x="71"/>
        <item m="1" x="20"/>
        <item m="1" x="65"/>
        <item m="1" x="19"/>
        <item m="1" x="38"/>
        <item m="1" x="33"/>
        <item x="15"/>
        <item m="1" x="40"/>
        <item m="1" x="39"/>
        <item m="1" x="37"/>
        <item x="5"/>
        <item m="1" x="35"/>
        <item x="9"/>
        <item m="1" x="36"/>
        <item m="1" x="34"/>
        <item x="10"/>
        <item m="1" x="31"/>
        <item m="1" x="30"/>
        <item m="1" x="28"/>
        <item m="1" x="26"/>
        <item x="3"/>
        <item x="1"/>
        <item m="1" x="27"/>
        <item x="18"/>
        <item x="2"/>
        <item m="1" x="23"/>
        <item m="1" x="24"/>
        <item x="7"/>
        <item x="8"/>
        <item x="14"/>
        <item x="12"/>
        <item t="default"/>
      </items>
    </pivotField>
    <pivotField numFmtId="14" showAll="0"/>
    <pivotField showAll="0"/>
    <pivotField showAll="0"/>
    <pivotField axis="axisRow" showAll="0">
      <items count="166">
        <item m="1" x="122"/>
        <item m="1" x="123"/>
        <item x="19"/>
        <item x="39"/>
        <item m="1" x="101"/>
        <item m="1" x="102"/>
        <item m="1" x="137"/>
        <item x="37"/>
        <item m="1" x="83"/>
        <item m="1" x="81"/>
        <item m="1" x="82"/>
        <item x="1"/>
        <item m="1" x="143"/>
        <item m="1" x="64"/>
        <item m="1" x="100"/>
        <item m="1" x="150"/>
        <item x="42"/>
        <item x="45"/>
        <item x="44"/>
        <item x="43"/>
        <item x="41"/>
        <item m="1" x="144"/>
        <item x="5"/>
        <item x="4"/>
        <item x="35"/>
        <item m="1" x="61"/>
        <item x="8"/>
        <item m="1" x="80"/>
        <item x="7"/>
        <item m="1" x="156"/>
        <item m="1" x="160"/>
        <item m="1" x="163"/>
        <item x="28"/>
        <item x="10"/>
        <item x="16"/>
        <item x="31"/>
        <item m="1" x="159"/>
        <item x="9"/>
        <item m="1" x="138"/>
        <item m="1" x="139"/>
        <item x="12"/>
        <item m="1" x="157"/>
        <item m="1" x="161"/>
        <item x="3"/>
        <item x="17"/>
        <item x="2"/>
        <item x="38"/>
        <item x="11"/>
        <item m="1" x="78"/>
        <item m="1" x="74"/>
        <item m="1" x="75"/>
        <item x="15"/>
        <item x="14"/>
        <item x="6"/>
        <item m="1" x="130"/>
        <item m="1" x="131"/>
        <item m="1" x="162"/>
        <item m="1" x="71"/>
        <item m="1" x="117"/>
        <item m="1" x="125"/>
        <item m="1" x="124"/>
        <item x="25"/>
        <item m="1" x="133"/>
        <item m="1" x="69"/>
        <item m="1" x="68"/>
        <item x="27"/>
        <item m="1" x="132"/>
        <item m="1" x="49"/>
        <item m="1" x="114"/>
        <item m="1" x="151"/>
        <item m="1" x="152"/>
        <item m="1" x="153"/>
        <item x="23"/>
        <item m="1" x="127"/>
        <item m="1" x="134"/>
        <item m="1" x="140"/>
        <item m="1" x="126"/>
        <item m="1" x="141"/>
        <item x="26"/>
        <item m="1" x="105"/>
        <item m="1" x="142"/>
        <item x="20"/>
        <item m="1" x="107"/>
        <item x="21"/>
        <item x="18"/>
        <item x="33"/>
        <item m="1" x="52"/>
        <item m="1" x="116"/>
        <item m="1" x="145"/>
        <item m="1" x="146"/>
        <item m="1" x="147"/>
        <item m="1" x="154"/>
        <item m="1" x="135"/>
        <item x="24"/>
        <item m="1" x="115"/>
        <item x="32"/>
        <item m="1" x="136"/>
        <item m="1" x="155"/>
        <item m="1" x="164"/>
        <item x="34"/>
        <item m="1" x="128"/>
        <item m="1" x="148"/>
        <item m="1" x="149"/>
        <item m="1" x="48"/>
        <item m="1" x="129"/>
        <item m="1" x="87"/>
        <item m="1" x="158"/>
        <item m="1" x="46"/>
        <item x="22"/>
        <item m="1" x="73"/>
        <item m="1" x="57"/>
        <item m="1" x="58"/>
        <item m="1" x="59"/>
        <item m="1" x="89"/>
        <item m="1" x="88"/>
        <item m="1" x="121"/>
        <item m="1" x="84"/>
        <item m="1" x="47"/>
        <item m="1" x="118"/>
        <item m="1" x="85"/>
        <item m="1" x="119"/>
        <item m="1" x="120"/>
        <item m="1" x="90"/>
        <item m="1" x="91"/>
        <item m="1" x="70"/>
        <item m="1" x="108"/>
        <item m="1" x="109"/>
        <item m="1" x="62"/>
        <item m="1" x="51"/>
        <item x="36"/>
        <item m="1" x="86"/>
        <item m="1" x="104"/>
        <item m="1" x="106"/>
        <item m="1" x="112"/>
        <item m="1" x="110"/>
        <item m="1" x="111"/>
        <item m="1" x="113"/>
        <item x="0"/>
        <item m="1" x="103"/>
        <item m="1" x="54"/>
        <item m="1" x="53"/>
        <item m="1" x="95"/>
        <item m="1" x="96"/>
        <item m="1" x="97"/>
        <item m="1" x="98"/>
        <item m="1" x="79"/>
        <item m="1" x="94"/>
        <item m="1" x="99"/>
        <item m="1" x="72"/>
        <item m="1" x="92"/>
        <item x="13"/>
        <item m="1" x="93"/>
        <item m="1" x="65"/>
        <item m="1" x="76"/>
        <item m="1" x="77"/>
        <item m="1" x="50"/>
        <item m="1" x="66"/>
        <item m="1" x="67"/>
        <item m="1" x="63"/>
        <item m="1" x="55"/>
        <item m="1" x="56"/>
        <item m="1" x="60"/>
        <item x="29"/>
        <item x="30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37E935-E251-471C-A9D4-7AB722B78698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8" firstHeaderRow="1" firstDataRow="1" firstDataCol="1"/>
  <pivotFields count="20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1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SERVICE HOURS OPERATED" fld="12" baseField="0" baseItem="0"/>
  </dataFields>
  <formats count="3">
    <format dxfId="89">
      <pivotArea collapsedLevelsAreSubtotals="1" fieldPosition="0">
        <references count="1">
          <reference field="1" count="0"/>
        </references>
      </pivotArea>
    </format>
    <format dxfId="88">
      <pivotArea collapsedLevelsAreSubtotals="1" fieldPosition="0">
        <references count="1">
          <reference field="1" count="5">
            <x v="0"/>
            <x v="1"/>
            <x v="2"/>
            <x v="3"/>
            <x v="4"/>
          </reference>
        </references>
      </pivotArea>
    </format>
    <format dxfId="87">
      <pivotArea collapsedLevelsAreSubtotals="1" fieldPosition="0">
        <references count="1">
          <reference field="1" count="5">
            <x v="7"/>
            <x v="8"/>
            <x v="9"/>
            <x v="10"/>
            <x v="1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75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6"/>
        <item m="1" x="55"/>
        <item m="1" x="78"/>
        <item m="1" x="60"/>
        <item m="1" x="52"/>
        <item m="1" x="75"/>
        <item m="1" x="61"/>
        <item m="1" x="51"/>
        <item m="1" x="73"/>
        <item x="4"/>
        <item m="1" x="80"/>
        <item m="1" x="49"/>
        <item m="1" x="21"/>
        <item m="1" x="56"/>
        <item m="1" x="57"/>
        <item m="1" x="81"/>
        <item m="1" x="63"/>
        <item m="1" x="54"/>
        <item x="13"/>
        <item m="1" x="71"/>
        <item m="1" x="20"/>
        <item m="1" x="50"/>
        <item m="1" x="25"/>
        <item m="1" x="72"/>
        <item m="1" x="19"/>
        <item m="1" x="48"/>
        <item m="1" x="76"/>
        <item m="1" x="59"/>
        <item m="1" x="29"/>
        <item m="1" x="32"/>
        <item m="1" x="79"/>
        <item m="1" x="65"/>
        <item m="1" x="68"/>
        <item m="1" x="47"/>
        <item m="1" x="70"/>
        <item x="11"/>
        <item m="1" x="41"/>
        <item x="17"/>
        <item m="1" x="46"/>
        <item x="16"/>
        <item m="1" x="64"/>
        <item m="1" x="45"/>
        <item m="1" x="62"/>
        <item m="1" x="42"/>
        <item m="1" x="43"/>
        <item m="1" x="22"/>
        <item m="1" x="44"/>
        <item m="1" x="38"/>
        <item m="1" x="33"/>
        <item x="15"/>
        <item m="1" x="40"/>
        <item m="1" x="39"/>
        <item m="1" x="37"/>
        <item x="5"/>
        <item m="1" x="35"/>
        <item x="9"/>
        <item m="1" x="36"/>
        <item m="1" x="34"/>
        <item x="10"/>
        <item m="1" x="31"/>
        <item m="1" x="30"/>
        <item m="1" x="28"/>
        <item m="1" x="26"/>
        <item x="3"/>
        <item x="1"/>
        <item m="1" x="27"/>
        <item x="18"/>
        <item x="2"/>
        <item m="1" x="23"/>
        <item m="1" x="24"/>
        <item x="7"/>
        <item x="8"/>
        <item x="14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5">
        <item x="19"/>
        <item m="1" x="143"/>
        <item m="1" x="64"/>
        <item x="42"/>
        <item m="1" x="144"/>
        <item x="35"/>
        <item x="8"/>
        <item m="1" x="160"/>
        <item m="1" x="163"/>
        <item x="28"/>
        <item x="10"/>
        <item x="16"/>
        <item x="9"/>
        <item x="12"/>
        <item x="3"/>
        <item x="17"/>
        <item x="2"/>
        <item x="11"/>
        <item x="15"/>
        <item x="14"/>
        <item m="1" x="71"/>
        <item x="25"/>
        <item x="27"/>
        <item m="1" x="114"/>
        <item x="23"/>
        <item x="26"/>
        <item x="20"/>
        <item x="21"/>
        <item x="33"/>
        <item m="1" x="116"/>
        <item m="1" x="157"/>
        <item m="1" x="142"/>
        <item x="37"/>
        <item x="7"/>
        <item m="1" x="154"/>
        <item m="1" x="161"/>
        <item m="1" x="162"/>
        <item x="31"/>
        <item m="1" x="159"/>
        <item m="1" x="46"/>
        <item x="34"/>
        <item m="1" x="158"/>
        <item m="1" x="122"/>
        <item x="6"/>
        <item m="1" x="131"/>
        <item m="1" x="155"/>
        <item x="1"/>
        <item m="1" x="164"/>
        <item m="1" x="134"/>
        <item m="1" x="126"/>
        <item m="1" x="105"/>
        <item m="1" x="140"/>
        <item m="1" x="123"/>
        <item x="45"/>
        <item x="41"/>
        <item m="1" x="156"/>
        <item m="1" x="127"/>
        <item m="1" x="141"/>
        <item m="1" x="52"/>
        <item m="1" x="117"/>
        <item m="1" x="125"/>
        <item m="1" x="124"/>
        <item x="24"/>
        <item x="32"/>
        <item m="1" x="83"/>
        <item x="44"/>
        <item x="43"/>
        <item m="1" x="78"/>
        <item m="1" x="74"/>
        <item m="1" x="75"/>
        <item m="1" x="151"/>
        <item m="1" x="152"/>
        <item m="1" x="153"/>
        <item x="18"/>
        <item m="1" x="128"/>
        <item m="1" x="48"/>
        <item m="1" x="129"/>
        <item m="1" x="100"/>
        <item m="1" x="150"/>
        <item m="1" x="107"/>
        <item m="1" x="145"/>
        <item m="1" x="146"/>
        <item m="1" x="147"/>
        <item m="1" x="115"/>
        <item m="1" x="148"/>
        <item m="1" x="149"/>
        <item x="39"/>
        <item m="1" x="101"/>
        <item m="1" x="102"/>
        <item m="1" x="80"/>
        <item m="1" x="130"/>
        <item m="1" x="137"/>
        <item x="5"/>
        <item x="4"/>
        <item m="1" x="138"/>
        <item m="1" x="139"/>
        <item m="1" x="81"/>
        <item m="1" x="82"/>
        <item x="38"/>
        <item m="1" x="133"/>
        <item m="1" x="69"/>
        <item m="1" x="68"/>
        <item m="1" x="135"/>
        <item m="1" x="136"/>
        <item m="1" x="132"/>
        <item m="1" x="49"/>
        <item m="1" x="87"/>
        <item m="1" x="61"/>
        <item x="22"/>
        <item m="1" x="73"/>
        <item m="1" x="57"/>
        <item m="1" x="58"/>
        <item m="1" x="59"/>
        <item m="1" x="89"/>
        <item m="1" x="88"/>
        <item m="1" x="121"/>
        <item m="1" x="84"/>
        <item m="1" x="47"/>
        <item m="1" x="118"/>
        <item m="1" x="85"/>
        <item m="1" x="119"/>
        <item m="1" x="120"/>
        <item m="1" x="90"/>
        <item m="1" x="91"/>
        <item m="1" x="70"/>
        <item m="1" x="108"/>
        <item m="1" x="109"/>
        <item m="1" x="62"/>
        <item m="1" x="51"/>
        <item x="36"/>
        <item m="1" x="86"/>
        <item m="1" x="104"/>
        <item m="1" x="106"/>
        <item m="1" x="112"/>
        <item m="1" x="110"/>
        <item m="1" x="111"/>
        <item m="1" x="113"/>
        <item x="0"/>
        <item m="1" x="103"/>
        <item m="1" x="54"/>
        <item m="1" x="53"/>
        <item m="1" x="95"/>
        <item m="1" x="96"/>
        <item m="1" x="97"/>
        <item m="1" x="98"/>
        <item m="1" x="79"/>
        <item m="1" x="94"/>
        <item m="1" x="99"/>
        <item m="1" x="72"/>
        <item m="1" x="92"/>
        <item x="13"/>
        <item m="1" x="93"/>
        <item m="1" x="65"/>
        <item m="1" x="76"/>
        <item m="1" x="77"/>
        <item m="1" x="50"/>
        <item m="1" x="66"/>
        <item m="1" x="67"/>
        <item m="1" x="63"/>
        <item m="1" x="55"/>
        <item m="1" x="56"/>
        <item m="1" x="60"/>
        <item x="29"/>
        <item x="30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1"/>
        <item x="0"/>
        <item m="1" x="3"/>
        <item m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6"/>
        <item m="1" x="14"/>
        <item x="1"/>
        <item x="7"/>
        <item x="4"/>
        <item x="5"/>
        <item m="1" x="16"/>
        <item m="1" x="13"/>
        <item x="8"/>
        <item m="1" x="12"/>
        <item m="1" x="1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65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86"/>
      <x/>
      <x/>
      <x v="16"/>
    </i>
    <i r="1">
      <x v="137"/>
      <x/>
      <x v="2"/>
      <x v="15"/>
    </i>
    <i>
      <x v="8"/>
      <x v="13"/>
      <x/>
      <x v="2"/>
      <x v="6"/>
    </i>
    <i r="1">
      <x v="108"/>
      <x/>
      <x v="2"/>
      <x v="8"/>
    </i>
    <i>
      <x v="17"/>
      <x v="92"/>
      <x/>
      <x v="2"/>
      <x v="6"/>
    </i>
    <i r="1">
      <x v="93"/>
      <x/>
      <x v="2"/>
      <x v="6"/>
    </i>
    <i>
      <x v="26"/>
      <x v="25"/>
      <x/>
      <x v="2"/>
      <x v="9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2"/>
      <x v="6"/>
    </i>
    <i r="2">
      <x v="1"/>
      <x v="2"/>
      <x v="7"/>
    </i>
    <i r="1">
      <x v="17"/>
      <x/>
      <x v="1"/>
      <x v="1"/>
    </i>
    <i r="1">
      <x v="19"/>
      <x/>
      <x v="1"/>
      <x v="1"/>
    </i>
    <i r="2">
      <x v="1"/>
      <x v="1"/>
      <x v="4"/>
    </i>
    <i r="1">
      <x v="53"/>
      <x v="1"/>
      <x v="2"/>
      <x v="12"/>
    </i>
    <i r="1">
      <x v="54"/>
      <x v="1"/>
      <x v="2"/>
      <x v="12"/>
    </i>
    <i r="1">
      <x v="65"/>
      <x/>
      <x v="2"/>
      <x v="6"/>
    </i>
    <i r="1">
      <x v="66"/>
      <x/>
      <x v="2"/>
      <x v="6"/>
    </i>
    <i r="1">
      <x v="162"/>
      <x/>
      <x v="1"/>
      <x v="1"/>
    </i>
    <i r="2">
      <x v="1"/>
      <x v="1"/>
      <x v="4"/>
    </i>
    <i r="1">
      <x v="163"/>
      <x/>
      <x v="1"/>
      <x v="1"/>
    </i>
    <i r="2">
      <x v="1"/>
      <x v="1"/>
      <x v="4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>
      <x v="72"/>
      <x v="46"/>
      <x/>
      <x v="2"/>
      <x v="6"/>
    </i>
    <i r="2">
      <x v="1"/>
      <x v="2"/>
      <x v="7"/>
    </i>
    <i r="1">
      <x v="164"/>
      <x v="1"/>
      <x v="2"/>
      <x v="12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 r="1">
      <x v="98"/>
      <x/>
      <x v="2"/>
      <x v="8"/>
    </i>
    <i>
      <x v="78"/>
      <x v="150"/>
      <x/>
      <x v="2"/>
      <x v="6"/>
    </i>
    <i r="2">
      <x v="1"/>
      <x v="2"/>
      <x v="7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t="grand">
      <x/>
    </i>
  </rowItems>
  <colItems count="1">
    <i/>
  </colItems>
  <formats count="53">
    <format dxfId="69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68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67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66">
      <pivotArea field="0" type="button" dataOnly="0" labelOnly="1" outline="0" axis="axisRow" fieldPosition="0"/>
    </format>
    <format dxfId="65">
      <pivotArea dataOnly="0" labelOnly="1" grandRow="1" outline="0" fieldPosition="0"/>
    </format>
    <format dxfId="64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2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2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21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20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1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18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17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2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6" firstHeaderRow="1" firstDataRow="1" firstDataCol="3"/>
  <pivotFields count="29">
    <pivotField axis="axisRow" compact="0" outline="0" showAll="0" includeNewItemsInFilter="1" defaultSubtotal="0">
      <items count="62">
        <item m="1" x="53"/>
        <item m="1" x="47"/>
        <item x="0"/>
        <item x="9"/>
        <item m="1" x="61"/>
        <item m="1" x="58"/>
        <item m="1" x="46"/>
        <item x="1"/>
        <item m="1" x="40"/>
        <item m="1" x="18"/>
        <item m="1" x="52"/>
        <item m="1" x="45"/>
        <item m="1" x="16"/>
        <item m="1" x="43"/>
        <item m="1" x="22"/>
        <item m="1" x="50"/>
        <item m="1" x="14"/>
        <item m="1" x="57"/>
        <item m="1" x="48"/>
        <item m="1" x="26"/>
        <item m="1" x="49"/>
        <item m="1" x="59"/>
        <item m="1" x="54"/>
        <item m="1" x="60"/>
        <item m="1" x="55"/>
        <item m="1" x="44"/>
        <item x="12"/>
        <item m="1" x="41"/>
        <item m="1" x="15"/>
        <item m="1" x="51"/>
        <item m="1" x="42"/>
        <item m="1" x="56"/>
        <item m="1" x="28"/>
        <item m="1" x="19"/>
        <item m="1" x="38"/>
        <item m="1" x="37"/>
        <item m="1" x="39"/>
        <item m="1" x="29"/>
        <item m="1" x="36"/>
        <item x="11"/>
        <item m="1" x="33"/>
        <item m="1" x="34"/>
        <item m="1" x="35"/>
        <item x="2"/>
        <item x="8"/>
        <item m="1" x="32"/>
        <item m="1" x="31"/>
        <item m="1" x="30"/>
        <item x="10"/>
        <item m="1" x="27"/>
        <item m="1" x="24"/>
        <item m="1" x="25"/>
        <item x="4"/>
        <item m="1" x="23"/>
        <item x="3"/>
        <item x="13"/>
        <item x="6"/>
        <item m="1" x="20"/>
        <item m="1" x="21"/>
        <item x="5"/>
        <item x="7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6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80">
      <pivotArea field="16" type="button" dataOnly="0" labelOnly="1" outline="0" axis="axisRow" fieldPosition="1"/>
    </format>
    <format dxfId="79">
      <pivotArea field="14" type="button" dataOnly="0" labelOnly="1" outline="0"/>
    </format>
    <format dxfId="78">
      <pivotArea field="0" type="button" dataOnly="0" labelOnly="1" outline="0" axis="axisRow" fieldPosition="0"/>
    </format>
    <format dxfId="77">
      <pivotArea field="14" type="button" dataOnly="0" labelOnly="1" outline="0"/>
    </format>
    <format dxfId="76">
      <pivotArea dataOnly="0" labelOnly="1" outline="0" fieldPosition="0">
        <references count="1">
          <reference field="12" count="0"/>
        </references>
      </pivotArea>
    </format>
    <format dxfId="75">
      <pivotArea field="12" type="button" dataOnly="0" labelOnly="1" outline="0" axis="axisRow" fieldPosition="2"/>
    </format>
    <format dxfId="74">
      <pivotArea dataOnly="0" labelOnly="1" grandRow="1" outline="0" fieldPosition="0"/>
    </format>
    <format dxfId="73">
      <pivotArea field="16" type="button" dataOnly="0" labelOnly="1" outline="0" axis="axisRow" fieldPosition="1"/>
    </format>
    <format dxfId="72">
      <pivotArea field="12" type="button" dataOnly="0" labelOnly="1" outline="0" axis="axisRow" fieldPosition="2"/>
    </format>
    <format dxfId="71">
      <pivotArea field="16" type="button" dataOnly="0" labelOnly="1" outline="0" axis="axisRow" fieldPosition="1"/>
    </format>
    <format dxfId="70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5"/>
    <tableColumn id="2" xr3:uid="{867D1E44-7BF4-40F0-88A8-7949F33B456F}" name="CLIENT" dataDxfId="104"/>
    <tableColumn id="3" xr3:uid="{04B484A6-93DD-4874-91E8-BF76FCEC576E}" name="PARTNER" dataDxfId="103"/>
    <tableColumn id="4" xr3:uid="{8047BA72-7CEE-4E84-9043-F4EEA84145CA}" name="ROUTE" dataDxfId="102"/>
    <tableColumn id="5" xr3:uid="{896CEACE-3604-45A2-A56C-C986908C93FF}" name="TYPE" dataDxfId="101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100"/>
    <tableColumn id="3" xr3:uid="{DB512A19-E599-4EDF-A8D0-D5F67537BF0A}" name="PER TICKET PRICE" dataDxfId="99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1" tableType="queryTable" totalsRowShown="0">
  <autoFilter ref="A1:I21" xr:uid="{B0C0007B-95D2-4EC7-AB4A-106151455C7E}"/>
  <tableColumns count="9">
    <tableColumn id="1" xr3:uid="{02B8821B-3D68-4587-82D4-3E99D3CC2ED4}" uniqueName="1" name="PARTNER" queryTableFieldId="1" dataDxfId="98"/>
    <tableColumn id="3" xr3:uid="{ECFBB947-2CDF-4120-A7BA-6A5E536A7FDC}" uniqueName="3" name="Credentials" queryTableFieldId="3" dataDxfId="97"/>
    <tableColumn id="2" xr3:uid="{0B2BC4E9-DDEC-4169-93D5-248BE6D1FEAD}" uniqueName="2" name="LIFT LEASE TOTAL" queryTableFieldId="2" dataDxfId="96"/>
    <tableColumn id="4" xr3:uid="{6BB44647-1674-423D-A804-2D0BE9D930E4}" uniqueName="4" name="Violation" queryTableFieldId="4" dataDxfId="95"/>
    <tableColumn id="5" xr3:uid="{53D0F080-7A80-489C-97AC-B69781DEDEB9}" uniqueName="5" name="Other Income" queryTableFieldId="6" dataDxfId="94"/>
    <tableColumn id="6" xr3:uid="{AB3A97BE-41FE-4EDC-AEC4-726405A6D286}" uniqueName="6" name="Bonus" queryTableFieldId="7" dataDxfId="93"/>
    <tableColumn id="7" xr3:uid="{19694E04-AAC0-4915-A8C3-93B9310F6B0D}" uniqueName="7" name="Reimbursement" queryTableFieldId="8" dataDxfId="92"/>
    <tableColumn id="8" xr3:uid="{16560226-4DBD-4E94-BA72-127C16A883D7}" uniqueName="8" name="Other Deductions" queryTableFieldId="9"/>
    <tableColumn id="9" xr3:uid="{CF757EA6-39AE-4015-A140-9C26A847376C}" uniqueName="9" name="Type" queryTableFieldId="10" dataDxfId="91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0" tableType="queryTable" totalsRowShown="0">
  <autoFilter ref="A1:C20" xr:uid="{ED8E0B12-4B19-4585-80D4-4A3FE8146AF0}"/>
  <tableColumns count="3">
    <tableColumn id="4" xr3:uid="{725FA15F-A926-4A62-8A15-0842FDB57AE6}" uniqueName="4" name="Name" queryTableFieldId="4" dataDxfId="90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04" tableType="queryTable" totalsRowShown="0" headerRowDxfId="86">
  <autoFilter ref="A1:S304" xr:uid="{7ACB4F91-3819-4943-B05B-1EC4742127AE}">
    <filterColumn colId="1">
      <filters>
        <dateGroupItem year="2024" month="12" day="20" dateTimeGrouping="day"/>
      </filters>
    </filterColumn>
  </autoFilter>
  <sortState xmlns:xlrd2="http://schemas.microsoft.com/office/spreadsheetml/2017/richdata2" ref="A2:S304">
    <sortCondition ref="B1:B304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5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4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706" tableType="queryTable" totalsRowShown="0">
  <autoFilter ref="A1:L706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6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706" tableType="queryTable" totalsRowShown="0" headerRowDxfId="15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4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3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2"/>
    <tableColumn id="15" xr3:uid="{27ED6EE7-A953-4FF0-BFF1-75D34E7C8E42}" uniqueName="15" name="Cash Collected-CCCTA" queryTableFieldId="25" dataDxfId="11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10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2522" tableType="queryTable" totalsRowShown="0">
  <autoFilter ref="A1:J2522" xr:uid="{D44F6DE7-C06F-4E09-BDBF-F0518D90A53B}">
    <filterColumn colId="0">
      <filters>
        <filter val="LAVTA"/>
      </filters>
    </filterColumn>
    <filterColumn colId="2">
      <filters>
        <dateGroupItem year="2024" month="12" day="16" dateTimeGrouping="day"/>
        <dateGroupItem year="2024" month="12" day="17" dateTimeGrouping="day"/>
        <dateGroupItem year="2024" month="12" day="18" dateTimeGrouping="day"/>
        <dateGroupItem year="2024" month="12" day="19" dateTimeGrouping="day"/>
        <dateGroupItem year="2024" month="12" day="20" dateTimeGrouping="day"/>
        <dateGroupItem year="2024" month="12" day="21" dateTimeGrouping="day"/>
        <dateGroupItem year="2024" month="12" day="22" dateTimeGrouping="day"/>
      </filters>
    </filterColumn>
  </autoFilter>
  <sortState xmlns:xlrd2="http://schemas.microsoft.com/office/spreadsheetml/2017/richdata2" ref="A2:J2522">
    <sortCondition ref="F1:F2522"/>
  </sortState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2" dT="2023-04-25T16:06:07.64" personId="{8410A482-7C37-4EA4-8B16-5A9C3BFE0D0A}" id="{FDB7C283-E9D4-4034-BA80-948C55FFB47C}">
    <text>Lunch not deducted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22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AC0487-57A4-4E04-96A7-48D26451B952}">
  <sheetPr codeName="Sheet34"/>
  <dimension ref="A3:J5"/>
  <sheetViews>
    <sheetView showGridLines="0" workbookViewId="0">
      <selection activeCell="C8" sqref="C8"/>
    </sheetView>
  </sheetViews>
  <sheetFormatPr defaultColWidth="8.85546875" defaultRowHeight="15" x14ac:dyDescent="0.25"/>
  <cols>
    <col min="1" max="16384" width="8.85546875" style="140"/>
  </cols>
  <sheetData>
    <row r="3" spans="1:10" ht="15.75" x14ac:dyDescent="0.25">
      <c r="F3" s="227"/>
    </row>
    <row r="5" spans="1:10" ht="18.75" x14ac:dyDescent="0.3">
      <c r="A5" s="228" t="s">
        <v>0</v>
      </c>
      <c r="B5" s="228"/>
      <c r="C5" s="228"/>
      <c r="D5" s="228"/>
      <c r="E5" s="228"/>
      <c r="F5" s="228"/>
      <c r="G5" s="228"/>
      <c r="H5" s="228"/>
      <c r="I5" s="228"/>
      <c r="J5" s="228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D8" sqref="D8"/>
    </sheetView>
  </sheetViews>
  <sheetFormatPr defaultColWidth="8.85546875"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</v>
      </c>
      <c r="B1" s="3" t="s">
        <v>2</v>
      </c>
      <c r="C1" s="3" t="s">
        <v>3</v>
      </c>
      <c r="E1" s="92" t="s">
        <v>4</v>
      </c>
    </row>
    <row r="2" spans="1:5" x14ac:dyDescent="0.25">
      <c r="A2">
        <v>1</v>
      </c>
      <c r="B2" s="69">
        <v>45642</v>
      </c>
      <c r="C2" s="69">
        <f>B2+6</f>
        <v>45648</v>
      </c>
      <c r="E2" s="92" t="s">
        <v>5</v>
      </c>
    </row>
    <row r="3" spans="1:5" x14ac:dyDescent="0.25">
      <c r="A3">
        <v>2</v>
      </c>
      <c r="B3" s="69">
        <v>45649</v>
      </c>
      <c r="C3" s="69">
        <f>B3+6</f>
        <v>45655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ColWidth="8.85546875"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42578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6</v>
      </c>
      <c r="B3" s="104" t="s">
        <v>7</v>
      </c>
      <c r="C3" s="103" t="s">
        <v>8</v>
      </c>
      <c r="D3" s="104" t="s">
        <v>9</v>
      </c>
      <c r="E3" s="104" t="s">
        <v>10</v>
      </c>
      <c r="F3" s="103" t="s">
        <v>11</v>
      </c>
      <c r="G3" s="103" t="s">
        <v>12</v>
      </c>
      <c r="H3" s="103" t="s">
        <v>13</v>
      </c>
      <c r="I3" s="103" t="s">
        <v>14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ColWidth="8.85546875" defaultRowHeight="15" x14ac:dyDescent="0.25"/>
  <cols>
    <col min="1" max="1" width="9.42578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15</v>
      </c>
      <c r="G1" t="s">
        <v>12</v>
      </c>
      <c r="H1" t="s">
        <v>13</v>
      </c>
      <c r="I1" t="s">
        <v>16</v>
      </c>
    </row>
    <row r="2" spans="1:9" x14ac:dyDescent="0.25">
      <c r="A2" s="2">
        <v>44998</v>
      </c>
      <c r="B2" t="s">
        <v>17</v>
      </c>
      <c r="C2" t="s">
        <v>18</v>
      </c>
      <c r="D2" t="s">
        <v>19</v>
      </c>
      <c r="E2" t="s">
        <v>20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17</v>
      </c>
      <c r="C3" t="s">
        <v>21</v>
      </c>
      <c r="D3" t="s">
        <v>22</v>
      </c>
      <c r="E3" t="s">
        <v>23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17</v>
      </c>
      <c r="C4" t="s">
        <v>18</v>
      </c>
      <c r="D4" t="s">
        <v>24</v>
      </c>
      <c r="E4" t="s">
        <v>23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17</v>
      </c>
      <c r="C5" t="s">
        <v>21</v>
      </c>
      <c r="D5" t="s">
        <v>25</v>
      </c>
      <c r="E5" t="s">
        <v>23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17</v>
      </c>
      <c r="C6" t="s">
        <v>21</v>
      </c>
      <c r="D6" t="s">
        <v>26</v>
      </c>
      <c r="E6" t="s">
        <v>23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17</v>
      </c>
      <c r="C7" t="s">
        <v>27</v>
      </c>
      <c r="D7" t="s">
        <v>28</v>
      </c>
      <c r="E7" t="s">
        <v>23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17</v>
      </c>
      <c r="C8" t="s">
        <v>29</v>
      </c>
      <c r="D8" t="s">
        <v>30</v>
      </c>
      <c r="E8" t="s">
        <v>23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17</v>
      </c>
      <c r="C9" t="s">
        <v>18</v>
      </c>
      <c r="D9" t="s">
        <v>31</v>
      </c>
      <c r="E9" t="s">
        <v>23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17</v>
      </c>
      <c r="C10" t="s">
        <v>32</v>
      </c>
      <c r="D10" t="s">
        <v>30</v>
      </c>
      <c r="E10" t="s">
        <v>23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17</v>
      </c>
      <c r="C11" t="s">
        <v>18</v>
      </c>
      <c r="D11" t="s">
        <v>33</v>
      </c>
      <c r="E11" t="s">
        <v>23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17</v>
      </c>
      <c r="C12" t="s">
        <v>34</v>
      </c>
      <c r="D12" t="s">
        <v>35</v>
      </c>
      <c r="E12" t="s">
        <v>23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17</v>
      </c>
      <c r="C13" t="s">
        <v>21</v>
      </c>
      <c r="D13" t="s">
        <v>36</v>
      </c>
      <c r="E13" t="s">
        <v>37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17</v>
      </c>
      <c r="C14" t="s">
        <v>38</v>
      </c>
      <c r="D14" t="s">
        <v>39</v>
      </c>
      <c r="E14" t="s">
        <v>37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17</v>
      </c>
      <c r="C15" t="s">
        <v>40</v>
      </c>
      <c r="D15" t="s">
        <v>41</v>
      </c>
      <c r="E15" t="s">
        <v>37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17</v>
      </c>
      <c r="C16" t="s">
        <v>42</v>
      </c>
      <c r="D16" t="s">
        <v>43</v>
      </c>
      <c r="E16" t="s">
        <v>37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44</v>
      </c>
      <c r="C17" t="s">
        <v>45</v>
      </c>
      <c r="D17" t="s">
        <v>46</v>
      </c>
      <c r="E17" t="s">
        <v>37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44</v>
      </c>
      <c r="C18" t="s">
        <v>45</v>
      </c>
      <c r="D18" t="s">
        <v>47</v>
      </c>
      <c r="E18" t="s">
        <v>23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44</v>
      </c>
      <c r="C19" t="s">
        <v>45</v>
      </c>
      <c r="D19" t="s">
        <v>48</v>
      </c>
      <c r="E19" t="s">
        <v>23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44</v>
      </c>
      <c r="C20" t="s">
        <v>18</v>
      </c>
      <c r="D20" t="s">
        <v>49</v>
      </c>
      <c r="E20" t="s">
        <v>20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44</v>
      </c>
      <c r="C21" t="s">
        <v>18</v>
      </c>
      <c r="D21" t="s">
        <v>19</v>
      </c>
      <c r="E21" t="s">
        <v>20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44</v>
      </c>
      <c r="C22" t="s">
        <v>45</v>
      </c>
      <c r="D22" t="s">
        <v>50</v>
      </c>
      <c r="E22" t="s">
        <v>23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44</v>
      </c>
      <c r="C23" t="s">
        <v>45</v>
      </c>
      <c r="D23" t="s">
        <v>51</v>
      </c>
      <c r="E23" t="s">
        <v>23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44</v>
      </c>
      <c r="C24" t="s">
        <v>52</v>
      </c>
      <c r="D24" t="s">
        <v>53</v>
      </c>
      <c r="E24" t="s">
        <v>37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17</v>
      </c>
      <c r="C25" t="s">
        <v>21</v>
      </c>
      <c r="D25" t="s">
        <v>25</v>
      </c>
      <c r="E25" t="s">
        <v>23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17</v>
      </c>
      <c r="C26" t="s">
        <v>18</v>
      </c>
      <c r="D26" t="s">
        <v>24</v>
      </c>
      <c r="E26" t="s">
        <v>23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17</v>
      </c>
      <c r="C27" t="s">
        <v>18</v>
      </c>
      <c r="D27" t="s">
        <v>33</v>
      </c>
      <c r="E27" t="s">
        <v>23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17</v>
      </c>
      <c r="C28" t="s">
        <v>42</v>
      </c>
      <c r="D28" t="s">
        <v>43</v>
      </c>
      <c r="E28" t="s">
        <v>37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17</v>
      </c>
      <c r="C29" t="s">
        <v>27</v>
      </c>
      <c r="D29" t="s">
        <v>28</v>
      </c>
      <c r="E29" t="s">
        <v>23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17</v>
      </c>
      <c r="C30" t="s">
        <v>18</v>
      </c>
      <c r="D30" t="s">
        <v>19</v>
      </c>
      <c r="E30" t="s">
        <v>20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17</v>
      </c>
      <c r="C31" t="s">
        <v>54</v>
      </c>
      <c r="D31" t="s">
        <v>55</v>
      </c>
      <c r="E31" t="s">
        <v>23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17</v>
      </c>
      <c r="C32" t="s">
        <v>21</v>
      </c>
      <c r="D32" t="s">
        <v>22</v>
      </c>
      <c r="E32" t="s">
        <v>23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17</v>
      </c>
      <c r="C33" t="s">
        <v>21</v>
      </c>
      <c r="D33" t="s">
        <v>26</v>
      </c>
      <c r="E33" t="s">
        <v>23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17</v>
      </c>
      <c r="C34" t="s">
        <v>29</v>
      </c>
      <c r="D34" t="s">
        <v>56</v>
      </c>
      <c r="E34" t="s">
        <v>23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17</v>
      </c>
      <c r="C35" t="s">
        <v>18</v>
      </c>
      <c r="D35" t="s">
        <v>31</v>
      </c>
      <c r="E35" t="s">
        <v>23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17</v>
      </c>
      <c r="C36" t="s">
        <v>21</v>
      </c>
      <c r="D36" t="s">
        <v>36</v>
      </c>
      <c r="E36" t="s">
        <v>37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17</v>
      </c>
      <c r="C37" t="s">
        <v>29</v>
      </c>
      <c r="D37" t="s">
        <v>30</v>
      </c>
      <c r="E37" t="s">
        <v>23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17</v>
      </c>
      <c r="C38" t="s">
        <v>57</v>
      </c>
      <c r="D38" t="s">
        <v>58</v>
      </c>
      <c r="E38" t="s">
        <v>37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17</v>
      </c>
      <c r="C39" t="s">
        <v>38</v>
      </c>
      <c r="D39" t="s">
        <v>39</v>
      </c>
      <c r="E39" t="s">
        <v>37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17</v>
      </c>
      <c r="C40" t="s">
        <v>32</v>
      </c>
      <c r="D40" t="s">
        <v>30</v>
      </c>
      <c r="E40" t="s">
        <v>23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17</v>
      </c>
      <c r="C41" t="s">
        <v>34</v>
      </c>
      <c r="D41" t="s">
        <v>35</v>
      </c>
      <c r="E41" t="s">
        <v>23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17</v>
      </c>
      <c r="C42" t="s">
        <v>29</v>
      </c>
      <c r="D42" t="s">
        <v>59</v>
      </c>
      <c r="E42" t="s">
        <v>23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17</v>
      </c>
      <c r="C43" t="s">
        <v>29</v>
      </c>
      <c r="D43" t="s">
        <v>60</v>
      </c>
      <c r="E43" t="s">
        <v>23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17</v>
      </c>
      <c r="C44" t="s">
        <v>40</v>
      </c>
      <c r="D44" t="s">
        <v>41</v>
      </c>
      <c r="E44" t="s">
        <v>37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44</v>
      </c>
      <c r="C45" t="s">
        <v>18</v>
      </c>
      <c r="D45" t="s">
        <v>61</v>
      </c>
      <c r="E45" t="s">
        <v>20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44</v>
      </c>
      <c r="C46" t="s">
        <v>52</v>
      </c>
      <c r="D46" t="s">
        <v>53</v>
      </c>
      <c r="E46" t="s">
        <v>37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44</v>
      </c>
      <c r="C47" t="s">
        <v>45</v>
      </c>
      <c r="D47" t="s">
        <v>50</v>
      </c>
      <c r="E47" t="s">
        <v>23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44</v>
      </c>
      <c r="C48" t="s">
        <v>45</v>
      </c>
      <c r="D48" t="s">
        <v>47</v>
      </c>
      <c r="E48" t="s">
        <v>23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44</v>
      </c>
      <c r="C49" t="s">
        <v>45</v>
      </c>
      <c r="D49" t="s">
        <v>51</v>
      </c>
      <c r="E49" t="s">
        <v>23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44</v>
      </c>
      <c r="C50" t="s">
        <v>18</v>
      </c>
      <c r="D50" t="s">
        <v>49</v>
      </c>
      <c r="E50" t="s">
        <v>20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44</v>
      </c>
      <c r="C51" t="s">
        <v>45</v>
      </c>
      <c r="D51" t="s">
        <v>48</v>
      </c>
      <c r="E51" t="s">
        <v>23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44</v>
      </c>
      <c r="C52" t="s">
        <v>45</v>
      </c>
      <c r="D52" t="s">
        <v>62</v>
      </c>
      <c r="E52" t="s">
        <v>23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44</v>
      </c>
      <c r="C53" t="s">
        <v>45</v>
      </c>
      <c r="D53" t="s">
        <v>46</v>
      </c>
      <c r="E53" t="s">
        <v>37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17</v>
      </c>
      <c r="C54" t="s">
        <v>18</v>
      </c>
      <c r="D54" t="s">
        <v>19</v>
      </c>
      <c r="E54" t="s">
        <v>20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17</v>
      </c>
      <c r="C55" t="s">
        <v>21</v>
      </c>
      <c r="D55" t="s">
        <v>22</v>
      </c>
      <c r="E55" t="s">
        <v>23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17</v>
      </c>
      <c r="C56" t="s">
        <v>21</v>
      </c>
      <c r="D56" t="s">
        <v>25</v>
      </c>
      <c r="E56" t="s">
        <v>23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17</v>
      </c>
      <c r="C57" t="s">
        <v>63</v>
      </c>
      <c r="D57" t="s">
        <v>64</v>
      </c>
      <c r="E57" t="s">
        <v>23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17</v>
      </c>
      <c r="C58" t="s">
        <v>29</v>
      </c>
      <c r="D58" t="s">
        <v>56</v>
      </c>
      <c r="E58" t="s">
        <v>23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17</v>
      </c>
      <c r="C59" t="s">
        <v>54</v>
      </c>
      <c r="D59" t="s">
        <v>55</v>
      </c>
      <c r="E59" t="s">
        <v>23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17</v>
      </c>
      <c r="C60" t="s">
        <v>18</v>
      </c>
      <c r="D60" t="s">
        <v>33</v>
      </c>
      <c r="E60" t="s">
        <v>23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17</v>
      </c>
      <c r="C61" t="s">
        <v>32</v>
      </c>
      <c r="D61" t="s">
        <v>30</v>
      </c>
      <c r="E61" t="s">
        <v>23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17</v>
      </c>
      <c r="C62" t="s">
        <v>29</v>
      </c>
      <c r="D62" t="s">
        <v>30</v>
      </c>
      <c r="E62" t="s">
        <v>23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17</v>
      </c>
      <c r="C63" t="s">
        <v>18</v>
      </c>
      <c r="D63" t="s">
        <v>31</v>
      </c>
      <c r="E63" t="s">
        <v>23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17</v>
      </c>
      <c r="C64" t="s">
        <v>34</v>
      </c>
      <c r="D64" t="s">
        <v>35</v>
      </c>
      <c r="E64" t="s">
        <v>23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17</v>
      </c>
      <c r="C65" t="s">
        <v>42</v>
      </c>
      <c r="D65" t="s">
        <v>43</v>
      </c>
      <c r="E65" t="s">
        <v>37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17</v>
      </c>
      <c r="C66" t="s">
        <v>27</v>
      </c>
      <c r="D66" t="s">
        <v>28</v>
      </c>
      <c r="E66" t="s">
        <v>23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17</v>
      </c>
      <c r="C67" t="s">
        <v>21</v>
      </c>
      <c r="D67" t="s">
        <v>26</v>
      </c>
      <c r="E67" t="s">
        <v>23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17</v>
      </c>
      <c r="C68" t="s">
        <v>40</v>
      </c>
      <c r="D68" t="s">
        <v>41</v>
      </c>
      <c r="E68" t="s">
        <v>37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17</v>
      </c>
      <c r="C69" t="s">
        <v>29</v>
      </c>
      <c r="D69" t="s">
        <v>60</v>
      </c>
      <c r="E69" t="s">
        <v>23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17</v>
      </c>
      <c r="C70" t="s">
        <v>21</v>
      </c>
      <c r="D70" t="s">
        <v>36</v>
      </c>
      <c r="E70" t="s">
        <v>37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17</v>
      </c>
      <c r="C71" t="s">
        <v>57</v>
      </c>
      <c r="D71" t="s">
        <v>58</v>
      </c>
      <c r="E71" t="s">
        <v>37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17</v>
      </c>
      <c r="C72" t="s">
        <v>38</v>
      </c>
      <c r="D72" t="s">
        <v>39</v>
      </c>
      <c r="E72" t="s">
        <v>37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44</v>
      </c>
      <c r="C73" t="s">
        <v>45</v>
      </c>
      <c r="D73" t="s">
        <v>47</v>
      </c>
      <c r="E73" t="s">
        <v>23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44</v>
      </c>
      <c r="C74" t="s">
        <v>18</v>
      </c>
      <c r="D74" t="s">
        <v>49</v>
      </c>
      <c r="E74" t="s">
        <v>20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44</v>
      </c>
      <c r="C75" t="s">
        <v>52</v>
      </c>
      <c r="D75" t="s">
        <v>53</v>
      </c>
      <c r="E75" t="s">
        <v>37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44</v>
      </c>
      <c r="C76" t="s">
        <v>45</v>
      </c>
      <c r="D76" t="s">
        <v>62</v>
      </c>
      <c r="E76" t="s">
        <v>23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44</v>
      </c>
      <c r="C77" t="s">
        <v>18</v>
      </c>
      <c r="D77" t="s">
        <v>49</v>
      </c>
      <c r="E77" t="s">
        <v>20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44</v>
      </c>
      <c r="C78" t="s">
        <v>45</v>
      </c>
      <c r="D78" t="s">
        <v>50</v>
      </c>
      <c r="E78" t="s">
        <v>23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44</v>
      </c>
      <c r="C79" t="s">
        <v>18</v>
      </c>
      <c r="D79" t="s">
        <v>61</v>
      </c>
      <c r="E79" t="s">
        <v>20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44</v>
      </c>
      <c r="C80" t="s">
        <v>45</v>
      </c>
      <c r="D80" t="s">
        <v>51</v>
      </c>
      <c r="E80" t="s">
        <v>23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17</v>
      </c>
      <c r="C81" t="s">
        <v>65</v>
      </c>
      <c r="D81" t="s">
        <v>66</v>
      </c>
      <c r="E81" t="s">
        <v>23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17</v>
      </c>
      <c r="C82" t="s">
        <v>21</v>
      </c>
      <c r="D82" t="s">
        <v>26</v>
      </c>
      <c r="E82" t="s">
        <v>23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17</v>
      </c>
      <c r="C83" t="s">
        <v>18</v>
      </c>
      <c r="D83" t="s">
        <v>19</v>
      </c>
      <c r="E83" t="s">
        <v>20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17</v>
      </c>
      <c r="C84" t="s">
        <v>63</v>
      </c>
      <c r="D84" t="s">
        <v>64</v>
      </c>
      <c r="E84" t="s">
        <v>23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17</v>
      </c>
      <c r="C85" t="s">
        <v>29</v>
      </c>
      <c r="D85" t="s">
        <v>56</v>
      </c>
      <c r="E85" t="s">
        <v>23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17</v>
      </c>
      <c r="C86" t="s">
        <v>29</v>
      </c>
      <c r="D86" t="s">
        <v>59</v>
      </c>
      <c r="E86" t="s">
        <v>23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17</v>
      </c>
      <c r="C87" t="s">
        <v>27</v>
      </c>
      <c r="D87" t="s">
        <v>28</v>
      </c>
      <c r="E87" t="s">
        <v>23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17</v>
      </c>
      <c r="C88" t="s">
        <v>18</v>
      </c>
      <c r="D88" t="s">
        <v>33</v>
      </c>
      <c r="E88" t="s">
        <v>23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17</v>
      </c>
      <c r="C89" t="s">
        <v>18</v>
      </c>
      <c r="D89" t="s">
        <v>31</v>
      </c>
      <c r="E89" t="s">
        <v>23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17</v>
      </c>
      <c r="C90" t="s">
        <v>34</v>
      </c>
      <c r="D90" t="s">
        <v>35</v>
      </c>
      <c r="E90" t="s">
        <v>23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17</v>
      </c>
      <c r="C91" t="s">
        <v>42</v>
      </c>
      <c r="D91" t="s">
        <v>43</v>
      </c>
      <c r="E91" t="s">
        <v>37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17</v>
      </c>
      <c r="C92" t="s">
        <v>21</v>
      </c>
      <c r="D92" t="s">
        <v>36</v>
      </c>
      <c r="E92" t="s">
        <v>37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17</v>
      </c>
      <c r="C93" t="s">
        <v>40</v>
      </c>
      <c r="D93" t="s">
        <v>41</v>
      </c>
      <c r="E93" t="s">
        <v>37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17</v>
      </c>
      <c r="C94" t="s">
        <v>38</v>
      </c>
      <c r="D94" t="s">
        <v>39</v>
      </c>
      <c r="E94" t="s">
        <v>37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17</v>
      </c>
      <c r="C95" t="s">
        <v>57</v>
      </c>
      <c r="D95" t="s">
        <v>58</v>
      </c>
      <c r="E95" t="s">
        <v>37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17</v>
      </c>
      <c r="C96" t="s">
        <v>29</v>
      </c>
      <c r="D96" t="s">
        <v>60</v>
      </c>
      <c r="E96" t="s">
        <v>23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44</v>
      </c>
      <c r="C97" t="s">
        <v>18</v>
      </c>
      <c r="D97" t="s">
        <v>49</v>
      </c>
      <c r="E97" t="s">
        <v>20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44</v>
      </c>
      <c r="C98" t="s">
        <v>18</v>
      </c>
      <c r="D98" t="s">
        <v>33</v>
      </c>
      <c r="E98" t="s">
        <v>23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44</v>
      </c>
      <c r="C99" t="s">
        <v>52</v>
      </c>
      <c r="D99" t="s">
        <v>53</v>
      </c>
      <c r="E99" t="s">
        <v>37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44</v>
      </c>
      <c r="C100" t="s">
        <v>45</v>
      </c>
      <c r="D100" t="s">
        <v>50</v>
      </c>
      <c r="E100" t="s">
        <v>23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44</v>
      </c>
      <c r="C101" t="s">
        <v>45</v>
      </c>
      <c r="D101" t="s">
        <v>51</v>
      </c>
      <c r="E101" t="s">
        <v>23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44</v>
      </c>
      <c r="C102" t="s">
        <v>45</v>
      </c>
      <c r="D102" t="s">
        <v>47</v>
      </c>
      <c r="E102" t="s">
        <v>23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44</v>
      </c>
      <c r="C103" t="s">
        <v>18</v>
      </c>
      <c r="D103" t="s">
        <v>61</v>
      </c>
      <c r="E103" t="s">
        <v>20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17</v>
      </c>
      <c r="C104" t="s">
        <v>21</v>
      </c>
      <c r="D104" t="s">
        <v>25</v>
      </c>
      <c r="E104" t="s">
        <v>23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17</v>
      </c>
      <c r="C105" t="s">
        <v>21</v>
      </c>
      <c r="D105" t="s">
        <v>22</v>
      </c>
      <c r="E105" t="s">
        <v>23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17</v>
      </c>
      <c r="C106" t="s">
        <v>34</v>
      </c>
      <c r="D106" t="s">
        <v>35</v>
      </c>
      <c r="E106" t="s">
        <v>23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17</v>
      </c>
      <c r="C107" t="s">
        <v>29</v>
      </c>
      <c r="D107" t="s">
        <v>56</v>
      </c>
      <c r="E107" t="s">
        <v>23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17</v>
      </c>
      <c r="C108" t="s">
        <v>18</v>
      </c>
      <c r="D108" t="s">
        <v>24</v>
      </c>
      <c r="E108" t="s">
        <v>23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17</v>
      </c>
      <c r="C109" t="s">
        <v>54</v>
      </c>
      <c r="D109" t="s">
        <v>55</v>
      </c>
      <c r="E109" t="s">
        <v>23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17</v>
      </c>
      <c r="C110" t="s">
        <v>21</v>
      </c>
      <c r="D110" t="s">
        <v>26</v>
      </c>
      <c r="E110" t="s">
        <v>23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17</v>
      </c>
      <c r="C111" t="s">
        <v>63</v>
      </c>
      <c r="D111" t="s">
        <v>64</v>
      </c>
      <c r="E111" t="s">
        <v>23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17</v>
      </c>
      <c r="C112" t="s">
        <v>42</v>
      </c>
      <c r="D112" t="s">
        <v>43</v>
      </c>
      <c r="E112" t="s">
        <v>37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17</v>
      </c>
      <c r="C113" t="s">
        <v>65</v>
      </c>
      <c r="D113" t="s">
        <v>66</v>
      </c>
      <c r="E113" t="s">
        <v>23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17</v>
      </c>
      <c r="C114" t="s">
        <v>29</v>
      </c>
      <c r="D114" t="s">
        <v>60</v>
      </c>
      <c r="E114" t="s">
        <v>23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17</v>
      </c>
      <c r="C115" t="s">
        <v>38</v>
      </c>
      <c r="D115" t="s">
        <v>39</v>
      </c>
      <c r="E115" t="s">
        <v>37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17</v>
      </c>
      <c r="C116" t="s">
        <v>57</v>
      </c>
      <c r="D116" t="s">
        <v>58</v>
      </c>
      <c r="E116" t="s">
        <v>37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17</v>
      </c>
      <c r="C117" t="s">
        <v>18</v>
      </c>
      <c r="D117" t="s">
        <v>31</v>
      </c>
      <c r="E117" t="s">
        <v>23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17</v>
      </c>
      <c r="C118" t="s">
        <v>18</v>
      </c>
      <c r="D118" t="s">
        <v>33</v>
      </c>
      <c r="E118" t="s">
        <v>23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17</v>
      </c>
      <c r="C119" t="s">
        <v>21</v>
      </c>
      <c r="D119" t="s">
        <v>36</v>
      </c>
      <c r="E119" t="s">
        <v>37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17</v>
      </c>
      <c r="C120" t="s">
        <v>40</v>
      </c>
      <c r="D120" t="s">
        <v>41</v>
      </c>
      <c r="E120" t="s">
        <v>37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44</v>
      </c>
      <c r="C121" t="s">
        <v>18</v>
      </c>
      <c r="D121" t="s">
        <v>31</v>
      </c>
      <c r="E121" t="s">
        <v>23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44</v>
      </c>
      <c r="C122" t="s">
        <v>18</v>
      </c>
      <c r="D122" t="s">
        <v>61</v>
      </c>
      <c r="E122" t="s">
        <v>20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44</v>
      </c>
      <c r="C123" t="s">
        <v>45</v>
      </c>
      <c r="D123" t="s">
        <v>51</v>
      </c>
      <c r="E123" t="s">
        <v>23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44</v>
      </c>
      <c r="C124" t="s">
        <v>45</v>
      </c>
      <c r="D124" t="s">
        <v>50</v>
      </c>
      <c r="E124" t="s">
        <v>23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44</v>
      </c>
      <c r="C125" t="s">
        <v>45</v>
      </c>
      <c r="D125" t="s">
        <v>46</v>
      </c>
      <c r="E125" t="s">
        <v>37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44</v>
      </c>
      <c r="C126" t="s">
        <v>45</v>
      </c>
      <c r="D126" t="s">
        <v>48</v>
      </c>
      <c r="E126" t="s">
        <v>23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44</v>
      </c>
      <c r="C127" t="s">
        <v>18</v>
      </c>
      <c r="D127" t="s">
        <v>49</v>
      </c>
      <c r="E127" t="s">
        <v>20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44</v>
      </c>
      <c r="C128" t="s">
        <v>52</v>
      </c>
      <c r="D128" t="s">
        <v>53</v>
      </c>
      <c r="E128" t="s">
        <v>37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44</v>
      </c>
      <c r="C129" t="s">
        <v>45</v>
      </c>
      <c r="D129" t="s">
        <v>62</v>
      </c>
      <c r="E129" t="s">
        <v>23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17</v>
      </c>
      <c r="C130" t="s">
        <v>65</v>
      </c>
      <c r="D130" t="s">
        <v>66</v>
      </c>
      <c r="E130" t="s">
        <v>23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17</v>
      </c>
      <c r="C131" t="s">
        <v>63</v>
      </c>
      <c r="D131" t="s">
        <v>64</v>
      </c>
      <c r="E131" t="s">
        <v>23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17</v>
      </c>
      <c r="C132" t="s">
        <v>21</v>
      </c>
      <c r="D132" t="s">
        <v>22</v>
      </c>
      <c r="E132" t="s">
        <v>23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17</v>
      </c>
      <c r="C133" t="s">
        <v>18</v>
      </c>
      <c r="D133" t="s">
        <v>24</v>
      </c>
      <c r="E133" t="s">
        <v>23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17</v>
      </c>
      <c r="C134" t="s">
        <v>29</v>
      </c>
      <c r="D134" t="s">
        <v>60</v>
      </c>
      <c r="E134" t="s">
        <v>23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17</v>
      </c>
      <c r="C135" t="s">
        <v>21</v>
      </c>
      <c r="D135" t="s">
        <v>25</v>
      </c>
      <c r="E135" t="s">
        <v>23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17</v>
      </c>
      <c r="C136" t="s">
        <v>54</v>
      </c>
      <c r="D136" t="s">
        <v>55</v>
      </c>
      <c r="E136" t="s">
        <v>23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17</v>
      </c>
      <c r="C137" t="s">
        <v>40</v>
      </c>
      <c r="D137" t="s">
        <v>41</v>
      </c>
      <c r="E137" t="s">
        <v>37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44</v>
      </c>
      <c r="C138" t="s">
        <v>65</v>
      </c>
      <c r="D138" t="s">
        <v>66</v>
      </c>
      <c r="E138" t="s">
        <v>23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44</v>
      </c>
      <c r="C139" t="s">
        <v>18</v>
      </c>
      <c r="D139" t="s">
        <v>67</v>
      </c>
      <c r="E139" t="s">
        <v>20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44</v>
      </c>
      <c r="C140" t="s">
        <v>45</v>
      </c>
      <c r="D140" t="s">
        <v>50</v>
      </c>
      <c r="E140" t="s">
        <v>23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44</v>
      </c>
      <c r="C141" t="s">
        <v>45</v>
      </c>
      <c r="D141" t="s">
        <v>62</v>
      </c>
      <c r="E141" t="s">
        <v>23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44</v>
      </c>
      <c r="C142" t="s">
        <v>18</v>
      </c>
      <c r="D142" t="s">
        <v>68</v>
      </c>
      <c r="E142" t="s">
        <v>20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17</v>
      </c>
      <c r="C143" t="s">
        <v>18</v>
      </c>
      <c r="D143" t="s">
        <v>19</v>
      </c>
      <c r="E143" t="s">
        <v>20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17</v>
      </c>
      <c r="C144" t="s">
        <v>21</v>
      </c>
      <c r="D144" t="s">
        <v>22</v>
      </c>
      <c r="E144" t="s">
        <v>23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17</v>
      </c>
      <c r="C145" t="s">
        <v>21</v>
      </c>
      <c r="D145" t="s">
        <v>25</v>
      </c>
      <c r="E145" t="s">
        <v>23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17</v>
      </c>
      <c r="C146" t="s">
        <v>63</v>
      </c>
      <c r="D146" t="s">
        <v>64</v>
      </c>
      <c r="E146" t="s">
        <v>23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17</v>
      </c>
      <c r="C147" t="s">
        <v>29</v>
      </c>
      <c r="D147" t="s">
        <v>60</v>
      </c>
      <c r="E147" t="s">
        <v>23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17</v>
      </c>
      <c r="C148" t="s">
        <v>18</v>
      </c>
      <c r="D148" t="s">
        <v>24</v>
      </c>
      <c r="E148" t="s">
        <v>23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44</v>
      </c>
      <c r="C149" t="s">
        <v>45</v>
      </c>
      <c r="D149" t="s">
        <v>47</v>
      </c>
      <c r="E149" t="s">
        <v>23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17</v>
      </c>
      <c r="C150" t="s">
        <v>18</v>
      </c>
      <c r="D150" t="s">
        <v>19</v>
      </c>
      <c r="E150" t="s">
        <v>20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17</v>
      </c>
      <c r="C151" t="s">
        <v>21</v>
      </c>
      <c r="D151" t="s">
        <v>22</v>
      </c>
      <c r="E151" t="s">
        <v>23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17</v>
      </c>
      <c r="C152" t="s">
        <v>29</v>
      </c>
      <c r="D152" t="s">
        <v>56</v>
      </c>
      <c r="E152" t="s">
        <v>23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17</v>
      </c>
      <c r="C153" t="s">
        <v>21</v>
      </c>
      <c r="D153" t="s">
        <v>26</v>
      </c>
      <c r="E153" t="s">
        <v>23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17</v>
      </c>
      <c r="C154" t="s">
        <v>18</v>
      </c>
      <c r="D154" t="s">
        <v>24</v>
      </c>
      <c r="E154" t="s">
        <v>23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17</v>
      </c>
      <c r="C155" t="s">
        <v>21</v>
      </c>
      <c r="D155" t="s">
        <v>25</v>
      </c>
      <c r="E155" t="s">
        <v>23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17</v>
      </c>
      <c r="C156" t="s">
        <v>27</v>
      </c>
      <c r="D156" t="s">
        <v>28</v>
      </c>
      <c r="E156" t="s">
        <v>23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17</v>
      </c>
      <c r="C157" t="s">
        <v>18</v>
      </c>
      <c r="D157" t="s">
        <v>33</v>
      </c>
      <c r="E157" t="s">
        <v>23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17</v>
      </c>
      <c r="C158" t="s">
        <v>18</v>
      </c>
      <c r="D158" t="s">
        <v>31</v>
      </c>
      <c r="E158" t="s">
        <v>23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17</v>
      </c>
      <c r="C159" t="s">
        <v>34</v>
      </c>
      <c r="D159" t="s">
        <v>35</v>
      </c>
      <c r="E159" t="s">
        <v>23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17</v>
      </c>
      <c r="C160" t="s">
        <v>42</v>
      </c>
      <c r="D160" t="s">
        <v>43</v>
      </c>
      <c r="E160" t="s">
        <v>37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17</v>
      </c>
      <c r="C161" t="s">
        <v>40</v>
      </c>
      <c r="D161" t="s">
        <v>41</v>
      </c>
      <c r="E161" t="s">
        <v>37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17</v>
      </c>
      <c r="C162" t="s">
        <v>21</v>
      </c>
      <c r="D162" t="s">
        <v>36</v>
      </c>
      <c r="E162" t="s">
        <v>37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17</v>
      </c>
      <c r="C163" t="s">
        <v>38</v>
      </c>
      <c r="D163" t="s">
        <v>39</v>
      </c>
      <c r="E163" t="s">
        <v>37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44</v>
      </c>
      <c r="C164" t="s">
        <v>45</v>
      </c>
      <c r="D164" t="s">
        <v>50</v>
      </c>
      <c r="E164" t="s">
        <v>23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44</v>
      </c>
      <c r="C165" t="s">
        <v>45</v>
      </c>
      <c r="D165" t="s">
        <v>47</v>
      </c>
      <c r="E165" t="s">
        <v>23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44</v>
      </c>
      <c r="C166" t="s">
        <v>45</v>
      </c>
      <c r="D166" t="s">
        <v>46</v>
      </c>
      <c r="E166" t="s">
        <v>37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44</v>
      </c>
      <c r="C167" t="s">
        <v>45</v>
      </c>
      <c r="D167" t="s">
        <v>48</v>
      </c>
      <c r="E167" t="s">
        <v>23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44</v>
      </c>
      <c r="C168" t="s">
        <v>18</v>
      </c>
      <c r="D168" t="s">
        <v>49</v>
      </c>
      <c r="E168" t="s">
        <v>20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44</v>
      </c>
      <c r="C169" t="s">
        <v>52</v>
      </c>
      <c r="D169" t="s">
        <v>53</v>
      </c>
      <c r="E169" t="s">
        <v>37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44</v>
      </c>
      <c r="C170" t="s">
        <v>18</v>
      </c>
      <c r="D170" t="s">
        <v>61</v>
      </c>
      <c r="E170" t="s">
        <v>20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44</v>
      </c>
      <c r="C171" t="s">
        <v>45</v>
      </c>
      <c r="D171" t="s">
        <v>51</v>
      </c>
      <c r="E171" t="s">
        <v>23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17</v>
      </c>
      <c r="C172" t="s">
        <v>21</v>
      </c>
      <c r="D172" t="s">
        <v>22</v>
      </c>
      <c r="E172" t="s">
        <v>23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17</v>
      </c>
      <c r="C173" t="s">
        <v>65</v>
      </c>
      <c r="D173" t="s">
        <v>66</v>
      </c>
      <c r="E173" t="s">
        <v>23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17</v>
      </c>
      <c r="C174" t="s">
        <v>42</v>
      </c>
      <c r="D174" t="s">
        <v>43</v>
      </c>
      <c r="E174" t="s">
        <v>37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17</v>
      </c>
      <c r="C175" t="s">
        <v>29</v>
      </c>
      <c r="D175" t="s">
        <v>69</v>
      </c>
      <c r="E175" t="s">
        <v>23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17</v>
      </c>
      <c r="C176" t="s">
        <v>18</v>
      </c>
      <c r="D176" t="s">
        <v>19</v>
      </c>
      <c r="E176" t="s">
        <v>20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17</v>
      </c>
      <c r="C177" t="s">
        <v>18</v>
      </c>
      <c r="D177" t="s">
        <v>24</v>
      </c>
      <c r="E177" t="s">
        <v>23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17</v>
      </c>
      <c r="C178" t="s">
        <v>21</v>
      </c>
      <c r="D178" t="s">
        <v>25</v>
      </c>
      <c r="E178" t="s">
        <v>23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17</v>
      </c>
      <c r="C179" t="s">
        <v>54</v>
      </c>
      <c r="D179" t="s">
        <v>55</v>
      </c>
      <c r="E179" t="s">
        <v>23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17</v>
      </c>
      <c r="C180" t="s">
        <v>21</v>
      </c>
      <c r="D180" t="s">
        <v>26</v>
      </c>
      <c r="E180" t="s">
        <v>23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17</v>
      </c>
      <c r="C181" t="s">
        <v>27</v>
      </c>
      <c r="D181" t="s">
        <v>28</v>
      </c>
      <c r="E181" t="s">
        <v>23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17</v>
      </c>
      <c r="C182" t="s">
        <v>38</v>
      </c>
      <c r="D182" t="s">
        <v>39</v>
      </c>
      <c r="E182" t="s">
        <v>37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17</v>
      </c>
      <c r="C183" t="s">
        <v>57</v>
      </c>
      <c r="D183" t="s">
        <v>58</v>
      </c>
      <c r="E183" t="s">
        <v>37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17</v>
      </c>
      <c r="C184" t="s">
        <v>18</v>
      </c>
      <c r="D184" t="s">
        <v>33</v>
      </c>
      <c r="E184" t="s">
        <v>23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17</v>
      </c>
      <c r="C185" t="s">
        <v>21</v>
      </c>
      <c r="D185" t="s">
        <v>36</v>
      </c>
      <c r="E185" t="s">
        <v>37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17</v>
      </c>
      <c r="C186" t="s">
        <v>18</v>
      </c>
      <c r="D186" t="s">
        <v>31</v>
      </c>
      <c r="E186" t="s">
        <v>23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17</v>
      </c>
      <c r="C187" t="s">
        <v>34</v>
      </c>
      <c r="D187" t="s">
        <v>35</v>
      </c>
      <c r="E187" t="s">
        <v>23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17</v>
      </c>
      <c r="C188" t="s">
        <v>40</v>
      </c>
      <c r="D188" t="s">
        <v>41</v>
      </c>
      <c r="E188" t="s">
        <v>37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17</v>
      </c>
      <c r="C189" t="s">
        <v>29</v>
      </c>
      <c r="D189" t="s">
        <v>60</v>
      </c>
      <c r="E189" t="s">
        <v>23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44</v>
      </c>
      <c r="C190" t="s">
        <v>45</v>
      </c>
      <c r="D190" t="s">
        <v>46</v>
      </c>
      <c r="E190" t="s">
        <v>37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44</v>
      </c>
      <c r="C191" t="s">
        <v>45</v>
      </c>
      <c r="D191" t="s">
        <v>51</v>
      </c>
      <c r="E191" t="s">
        <v>23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44</v>
      </c>
      <c r="C192" t="s">
        <v>45</v>
      </c>
      <c r="D192" t="s">
        <v>47</v>
      </c>
      <c r="E192" t="s">
        <v>23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44</v>
      </c>
      <c r="C193" t="s">
        <v>45</v>
      </c>
      <c r="D193" t="s">
        <v>50</v>
      </c>
      <c r="E193" t="s">
        <v>23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44</v>
      </c>
      <c r="C194" t="s">
        <v>52</v>
      </c>
      <c r="D194" t="s">
        <v>53</v>
      </c>
      <c r="E194" t="s">
        <v>37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44</v>
      </c>
      <c r="C195" t="s">
        <v>45</v>
      </c>
      <c r="D195" t="s">
        <v>62</v>
      </c>
      <c r="E195" t="s">
        <v>23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44</v>
      </c>
      <c r="C196" t="s">
        <v>45</v>
      </c>
      <c r="D196" t="s">
        <v>48</v>
      </c>
      <c r="E196" t="s">
        <v>23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44</v>
      </c>
      <c r="C197" t="s">
        <v>18</v>
      </c>
      <c r="D197" t="s">
        <v>67</v>
      </c>
      <c r="E197" t="s">
        <v>20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44</v>
      </c>
      <c r="C198" t="s">
        <v>18</v>
      </c>
      <c r="D198" t="s">
        <v>61</v>
      </c>
      <c r="E198" t="s">
        <v>20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17</v>
      </c>
      <c r="C199" t="s">
        <v>63</v>
      </c>
      <c r="D199" t="s">
        <v>64</v>
      </c>
      <c r="E199" t="s">
        <v>23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17</v>
      </c>
      <c r="C200" t="s">
        <v>21</v>
      </c>
      <c r="D200" t="s">
        <v>25</v>
      </c>
      <c r="E200" t="s">
        <v>23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17</v>
      </c>
      <c r="C201" t="s">
        <v>18</v>
      </c>
      <c r="D201" t="s">
        <v>19</v>
      </c>
      <c r="E201" t="s">
        <v>20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17</v>
      </c>
      <c r="C202" t="s">
        <v>21</v>
      </c>
      <c r="D202" t="s">
        <v>36</v>
      </c>
      <c r="E202" t="s">
        <v>37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17</v>
      </c>
      <c r="C203" t="s">
        <v>54</v>
      </c>
      <c r="D203" t="s">
        <v>55</v>
      </c>
      <c r="E203" t="s">
        <v>23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17</v>
      </c>
      <c r="C204" t="s">
        <v>21</v>
      </c>
      <c r="D204" t="s">
        <v>26</v>
      </c>
      <c r="E204" t="s">
        <v>23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17</v>
      </c>
      <c r="C205" t="s">
        <v>65</v>
      </c>
      <c r="D205" t="s">
        <v>66</v>
      </c>
      <c r="E205" t="s">
        <v>23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17</v>
      </c>
      <c r="C206" t="s">
        <v>29</v>
      </c>
      <c r="D206" t="s">
        <v>69</v>
      </c>
      <c r="E206" t="s">
        <v>23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17</v>
      </c>
      <c r="C207" t="s">
        <v>27</v>
      </c>
      <c r="D207" t="s">
        <v>28</v>
      </c>
      <c r="E207" t="s">
        <v>23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17</v>
      </c>
      <c r="C208" t="s">
        <v>18</v>
      </c>
      <c r="D208" t="s">
        <v>33</v>
      </c>
      <c r="E208" t="s">
        <v>23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17</v>
      </c>
      <c r="C209" t="s">
        <v>21</v>
      </c>
      <c r="D209" t="s">
        <v>22</v>
      </c>
      <c r="E209" t="s">
        <v>23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17</v>
      </c>
      <c r="C210" t="s">
        <v>42</v>
      </c>
      <c r="D210" t="s">
        <v>43</v>
      </c>
      <c r="E210" t="s">
        <v>37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17</v>
      </c>
      <c r="C211" t="s">
        <v>34</v>
      </c>
      <c r="D211" t="s">
        <v>35</v>
      </c>
      <c r="E211" t="s">
        <v>23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17</v>
      </c>
      <c r="C212" t="s">
        <v>38</v>
      </c>
      <c r="D212" t="s">
        <v>39</v>
      </c>
      <c r="E212" t="s">
        <v>37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17</v>
      </c>
      <c r="C213" t="s">
        <v>40</v>
      </c>
      <c r="D213" t="s">
        <v>41</v>
      </c>
      <c r="E213" t="s">
        <v>37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17</v>
      </c>
      <c r="C214" t="s">
        <v>57</v>
      </c>
      <c r="D214" t="s">
        <v>58</v>
      </c>
      <c r="E214" t="s">
        <v>37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44</v>
      </c>
      <c r="C215" t="s">
        <v>45</v>
      </c>
      <c r="D215" t="s">
        <v>50</v>
      </c>
      <c r="E215" t="s">
        <v>23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44</v>
      </c>
      <c r="C216" t="s">
        <v>45</v>
      </c>
      <c r="D216" t="s">
        <v>46</v>
      </c>
      <c r="E216" t="s">
        <v>37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44</v>
      </c>
      <c r="C217" t="s">
        <v>45</v>
      </c>
      <c r="D217" t="s">
        <v>62</v>
      </c>
      <c r="E217" t="s">
        <v>23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44</v>
      </c>
      <c r="C218" t="s">
        <v>45</v>
      </c>
      <c r="D218" t="s">
        <v>47</v>
      </c>
      <c r="E218" t="s">
        <v>23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44</v>
      </c>
      <c r="C219" t="s">
        <v>18</v>
      </c>
      <c r="D219" t="s">
        <v>61</v>
      </c>
      <c r="E219" t="s">
        <v>20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44</v>
      </c>
      <c r="C220" t="s">
        <v>45</v>
      </c>
      <c r="D220" t="s">
        <v>48</v>
      </c>
      <c r="E220" t="s">
        <v>23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44</v>
      </c>
      <c r="C221" t="s">
        <v>18</v>
      </c>
      <c r="D221" t="s">
        <v>49</v>
      </c>
      <c r="E221" t="s">
        <v>20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44</v>
      </c>
      <c r="C222" t="s">
        <v>45</v>
      </c>
      <c r="D222" t="s">
        <v>51</v>
      </c>
      <c r="E222" t="s">
        <v>23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44</v>
      </c>
      <c r="C223" t="s">
        <v>52</v>
      </c>
      <c r="D223" t="s">
        <v>53</v>
      </c>
      <c r="E223" t="s">
        <v>37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44</v>
      </c>
      <c r="C224" t="s">
        <v>18</v>
      </c>
      <c r="D224" t="s">
        <v>67</v>
      </c>
      <c r="E224" t="s">
        <v>20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17</v>
      </c>
      <c r="C225" t="s">
        <v>18</v>
      </c>
      <c r="D225" t="s">
        <v>19</v>
      </c>
      <c r="E225" t="s">
        <v>20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17</v>
      </c>
      <c r="C226" t="s">
        <v>65</v>
      </c>
      <c r="D226" t="s">
        <v>66</v>
      </c>
      <c r="E226" t="s">
        <v>23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17</v>
      </c>
      <c r="C227" t="s">
        <v>54</v>
      </c>
      <c r="D227" t="s">
        <v>55</v>
      </c>
      <c r="E227" t="s">
        <v>23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17</v>
      </c>
      <c r="C228" t="s">
        <v>21</v>
      </c>
      <c r="D228" t="s">
        <v>26</v>
      </c>
      <c r="E228" t="s">
        <v>23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17</v>
      </c>
      <c r="C229" t="s">
        <v>29</v>
      </c>
      <c r="D229" t="s">
        <v>69</v>
      </c>
      <c r="E229" t="s">
        <v>23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17</v>
      </c>
      <c r="C230" t="s">
        <v>63</v>
      </c>
      <c r="D230" t="s">
        <v>64</v>
      </c>
      <c r="E230" t="s">
        <v>23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17</v>
      </c>
      <c r="C231" t="s">
        <v>18</v>
      </c>
      <c r="D231" t="s">
        <v>31</v>
      </c>
      <c r="E231" t="s">
        <v>23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17</v>
      </c>
      <c r="C232" t="s">
        <v>21</v>
      </c>
      <c r="D232" t="s">
        <v>36</v>
      </c>
      <c r="E232" t="s">
        <v>37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17</v>
      </c>
      <c r="C233" t="s">
        <v>18</v>
      </c>
      <c r="D233" t="s">
        <v>33</v>
      </c>
      <c r="E233" t="s">
        <v>23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17</v>
      </c>
      <c r="C234" t="s">
        <v>34</v>
      </c>
      <c r="D234" t="s">
        <v>35</v>
      </c>
      <c r="E234" t="s">
        <v>23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17</v>
      </c>
      <c r="C235" t="s">
        <v>42</v>
      </c>
      <c r="D235" t="s">
        <v>43</v>
      </c>
      <c r="E235" t="s">
        <v>37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17</v>
      </c>
      <c r="C236" t="s">
        <v>40</v>
      </c>
      <c r="D236" t="s">
        <v>41</v>
      </c>
      <c r="E236" t="s">
        <v>37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17</v>
      </c>
      <c r="C237" t="s">
        <v>57</v>
      </c>
      <c r="D237" t="s">
        <v>58</v>
      </c>
      <c r="E237" t="s">
        <v>37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17</v>
      </c>
      <c r="C238" t="s">
        <v>38</v>
      </c>
      <c r="D238" t="s">
        <v>39</v>
      </c>
      <c r="E238" t="s">
        <v>37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17</v>
      </c>
      <c r="C239" t="s">
        <v>29</v>
      </c>
      <c r="D239" t="s">
        <v>60</v>
      </c>
      <c r="E239" t="s">
        <v>23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44</v>
      </c>
      <c r="C240" t="s">
        <v>45</v>
      </c>
      <c r="D240" t="s">
        <v>47</v>
      </c>
      <c r="E240" t="s">
        <v>23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44</v>
      </c>
      <c r="C241" t="s">
        <v>45</v>
      </c>
      <c r="D241" t="s">
        <v>51</v>
      </c>
      <c r="E241" t="s">
        <v>23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44</v>
      </c>
      <c r="C242" t="s">
        <v>45</v>
      </c>
      <c r="D242" t="s">
        <v>62</v>
      </c>
      <c r="E242" t="s">
        <v>23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44</v>
      </c>
      <c r="C243" t="s">
        <v>45</v>
      </c>
      <c r="D243" t="s">
        <v>50</v>
      </c>
      <c r="E243" t="s">
        <v>23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44</v>
      </c>
      <c r="C244" t="s">
        <v>45</v>
      </c>
      <c r="D244" t="s">
        <v>46</v>
      </c>
      <c r="E244" t="s">
        <v>37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44</v>
      </c>
      <c r="C245" t="s">
        <v>45</v>
      </c>
      <c r="D245" t="s">
        <v>48</v>
      </c>
      <c r="E245" t="s">
        <v>23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44</v>
      </c>
      <c r="C246" t="s">
        <v>18</v>
      </c>
      <c r="D246" t="s">
        <v>49</v>
      </c>
      <c r="E246" t="s">
        <v>20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44</v>
      </c>
      <c r="C247" t="s">
        <v>18</v>
      </c>
      <c r="D247" t="s">
        <v>61</v>
      </c>
      <c r="E247" t="s">
        <v>20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44</v>
      </c>
      <c r="C248" t="s">
        <v>52</v>
      </c>
      <c r="D248" t="s">
        <v>53</v>
      </c>
      <c r="E248" t="s">
        <v>37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44</v>
      </c>
      <c r="C249" t="s">
        <v>18</v>
      </c>
      <c r="D249" t="s">
        <v>67</v>
      </c>
      <c r="E249" t="s">
        <v>20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17</v>
      </c>
      <c r="C250" t="s">
        <v>54</v>
      </c>
      <c r="D250" t="s">
        <v>55</v>
      </c>
      <c r="E250" t="s">
        <v>23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17</v>
      </c>
      <c r="C251" t="s">
        <v>65</v>
      </c>
      <c r="D251" t="s">
        <v>66</v>
      </c>
      <c r="E251" t="s">
        <v>23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17</v>
      </c>
      <c r="C252" t="s">
        <v>21</v>
      </c>
      <c r="D252" t="s">
        <v>22</v>
      </c>
      <c r="E252" t="s">
        <v>23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17</v>
      </c>
      <c r="C253" t="s">
        <v>21</v>
      </c>
      <c r="D253" t="s">
        <v>26</v>
      </c>
      <c r="E253" t="s">
        <v>23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17</v>
      </c>
      <c r="C254" t="s">
        <v>63</v>
      </c>
      <c r="D254" t="s">
        <v>64</v>
      </c>
      <c r="E254" t="s">
        <v>23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17</v>
      </c>
      <c r="C255" t="s">
        <v>18</v>
      </c>
      <c r="D255" t="s">
        <v>24</v>
      </c>
      <c r="E255" t="s">
        <v>23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17</v>
      </c>
      <c r="C256" t="s">
        <v>21</v>
      </c>
      <c r="D256" t="s">
        <v>25</v>
      </c>
      <c r="E256" t="s">
        <v>23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17</v>
      </c>
      <c r="C257" t="s">
        <v>18</v>
      </c>
      <c r="D257" t="s">
        <v>31</v>
      </c>
      <c r="E257" t="s">
        <v>23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17</v>
      </c>
      <c r="C258" t="s">
        <v>27</v>
      </c>
      <c r="D258" t="s">
        <v>28</v>
      </c>
      <c r="E258" t="s">
        <v>23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17</v>
      </c>
      <c r="C259" t="s">
        <v>18</v>
      </c>
      <c r="D259" t="s">
        <v>33</v>
      </c>
      <c r="E259" t="s">
        <v>23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17</v>
      </c>
      <c r="C260" t="s">
        <v>29</v>
      </c>
      <c r="D260" t="s">
        <v>69</v>
      </c>
      <c r="E260" t="s">
        <v>23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17</v>
      </c>
      <c r="C261" t="s">
        <v>42</v>
      </c>
      <c r="D261" t="s">
        <v>43</v>
      </c>
      <c r="E261" t="s">
        <v>37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17</v>
      </c>
      <c r="C262" t="s">
        <v>34</v>
      </c>
      <c r="D262" t="s">
        <v>35</v>
      </c>
      <c r="E262" t="s">
        <v>23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17</v>
      </c>
      <c r="C263" t="s">
        <v>29</v>
      </c>
      <c r="D263" t="s">
        <v>60</v>
      </c>
      <c r="E263" t="s">
        <v>23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17</v>
      </c>
      <c r="C264" t="s">
        <v>38</v>
      </c>
      <c r="D264" t="s">
        <v>39</v>
      </c>
      <c r="E264" t="s">
        <v>37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17</v>
      </c>
      <c r="C265" t="s">
        <v>40</v>
      </c>
      <c r="D265" t="s">
        <v>41</v>
      </c>
      <c r="E265" t="s">
        <v>37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17</v>
      </c>
      <c r="C266" t="s">
        <v>21</v>
      </c>
      <c r="D266" t="s">
        <v>36</v>
      </c>
      <c r="E266" t="s">
        <v>37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17</v>
      </c>
      <c r="C267" t="s">
        <v>57</v>
      </c>
      <c r="D267" t="s">
        <v>58</v>
      </c>
      <c r="E267" t="s">
        <v>37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44</v>
      </c>
      <c r="C268" t="s">
        <v>45</v>
      </c>
      <c r="D268" t="s">
        <v>46</v>
      </c>
      <c r="E268" t="s">
        <v>37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44</v>
      </c>
      <c r="C269" t="s">
        <v>45</v>
      </c>
      <c r="D269" t="s">
        <v>50</v>
      </c>
      <c r="E269" t="s">
        <v>23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44</v>
      </c>
      <c r="C270" t="s">
        <v>18</v>
      </c>
      <c r="D270" t="s">
        <v>49</v>
      </c>
      <c r="E270" t="s">
        <v>20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44</v>
      </c>
      <c r="C271" t="s">
        <v>18</v>
      </c>
      <c r="D271" t="s">
        <v>67</v>
      </c>
      <c r="E271" t="s">
        <v>20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44</v>
      </c>
      <c r="C272" t="s">
        <v>18</v>
      </c>
      <c r="D272" t="s">
        <v>61</v>
      </c>
      <c r="E272" t="s">
        <v>20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44</v>
      </c>
      <c r="C273" t="s">
        <v>45</v>
      </c>
      <c r="D273" t="s">
        <v>48</v>
      </c>
      <c r="E273" t="s">
        <v>23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44</v>
      </c>
      <c r="C274" t="s">
        <v>45</v>
      </c>
      <c r="D274" t="s">
        <v>62</v>
      </c>
      <c r="E274" t="s">
        <v>23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44</v>
      </c>
      <c r="C275" t="s">
        <v>45</v>
      </c>
      <c r="D275" t="s">
        <v>51</v>
      </c>
      <c r="E275" t="s">
        <v>23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44</v>
      </c>
      <c r="C276" t="s">
        <v>52</v>
      </c>
      <c r="D276" t="s">
        <v>53</v>
      </c>
      <c r="E276" t="s">
        <v>37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17</v>
      </c>
      <c r="C277" t="s">
        <v>65</v>
      </c>
      <c r="D277" t="s">
        <v>66</v>
      </c>
      <c r="E277" t="s">
        <v>23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17</v>
      </c>
      <c r="C278" t="s">
        <v>21</v>
      </c>
      <c r="D278" t="s">
        <v>22</v>
      </c>
      <c r="E278" t="s">
        <v>23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17</v>
      </c>
      <c r="C279" t="s">
        <v>21</v>
      </c>
      <c r="D279" t="s">
        <v>25</v>
      </c>
      <c r="E279" t="s">
        <v>23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17</v>
      </c>
      <c r="C280" t="s">
        <v>54</v>
      </c>
      <c r="D280" t="s">
        <v>55</v>
      </c>
      <c r="E280" t="s">
        <v>23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17</v>
      </c>
      <c r="C281" t="s">
        <v>63</v>
      </c>
      <c r="D281" t="s">
        <v>64</v>
      </c>
      <c r="E281" t="s">
        <v>23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17</v>
      </c>
      <c r="C282" t="s">
        <v>18</v>
      </c>
      <c r="D282" t="s">
        <v>24</v>
      </c>
      <c r="E282" t="s">
        <v>23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17</v>
      </c>
      <c r="C283" t="s">
        <v>57</v>
      </c>
      <c r="D283" t="s">
        <v>58</v>
      </c>
      <c r="E283" t="s">
        <v>37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17</v>
      </c>
      <c r="C284" t="s">
        <v>29</v>
      </c>
      <c r="D284" t="s">
        <v>60</v>
      </c>
      <c r="E284" t="s">
        <v>23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44</v>
      </c>
      <c r="C285" t="s">
        <v>45</v>
      </c>
      <c r="D285" t="s">
        <v>62</v>
      </c>
      <c r="E285" t="s">
        <v>23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44</v>
      </c>
      <c r="C286" t="s">
        <v>18</v>
      </c>
      <c r="D286" t="s">
        <v>67</v>
      </c>
      <c r="E286" t="s">
        <v>20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44</v>
      </c>
      <c r="C287" t="s">
        <v>45</v>
      </c>
      <c r="D287" t="s">
        <v>50</v>
      </c>
      <c r="E287" t="s">
        <v>23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17</v>
      </c>
      <c r="C288" t="s">
        <v>18</v>
      </c>
      <c r="D288" t="s">
        <v>19</v>
      </c>
      <c r="E288" t="s">
        <v>20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17</v>
      </c>
      <c r="C289" t="s">
        <v>21</v>
      </c>
      <c r="D289" t="s">
        <v>22</v>
      </c>
      <c r="E289" t="s">
        <v>23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17</v>
      </c>
      <c r="C290" t="s">
        <v>21</v>
      </c>
      <c r="D290" t="s">
        <v>25</v>
      </c>
      <c r="E290" t="s">
        <v>23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17</v>
      </c>
      <c r="C291" t="s">
        <v>63</v>
      </c>
      <c r="D291" t="s">
        <v>64</v>
      </c>
      <c r="E291" t="s">
        <v>23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17</v>
      </c>
      <c r="C292" t="s">
        <v>18</v>
      </c>
      <c r="D292" t="s">
        <v>24</v>
      </c>
      <c r="E292" t="s">
        <v>23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17</v>
      </c>
      <c r="C293" t="s">
        <v>29</v>
      </c>
      <c r="D293" t="s">
        <v>60</v>
      </c>
      <c r="E293" t="s">
        <v>23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44</v>
      </c>
      <c r="C294" t="s">
        <v>45</v>
      </c>
      <c r="D294" t="s">
        <v>47</v>
      </c>
      <c r="E294" t="s">
        <v>23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ColWidth="8.85546875" defaultRowHeight="15" x14ac:dyDescent="0.25"/>
  <cols>
    <col min="3" max="3" width="18.140625" bestFit="1" customWidth="1"/>
  </cols>
  <sheetData>
    <row r="1" spans="1:3" ht="15.75" thickBot="1" x14ac:dyDescent="0.3">
      <c r="A1" t="s">
        <v>70</v>
      </c>
      <c r="B1" t="s">
        <v>71</v>
      </c>
      <c r="C1" s="1" t="s">
        <v>72</v>
      </c>
    </row>
    <row r="2" spans="1:3" x14ac:dyDescent="0.25">
      <c r="A2" s="168" t="s">
        <v>44</v>
      </c>
      <c r="B2" s="168" t="s">
        <v>44</v>
      </c>
      <c r="C2" s="169">
        <v>3.75</v>
      </c>
    </row>
    <row r="3" spans="1:3" x14ac:dyDescent="0.25">
      <c r="A3" s="170" t="s">
        <v>17</v>
      </c>
      <c r="B3" s="170" t="s">
        <v>73</v>
      </c>
      <c r="C3" s="171">
        <v>5</v>
      </c>
    </row>
    <row r="4" spans="1:3" ht="15.75" thickBot="1" x14ac:dyDescent="0.3">
      <c r="A4" s="172" t="s">
        <v>74</v>
      </c>
      <c r="B4" s="172" t="s">
        <v>75</v>
      </c>
      <c r="C4" s="171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ColWidth="8.85546875" defaultRowHeight="15" x14ac:dyDescent="0.25"/>
  <cols>
    <col min="1" max="1" width="38.42578125" bestFit="1" customWidth="1"/>
    <col min="2" max="7" width="15.28515625" customWidth="1"/>
    <col min="10" max="10" width="38.42578125" bestFit="1" customWidth="1"/>
    <col min="11" max="12" width="11.42578125" bestFit="1" customWidth="1"/>
    <col min="13" max="13" width="10.7109375" customWidth="1"/>
    <col min="14" max="14" width="9.42578125" bestFit="1" customWidth="1"/>
  </cols>
  <sheetData>
    <row r="1" spans="1:15" x14ac:dyDescent="0.25">
      <c r="A1" s="208" t="s">
        <v>17</v>
      </c>
      <c r="J1" s="208" t="s">
        <v>44</v>
      </c>
    </row>
    <row r="2" spans="1:15" x14ac:dyDescent="0.25">
      <c r="A2" s="209"/>
      <c r="B2" s="209" t="str">
        <f>'PR DATE'!D3</f>
        <v>Earnings</v>
      </c>
      <c r="C2" s="209" t="s">
        <v>76</v>
      </c>
      <c r="D2" s="209" t="s">
        <v>77</v>
      </c>
      <c r="E2" s="209" t="s">
        <v>78</v>
      </c>
      <c r="F2" s="209" t="s">
        <v>76</v>
      </c>
      <c r="G2" s="209" t="s">
        <v>77</v>
      </c>
      <c r="J2" s="209"/>
      <c r="K2" s="209" t="str">
        <f t="shared" ref="K2:M3" si="0">B2</f>
        <v>Earnings</v>
      </c>
      <c r="L2" s="209" t="str">
        <f t="shared" si="0"/>
        <v>Count</v>
      </c>
      <c r="M2" s="209" t="str">
        <f t="shared" si="0"/>
        <v>Calculated</v>
      </c>
      <c r="N2" s="209" t="s">
        <v>76</v>
      </c>
      <c r="O2" s="209" t="s">
        <v>77</v>
      </c>
    </row>
    <row r="3" spans="1:15" x14ac:dyDescent="0.25">
      <c r="A3" s="210" t="str">
        <f>'PR DATE'!A4</f>
        <v>Operator</v>
      </c>
      <c r="B3" s="210" t="str">
        <f>'PR DATE'!D4</f>
        <v>Hourly</v>
      </c>
      <c r="C3" s="210" t="s">
        <v>79</v>
      </c>
      <c r="D3" s="210" t="s">
        <v>80</v>
      </c>
      <c r="E3" s="210" t="s">
        <v>81</v>
      </c>
      <c r="F3" s="210" t="s">
        <v>81</v>
      </c>
      <c r="G3" s="210" t="s">
        <v>81</v>
      </c>
      <c r="J3" s="210" t="str">
        <f>'PR DATE'!A4</f>
        <v>Operator</v>
      </c>
      <c r="K3" s="210" t="str">
        <f t="shared" si="0"/>
        <v>Hourly</v>
      </c>
      <c r="L3" s="210" t="str">
        <f t="shared" si="0"/>
        <v>Hourly</v>
      </c>
      <c r="M3" s="210" t="str">
        <f t="shared" si="0"/>
        <v>Hrly Rate</v>
      </c>
      <c r="N3" s="210" t="s">
        <v>82</v>
      </c>
      <c r="O3" s="210" t="s">
        <v>83</v>
      </c>
    </row>
    <row r="5" spans="1:15" x14ac:dyDescent="0.25">
      <c r="A5" s="211" t="str">
        <f ca="1">IF('PR DATE'!A6=0,"",'PR DATE'!A6)</f>
        <v>EXPRESS TRANSPORTATION SERVICES, LLC</v>
      </c>
      <c r="B5" s="212">
        <f ca="1">IF('PR DATE'!D6=0,"",'PR DATE'!D6)</f>
        <v>20866.209390000004</v>
      </c>
      <c r="C5" s="213">
        <f ca="1">IF(SUMIFS(Hours_Working!M:M,Hours_Working!A:A,A5,Hours_Working!C:C,"CCCTA")=0,"",SUMIFS(Hours_Working!M:M,Hours_Working!A:A,A5,Hours_Working!C:C,"CCCTA"))</f>
        <v>555.73199999999997</v>
      </c>
      <c r="D5" s="214">
        <f t="shared" ref="D5" ca="1" si="1">IFERROR(B5/C5,"")</f>
        <v>37.547251894798222</v>
      </c>
      <c r="E5" s="212">
        <f ca="1">IF('PR DATE'!E6=0,"",'PR DATE'!E6)</f>
        <v>2580.3654999999994</v>
      </c>
      <c r="F5" s="213">
        <f ca="1">IF(SUMIF('Fares_Big Star Export'!A:A,A5,'Fares_Big Star Export'!W:W)=0,"",SUMIF('Fares_Big Star Export'!A:A,A5,'Fares_Big Star Export'!W:W))</f>
        <v>8553.2125000000378</v>
      </c>
      <c r="G5" s="214">
        <f ca="1">IFERROR(E5/F5,"")</f>
        <v>0.30168378255538347</v>
      </c>
      <c r="J5" s="211" t="str">
        <f ca="1">IF('PR DATE'!A55=0,"",'PR DATE'!A55)</f>
        <v>EXPRESS TRANSPORTATION SERVICES, LLC</v>
      </c>
      <c r="K5" s="212">
        <f ca="1">IF('PR DATE'!D55=0,"",'PR DATE'!D55)</f>
        <v>13011.030780000003</v>
      </c>
      <c r="L5" s="213">
        <f ca="1">IF(SUMIFS(Hours_Working!M:M,Hours_Working!A:A,A5,Hours_Working!C:C,"LAVTA")=0,"",SUMIFS(Hours_Working!M:M,Hours_Working!A:A,A5,Hours_Working!C:C,"LAVTA"))</f>
        <v>309.63900000000001</v>
      </c>
      <c r="M5" s="214">
        <f t="shared" ref="M5" ca="1" si="2">IFERROR(K5/L5,"")</f>
        <v>42.02000000000001</v>
      </c>
      <c r="N5" s="213">
        <f ca="1">IF(COUNTIFS(Fares_CCCTA_LAVTA!B:B,Review!J5,Fares_CCCTA_LAVTA!A:A,"LAVTA")="0","",COUNTIFS(Fares_CCCTA_LAVTA!B:B,Review!J5,Fares_CCCTA_LAVTA!A:A,"LAVTA"))</f>
        <v>311</v>
      </c>
      <c r="O5" s="214">
        <f ca="1">IFERROR(K5/N5,"")</f>
        <v>41.836111832797435</v>
      </c>
    </row>
    <row r="6" spans="1:15" x14ac:dyDescent="0.25">
      <c r="A6" s="215" t="str">
        <f ca="1">IF('PR DATE'!A7=0,"",'PR DATE'!A7)</f>
        <v>AARON TRANSPORTATION</v>
      </c>
      <c r="B6" s="216">
        <f ca="1">IF('PR DATE'!D7=0,"",'PR DATE'!D7)</f>
        <v>2375.0675000000001</v>
      </c>
      <c r="C6" s="217">
        <f ca="1">IF(SUMIFS(Hours_Working!M:M,Hours_Working!A:A,A6,Hours_Working!C:C,"CCCTA")=0,"",SUMIFS(Hours_Working!M:M,Hours_Working!A:A,A6,Hours_Working!C:C,"CCCTA"))</f>
        <v>71.540999999999997</v>
      </c>
      <c r="D6" s="218">
        <f t="shared" ref="D6" ca="1" si="3">IFERROR(B6/C6,"")</f>
        <v>33.198690261528355</v>
      </c>
      <c r="E6" s="218">
        <f ca="1">IF('PR DATE'!E7=0,"",'PR DATE'!E7)</f>
        <v>239.0067</v>
      </c>
      <c r="F6" s="217">
        <f ca="1">IF(SUMIF('Fares_Big Star Export'!A:A,A6,'Fares_Big Star Export'!W:W)=0,"",SUMIF('Fares_Big Star Export'!A:A,A6,'Fares_Big Star Export'!W:W))</f>
        <v>1365</v>
      </c>
      <c r="G6" s="218">
        <f ca="1">IFERROR(E6/F6,"")</f>
        <v>0.17509648351648352</v>
      </c>
      <c r="J6" s="215" t="str">
        <f ca="1">IF('PR DATE'!A56=0,"",'PR DATE'!A56)</f>
        <v>AARON TRANSPORTATION</v>
      </c>
      <c r="K6" s="216" t="str">
        <f ca="1">IF('PR DATE'!D56=0,"",'PR DATE'!D56)</f>
        <v/>
      </c>
      <c r="L6" s="217" t="str">
        <f ca="1">IF(SUMIFS(Hours_Working!M:M,Hours_Working!A:A,A6,Hours_Working!C:C,"LAVTA")=0,"",SUMIFS(Hours_Working!M:M,Hours_Working!A:A,A6,Hours_Working!C:C,"LAVTA"))</f>
        <v/>
      </c>
      <c r="M6" s="218" t="str">
        <f t="shared" ref="M6:M7" ca="1" si="4">IFERROR(K6/L6,"")</f>
        <v/>
      </c>
      <c r="N6" s="217">
        <f ca="1">IF(COUNTIFS(Fares_CCCTA_LAVTA!B:B,Review!J6,Fares_CCCTA_LAVTA!A:A,"LAVTA")="0","",COUNTIFS(Fares_CCCTA_LAVTA!B:B,Review!J6,Fares_CCCTA_LAVTA!A:A,"LAVTA"))</f>
        <v>0</v>
      </c>
      <c r="O6" s="218" t="str">
        <f t="shared" ref="O6:O25" ca="1" si="5">IFERROR(K6/N6,"")</f>
        <v/>
      </c>
    </row>
    <row r="7" spans="1:15" x14ac:dyDescent="0.25">
      <c r="A7" s="215" t="str">
        <f ca="1">IF('PR DATE'!A8=0,"",'PR DATE'!A8)</f>
        <v>MONAI&amp;SON'S LLC</v>
      </c>
      <c r="B7" s="216">
        <f ca="1">IF('PR DATE'!D8=0,"",'PR DATE'!D8)</f>
        <v>3128.8945000000008</v>
      </c>
      <c r="C7" s="217">
        <f ca="1">IF(SUMIFS(Hours_Working!M:M,Hours_Working!A:A,A7,Hours_Working!C:C,"CCCTA")=0,"",SUMIFS(Hours_Working!M:M,Hours_Working!A:A,A7,Hours_Working!C:C,"CCCTA"))</f>
        <v>95.320999999999998</v>
      </c>
      <c r="D7" s="218">
        <f t="shared" ref="D7:D23" ca="1" si="6">IFERROR(B7/C7,"")</f>
        <v>32.824818245717111</v>
      </c>
      <c r="E7" s="218">
        <f ca="1">IF('PR DATE'!E8=0,"",'PR DATE'!E8)</f>
        <v>171.69729999999998</v>
      </c>
      <c r="F7" s="217">
        <f ca="1">IF(SUMIF('Fares_Big Star Export'!A:A,A7,'Fares_Big Star Export'!W:W)=0,"",SUMIF('Fares_Big Star Export'!A:A,A7,'Fares_Big Star Export'!W:W))</f>
        <v>1397.5</v>
      </c>
      <c r="G7" s="218">
        <f ca="1">IFERROR(E7/F7,"")</f>
        <v>0.12286032200357781</v>
      </c>
      <c r="J7" s="215" t="str">
        <f ca="1">IF('PR DATE'!A57=0,"",'PR DATE'!A57)</f>
        <v>MONAI&amp;SON'S LLC</v>
      </c>
      <c r="K7" s="216">
        <f ca="1">IF('PR DATE'!D57=0,"",'PR DATE'!D57)</f>
        <v>177.6</v>
      </c>
      <c r="L7" s="217">
        <f ca="1">IF(SUMIFS(Hours_Working!M:M,Hours_Working!A:A,A7,Hours_Working!C:C,"LAVTA")=0,"",SUMIFS(Hours_Working!M:M,Hours_Working!A:A,A7,Hours_Working!C:C,"LAVTA"))</f>
        <v>4.8</v>
      </c>
      <c r="M7" s="218">
        <f t="shared" ca="1" si="4"/>
        <v>37</v>
      </c>
      <c r="N7" s="217">
        <f ca="1">IF(COUNTIFS(Fares_CCCTA_LAVTA!B:B,Review!J7,Fares_CCCTA_LAVTA!A:A,"LAVTA")="0","",COUNTIFS(Fares_CCCTA_LAVTA!B:B,Review!J7,Fares_CCCTA_LAVTA!A:A,"LAVTA"))</f>
        <v>5</v>
      </c>
      <c r="O7" s="218">
        <f t="shared" ca="1" si="5"/>
        <v>35.519999999999996</v>
      </c>
    </row>
    <row r="8" spans="1:15" x14ac:dyDescent="0.25">
      <c r="A8" s="215" t="str">
        <f ca="1">IF('PR DATE'!A9=0,"",'PR DATE'!A9)</f>
        <v>SYNERGY MEDICAL TRANSPORTATION LLC</v>
      </c>
      <c r="B8" s="216">
        <f ca="1">IF('PR DATE'!D9=0,"",'PR DATE'!D9)</f>
        <v>8648.9475000000002</v>
      </c>
      <c r="C8" s="217">
        <f ca="1">IF(SUMIFS(Hours_Working!M:M,Hours_Working!A:A,A8,Hours_Working!C:C,"CCCTA")=0,"",SUMIFS(Hours_Working!M:M,Hours_Working!A:A,A8,Hours_Working!C:C,"CCCTA"))</f>
        <v>287.83500000000004</v>
      </c>
      <c r="D8" s="218">
        <f t="shared" ca="1" si="6"/>
        <v>30.048282870394495</v>
      </c>
      <c r="E8" s="218">
        <f ca="1">IF('PR DATE'!E9=0,"",'PR DATE'!E9)</f>
        <v>934.73610000000031</v>
      </c>
      <c r="F8" s="217">
        <f ca="1">IF(SUMIF('Fares_Big Star Export'!A:A,A8,'Fares_Big Star Export'!W:W)=0,"",SUMIF('Fares_Big Star Export'!A:A,A8,'Fares_Big Star Export'!W:W))</f>
        <v>2242.5</v>
      </c>
      <c r="G8" s="218">
        <f ca="1">IFERROR(E8/F8,"")</f>
        <v>0.41682769230769245</v>
      </c>
      <c r="J8" s="215" t="str">
        <f ca="1">IF('PR DATE'!A58=0,"",'PR DATE'!A58)</f>
        <v>SYNERGY MEDICAL TRANSPORTATION LLC</v>
      </c>
      <c r="K8" s="216">
        <f ca="1">IF('PR DATE'!D58=0,"",'PR DATE'!D58)</f>
        <v>873.82899999999995</v>
      </c>
      <c r="L8" s="217">
        <f ca="1">IF(SUMIFS(Hours_Working!M:M,Hours_Working!A:A,A8,Hours_Working!C:C,"LAVTA")=0,"",SUMIFS(Hours_Working!M:M,Hours_Working!A:A,A8,Hours_Working!C:C,"LAVTA"))</f>
        <v>23.617000000000001</v>
      </c>
      <c r="M8" s="218">
        <f t="shared" ref="M8:M27" ca="1" si="7">IFERROR(K8/L8,"")</f>
        <v>37</v>
      </c>
      <c r="N8" s="217">
        <f ca="1">IF(COUNTIFS(Fares_CCCTA_LAVTA!B:B,Review!J8,Fares_CCCTA_LAVTA!A:A,"LAVTA")="0","",COUNTIFS(Fares_CCCTA_LAVTA!B:B,Review!J8,Fares_CCCTA_LAVTA!A:A,"LAVTA"))</f>
        <v>25</v>
      </c>
      <c r="O8" s="218">
        <f t="shared" ca="1" si="5"/>
        <v>34.953159999999997</v>
      </c>
    </row>
    <row r="9" spans="1:15" x14ac:dyDescent="0.25">
      <c r="A9" s="215" t="str">
        <f ca="1">IF('PR DATE'!A10=0,"",'PR DATE'!A10)</f>
        <v>DIAMOND HILL TRANSPORTATION LLC</v>
      </c>
      <c r="B9" s="216">
        <f ca="1">IF('PR DATE'!D10=0,"",'PR DATE'!D10)</f>
        <v>3099.9140000000002</v>
      </c>
      <c r="C9" s="217">
        <f ca="1">IF(SUMIFS(Hours_Working!M:M,Hours_Working!A:A,A9,Hours_Working!C:C,"CCCTA")=0,"",SUMIFS(Hours_Working!M:M,Hours_Working!A:A,A9,Hours_Working!C:C,"CCCTA"))</f>
        <v>92.928000000000011</v>
      </c>
      <c r="D9" s="218">
        <f t="shared" ca="1" si="6"/>
        <v>33.35823433195592</v>
      </c>
      <c r="E9" s="218">
        <f ca="1">IF('PR DATE'!E10=0,"",'PR DATE'!E10)</f>
        <v>209.77070000000001</v>
      </c>
      <c r="F9" s="217">
        <f ca="1">IF(SUMIF('Fares_Big Star Export'!A:A,A9,'Fares_Big Star Export'!W:W)=0,"",SUMIF('Fares_Big Star Export'!A:A,A9,'Fares_Big Star Export'!W:W))</f>
        <v>1105</v>
      </c>
      <c r="G9" s="218">
        <f ca="1">IFERROR(E9/F9,"")</f>
        <v>0.18983773755656108</v>
      </c>
      <c r="J9" s="215" t="str">
        <f ca="1">IF('PR DATE'!A59=0,"",'PR DATE'!A59)</f>
        <v>DIAMOND HILL TRANSPORTATION LLC</v>
      </c>
      <c r="K9" s="216" t="str">
        <f ca="1">IF('PR DATE'!D59=0,"",'PR DATE'!D59)</f>
        <v/>
      </c>
      <c r="L9" s="217" t="str">
        <f ca="1">IF(SUMIFS(Hours_Working!M:M,Hours_Working!A:A,A9,Hours_Working!C:C,"LAVTA")=0,"",SUMIFS(Hours_Working!M:M,Hours_Working!A:A,A9,Hours_Working!C:C,"LAVTA"))</f>
        <v/>
      </c>
      <c r="M9" s="218" t="str">
        <f t="shared" ca="1" si="7"/>
        <v/>
      </c>
      <c r="N9" s="217">
        <f ca="1">IF(COUNTIFS(Fares_CCCTA_LAVTA!B:B,Review!J9,Fares_CCCTA_LAVTA!A:A,"LAVTA")="0","",COUNTIFS(Fares_CCCTA_LAVTA!B:B,Review!J9,Fares_CCCTA_LAVTA!A:A,"LAVTA"))</f>
        <v>0</v>
      </c>
      <c r="O9" s="218" t="str">
        <f t="shared" ca="1" si="5"/>
        <v/>
      </c>
    </row>
    <row r="10" spans="1:15" x14ac:dyDescent="0.25">
      <c r="A10" s="215" t="str">
        <f ca="1">IF('PR DATE'!A11=0,"",'PR DATE'!A11)</f>
        <v>TRANSIT LTM LLC</v>
      </c>
      <c r="B10" s="216">
        <f ca="1">IF('PR DATE'!D11=0,"",'PR DATE'!D11)</f>
        <v>2899.95</v>
      </c>
      <c r="C10" s="217">
        <f ca="1">IF(SUMIFS(Hours_Working!M:M,Hours_Working!A:A,A10,Hours_Working!C:C,"CCCTA")=0,"",SUMIFS(Hours_Working!M:M,Hours_Working!A:A,A10,Hours_Working!C:C,"CCCTA"))</f>
        <v>88.043999999999997</v>
      </c>
      <c r="D10" s="218">
        <f t="shared" ca="1" si="6"/>
        <v>32.937508518468036</v>
      </c>
      <c r="E10" s="218">
        <f ca="1">IF('PR DATE'!E11=0,"",'PR DATE'!E11)</f>
        <v>574.65250000000015</v>
      </c>
      <c r="F10" s="217">
        <f ca="1">IF(SUMIF('Fares_Big Star Export'!A:A,A10,'Fares_Big Star Export'!W:W)=0,"",SUMIF('Fares_Big Star Export'!A:A,A10,'Fares_Big Star Export'!W:W))</f>
        <v>942.5</v>
      </c>
      <c r="G10" s="218">
        <f t="shared" ref="G10:G19" ca="1" si="8">IFERROR(E10/F10,"")</f>
        <v>0.60971087533156509</v>
      </c>
      <c r="J10" s="215" t="str">
        <f ca="1">IF('PR DATE'!A60=0,"",'PR DATE'!A60)</f>
        <v>TRANSIT LTM LLC</v>
      </c>
      <c r="K10" s="216" t="str">
        <f ca="1">IF('PR DATE'!D60=0,"",'PR DATE'!D60)</f>
        <v/>
      </c>
      <c r="L10" s="217" t="str">
        <f ca="1">IF(SUMIFS(Hours_Working!M:M,Hours_Working!A:A,A10,Hours_Working!C:C,"LAVTA")=0,"",SUMIFS(Hours_Working!M:M,Hours_Working!A:A,A10,Hours_Working!C:C,"LAVTA"))</f>
        <v/>
      </c>
      <c r="M10" s="218" t="str">
        <f t="shared" ca="1" si="7"/>
        <v/>
      </c>
      <c r="N10" s="217">
        <f ca="1">IF(COUNTIFS(Fares_CCCTA_LAVTA!B:B,Review!J10,Fares_CCCTA_LAVTA!A:A,"LAVTA")="0","",COUNTIFS(Fares_CCCTA_LAVTA!B:B,Review!J10,Fares_CCCTA_LAVTA!A:A,"LAVTA"))</f>
        <v>0</v>
      </c>
      <c r="O10" s="218" t="str">
        <f t="shared" ca="1" si="5"/>
        <v/>
      </c>
    </row>
    <row r="11" spans="1:15" x14ac:dyDescent="0.25">
      <c r="A11" s="215" t="str">
        <f ca="1">IF('PR DATE'!A12=0,"",'PR DATE'!A12)</f>
        <v>HUGO FAMILY TRANSPORTATION</v>
      </c>
      <c r="B11" s="216">
        <f ca="1">IF('PR DATE'!D12=0,"",'PR DATE'!D12)</f>
        <v>634.07499999999993</v>
      </c>
      <c r="C11" s="217">
        <f ca="1">IF(SUMIFS(Hours_Working!M:M,Hours_Working!A:A,A11,Hours_Working!C:C,"CCCTA")=0,"",SUMIFS(Hours_Working!M:M,Hours_Working!A:A,A11,Hours_Working!C:C,"CCCTA"))</f>
        <v>19.509999999999998</v>
      </c>
      <c r="D11" s="218">
        <f t="shared" ca="1" si="6"/>
        <v>32.5</v>
      </c>
      <c r="E11" s="218">
        <f ca="1">IF('PR DATE'!E12=0,"",'PR DATE'!E12)</f>
        <v>67.677400000000006</v>
      </c>
      <c r="F11" s="217">
        <f ca="1">IF(SUMIF('Fares_Big Star Export'!A:A,A11,'Fares_Big Star Export'!W:W)=0,"",SUMIF('Fares_Big Star Export'!A:A,A11,'Fares_Big Star Export'!W:W))</f>
        <v>357.5</v>
      </c>
      <c r="G11" s="218">
        <f t="shared" ca="1" si="8"/>
        <v>0.1893074125874126</v>
      </c>
      <c r="J11" s="215" t="str">
        <f ca="1">IF('PR DATE'!A61=0,"",'PR DATE'!A61)</f>
        <v>HUGO FAMILY TRANSPORTATION</v>
      </c>
      <c r="K11" s="216">
        <f ca="1">IF('PR DATE'!D61=0,"",'PR DATE'!D61)</f>
        <v>297.39499999999998</v>
      </c>
      <c r="L11" s="217">
        <f ca="1">IF(SUMIFS(Hours_Working!M:M,Hours_Working!A:A,A11,Hours_Working!C:C,"LAVTA")=0,"",SUMIFS(Hours_Working!M:M,Hours_Working!A:A,A11,Hours_Working!C:C,"LAVTA"))</f>
        <v>8.4969999999999999</v>
      </c>
      <c r="M11" s="218">
        <f t="shared" ca="1" si="7"/>
        <v>35</v>
      </c>
      <c r="N11" s="217">
        <f ca="1">IF(COUNTIFS(Fares_CCCTA_LAVTA!B:B,Review!J11,Fares_CCCTA_LAVTA!A:A,"LAVTA")="0","",COUNTIFS(Fares_CCCTA_LAVTA!B:B,Review!J11,Fares_CCCTA_LAVTA!A:A,"LAVTA"))</f>
        <v>10</v>
      </c>
      <c r="O11" s="218">
        <f t="shared" ca="1" si="5"/>
        <v>29.7395</v>
      </c>
    </row>
    <row r="12" spans="1:15" x14ac:dyDescent="0.25">
      <c r="A12" s="215" t="str">
        <f ca="1">IF('PR DATE'!A13=0,"",'PR DATE'!A13)</f>
        <v>GET CARE TRANSIT LLC</v>
      </c>
      <c r="B12" s="216">
        <f ca="1">IF('PR DATE'!D13=0,"",'PR DATE'!D13)</f>
        <v>2837.2500000000005</v>
      </c>
      <c r="C12" s="217">
        <f ca="1">IF(SUMIFS(Hours_Working!M:M,Hours_Working!A:A,A12,Hours_Working!C:C,"CCCTA")=0,"",SUMIFS(Hours_Working!M:M,Hours_Working!A:A,A12,Hours_Working!C:C,"CCCTA"))</f>
        <v>87.3</v>
      </c>
      <c r="D12" s="218">
        <f t="shared" ca="1" si="6"/>
        <v>32.500000000000007</v>
      </c>
      <c r="E12" s="218">
        <f ca="1">IF('PR DATE'!E13=0,"",'PR DATE'!E13)</f>
        <v>282.83999999999997</v>
      </c>
      <c r="F12" s="217">
        <f ca="1">IF(SUMIF('Fares_Big Star Export'!A:A,A12,'Fares_Big Star Export'!W:W)=0,"",SUMIF('Fares_Big Star Export'!A:A,A12,'Fares_Big Star Export'!W:W))</f>
        <v>780</v>
      </c>
      <c r="G12" s="218">
        <f t="shared" ca="1" si="8"/>
        <v>0.36261538461538456</v>
      </c>
      <c r="J12" s="215" t="str">
        <f ca="1">IF('PR DATE'!A62=0,"",'PR DATE'!A62)</f>
        <v>GET CARE TRANSIT LLC</v>
      </c>
      <c r="K12" s="216">
        <f ca="1">IF('PR DATE'!D62=0,"",'PR DATE'!D62)</f>
        <v>86.344999999999999</v>
      </c>
      <c r="L12" s="217">
        <f ca="1">IF(SUMIFS(Hours_Working!M:M,Hours_Working!A:A,A12,Hours_Working!C:C,"LAVTA")=0,"",SUMIFS(Hours_Working!M:M,Hours_Working!A:A,A12,Hours_Working!C:C,"LAVTA"))</f>
        <v>2.4670000000000001</v>
      </c>
      <c r="M12" s="218">
        <f t="shared" ca="1" si="7"/>
        <v>35</v>
      </c>
      <c r="N12" s="217">
        <f ca="1">IF(COUNTIFS(Fares_CCCTA_LAVTA!B:B,Review!J12,Fares_CCCTA_LAVTA!A:A,"LAVTA")="0","",COUNTIFS(Fares_CCCTA_LAVTA!B:B,Review!J12,Fares_CCCTA_LAVTA!A:A,"LAVTA"))</f>
        <v>7</v>
      </c>
      <c r="O12" s="218">
        <f t="shared" ca="1" si="5"/>
        <v>12.334999999999999</v>
      </c>
    </row>
    <row r="13" spans="1:15" x14ac:dyDescent="0.25">
      <c r="A13" s="215" t="str">
        <f ca="1">IF('PR DATE'!A14=0,"",'PR DATE'!A14)</f>
        <v>REM SOLUTIONS LLC</v>
      </c>
      <c r="B13" s="216">
        <f ca="1">IF('PR DATE'!D14=0,"",'PR DATE'!D14)</f>
        <v>2101.2530000000002</v>
      </c>
      <c r="C13" s="217">
        <f ca="1">IF(SUMIFS(Hours_Working!M:M,Hours_Working!A:A,A13,Hours_Working!C:C,"CCCTA")=0,"",SUMIFS(Hours_Working!M:M,Hours_Working!A:A,A13,Hours_Working!C:C,"CCCTA"))</f>
        <v>72.456999999999994</v>
      </c>
      <c r="D13" s="218">
        <f t="shared" ca="1" si="6"/>
        <v>29.000000000000004</v>
      </c>
      <c r="E13" s="218">
        <f ca="1">IF('PR DATE'!E14=0,"",'PR DATE'!E14)</f>
        <v>522.83910000000003</v>
      </c>
      <c r="F13" s="217">
        <f ca="1">IF(SUMIF('Fares_Big Star Export'!A:A,A13,'Fares_Big Star Export'!W:W)=0,"",SUMIF('Fares_Big Star Export'!A:A,A13,'Fares_Big Star Export'!W:W))</f>
        <v>1102</v>
      </c>
      <c r="G13" s="218">
        <f t="shared" ca="1" si="8"/>
        <v>0.47444564428312164</v>
      </c>
      <c r="J13" s="215" t="str">
        <f ca="1">IF('PR DATE'!A63=0,"",'PR DATE'!A63)</f>
        <v>REM SOLUTIONS LLC</v>
      </c>
      <c r="K13" s="216" t="str">
        <f ca="1">IF('PR DATE'!D63=0,"",'PR DATE'!D63)</f>
        <v/>
      </c>
      <c r="L13" s="217" t="str">
        <f ca="1">IF(SUMIFS(Hours_Working!M:M,Hours_Working!A:A,A13,Hours_Working!C:C,"LAVTA")=0,"",SUMIFS(Hours_Working!M:M,Hours_Working!A:A,A13,Hours_Working!C:C,"LAVTA"))</f>
        <v/>
      </c>
      <c r="M13" s="218" t="str">
        <f t="shared" ca="1" si="7"/>
        <v/>
      </c>
      <c r="N13" s="217">
        <f ca="1">IF(COUNTIFS(Fares_CCCTA_LAVTA!B:B,Review!J13,Fares_CCCTA_LAVTA!A:A,"LAVTA")="0","",COUNTIFS(Fares_CCCTA_LAVTA!B:B,Review!J13,Fares_CCCTA_LAVTA!A:A,"LAVTA"))</f>
        <v>0</v>
      </c>
      <c r="O13" s="218" t="str">
        <f t="shared" ca="1" si="5"/>
        <v/>
      </c>
    </row>
    <row r="14" spans="1:15" x14ac:dyDescent="0.25">
      <c r="A14" s="215" t="str">
        <f ca="1">IF('PR DATE'!A15=0,"",'PR DATE'!A15)</f>
        <v>HIGHER-SELF LLC</v>
      </c>
      <c r="B14" s="216">
        <f ca="1">IF('PR DATE'!D15=0,"",'PR DATE'!D15)</f>
        <v>2754.1060000000002</v>
      </c>
      <c r="C14" s="217">
        <f ca="1">IF(SUMIFS(Hours_Working!M:M,Hours_Working!A:A,A14,Hours_Working!C:C,"CCCTA")=0,"",SUMIFS(Hours_Working!M:M,Hours_Working!A:A,A14,Hours_Working!C:C,"CCCTA"))</f>
        <v>94.313999999999993</v>
      </c>
      <c r="D14" s="218">
        <f t="shared" ca="1" si="6"/>
        <v>29.201454715100628</v>
      </c>
      <c r="E14" s="218">
        <f ca="1">IF('PR DATE'!E15=0,"",'PR DATE'!E15)</f>
        <v>439.01750000000004</v>
      </c>
      <c r="F14" s="217">
        <f ca="1">IF(SUMIF('Fares_Big Star Export'!A:A,A14,'Fares_Big Star Export'!W:W)=0,"",SUMIF('Fares_Big Star Export'!A:A,A14,'Fares_Big Star Export'!W:W))</f>
        <v>1537</v>
      </c>
      <c r="G14" s="218">
        <f t="shared" ca="1" si="8"/>
        <v>0.28563272608978535</v>
      </c>
      <c r="J14" s="215" t="str">
        <f ca="1">IF('PR DATE'!A64=0,"",'PR DATE'!A64)</f>
        <v>HIGHER-SELF LLC</v>
      </c>
      <c r="K14" s="216" t="str">
        <f ca="1">IF('PR DATE'!D64=0,"",'PR DATE'!D64)</f>
        <v/>
      </c>
      <c r="L14" s="217" t="str">
        <f ca="1">IF(SUMIFS(Hours_Working!M:M,Hours_Working!A:A,A14,Hours_Working!C:C,"LAVTA")=0,"",SUMIFS(Hours_Working!M:M,Hours_Working!A:A,A14,Hours_Working!C:C,"LAVTA"))</f>
        <v/>
      </c>
      <c r="M14" s="218" t="str">
        <f t="shared" ca="1" si="7"/>
        <v/>
      </c>
      <c r="N14" s="217">
        <f ca="1">IF(COUNTIFS(Fares_CCCTA_LAVTA!B:B,Review!J14,Fares_CCCTA_LAVTA!A:A,"LAVTA")="0","",COUNTIFS(Fares_CCCTA_LAVTA!B:B,Review!J14,Fares_CCCTA_LAVTA!A:A,"LAVTA"))</f>
        <v>0</v>
      </c>
      <c r="O14" s="218" t="str">
        <f t="shared" ca="1" si="5"/>
        <v/>
      </c>
    </row>
    <row r="15" spans="1:15" x14ac:dyDescent="0.25">
      <c r="A15" s="215" t="str">
        <f ca="1">IF('PR DATE'!A16=0,"",'PR DATE'!A16)</f>
        <v>NORTHCAL TRANSPORTATION LLC</v>
      </c>
      <c r="B15" s="216">
        <f ca="1">IF('PR DATE'!D16=0,"",'PR DATE'!D16)</f>
        <v>2917.1675</v>
      </c>
      <c r="C15" s="217">
        <f ca="1">IF(SUMIFS(Hours_Working!M:M,Hours_Working!A:A,A15,Hours_Working!C:C,"CCCTA")=0,"",SUMIFS(Hours_Working!M:M,Hours_Working!A:A,A15,Hours_Working!C:C,"CCCTA"))</f>
        <v>89.759</v>
      </c>
      <c r="D15" s="218">
        <f t="shared" ca="1" si="6"/>
        <v>32.5</v>
      </c>
      <c r="E15" s="218">
        <f ca="1">IF('PR DATE'!E16=0,"",'PR DATE'!E16)</f>
        <v>221.62560000000002</v>
      </c>
      <c r="F15" s="217">
        <f ca="1">IF(SUMIF('Fares_Big Star Export'!A:A,A15,'Fares_Big Star Export'!W:W)=0,"",SUMIF('Fares_Big Star Export'!A:A,A15,'Fares_Big Star Export'!W:W))</f>
        <v>942.5</v>
      </c>
      <c r="G15" s="218">
        <f t="shared" ca="1" si="8"/>
        <v>0.23514652519893903</v>
      </c>
      <c r="J15" s="215" t="str">
        <f ca="1">IF('PR DATE'!A65=0,"",'PR DATE'!A65)</f>
        <v>NORTHCAL TRANSPORTATION LLC</v>
      </c>
      <c r="K15" s="216">
        <f ca="1">IF('PR DATE'!D65=0,"",'PR DATE'!D65)</f>
        <v>352.90500000000003</v>
      </c>
      <c r="L15" s="217">
        <f ca="1">IF(SUMIFS(Hours_Working!M:M,Hours_Working!A:A,A15,Hours_Working!C:C,"LAVTA")=0,"",SUMIFS(Hours_Working!M:M,Hours_Working!A:A,A15,Hours_Working!C:C,"LAVTA"))</f>
        <v>10.083</v>
      </c>
      <c r="M15" s="218">
        <f t="shared" ca="1" si="7"/>
        <v>35</v>
      </c>
      <c r="N15" s="217">
        <f ca="1">IF(COUNTIFS(Fares_CCCTA_LAVTA!B:B,Review!J15,Fares_CCCTA_LAVTA!A:A,"LAVTA")="0","",COUNTIFS(Fares_CCCTA_LAVTA!B:B,Review!J15,Fares_CCCTA_LAVTA!A:A,"LAVTA"))</f>
        <v>13</v>
      </c>
      <c r="O15" s="218">
        <f t="shared" ca="1" si="5"/>
        <v>27.146538461538462</v>
      </c>
    </row>
    <row r="16" spans="1:15" x14ac:dyDescent="0.25">
      <c r="A16" s="215" t="str">
        <f ca="1">IF('PR DATE'!A17=0,"",'PR DATE'!A17)</f>
        <v>MADE EAZY LLC</v>
      </c>
      <c r="B16" s="216">
        <f ca="1">IF('PR DATE'!D17=0,"",'PR DATE'!D17)</f>
        <v>2446.846</v>
      </c>
      <c r="C16" s="217">
        <f ca="1">IF(SUMIFS(Hours_Working!M:M,Hours_Working!A:A,A16,Hours_Working!C:C,"CCCTA")=0,"",SUMIFS(Hours_Working!M:M,Hours_Working!A:A,A16,Hours_Working!C:C,"CCCTA"))</f>
        <v>84.373999999999995</v>
      </c>
      <c r="D16" s="218">
        <f t="shared" ca="1" si="6"/>
        <v>29</v>
      </c>
      <c r="E16" s="218">
        <f ca="1">IF('PR DATE'!E17=0,"",'PR DATE'!E17)</f>
        <v>143.8674</v>
      </c>
      <c r="F16" s="217">
        <f ca="1">IF(SUMIF('Fares_Big Star Export'!A:A,A16,'Fares_Big Star Export'!W:W)=0,"",SUMIF('Fares_Big Star Export'!A:A,A16,'Fares_Big Star Export'!W:W))</f>
        <v>928</v>
      </c>
      <c r="G16" s="218">
        <f t="shared" ca="1" si="8"/>
        <v>0.15502952586206897</v>
      </c>
      <c r="J16" s="215" t="str">
        <f ca="1">IF('PR DATE'!A66=0,"",'PR DATE'!A66)</f>
        <v>MADE EAZY LLC</v>
      </c>
      <c r="K16" s="216" t="str">
        <f ca="1">IF('PR DATE'!D66=0,"",'PR DATE'!D66)</f>
        <v/>
      </c>
      <c r="L16" s="217" t="str">
        <f ca="1">IF(SUMIFS(Hours_Working!M:M,Hours_Working!A:A,A16,Hours_Working!C:C,"LAVTA")=0,"",SUMIFS(Hours_Working!M:M,Hours_Working!A:A,A16,Hours_Working!C:C,"LAVTA"))</f>
        <v/>
      </c>
      <c r="M16" s="218" t="str">
        <f t="shared" ca="1" si="7"/>
        <v/>
      </c>
      <c r="N16" s="217">
        <f ca="1">IF(COUNTIFS(Fares_CCCTA_LAVTA!B:B,Review!J16,Fares_CCCTA_LAVTA!A:A,"LAVTA")="0","",COUNTIFS(Fares_CCCTA_LAVTA!B:B,Review!J16,Fares_CCCTA_LAVTA!A:A,"LAVTA"))</f>
        <v>0</v>
      </c>
      <c r="O16" s="218" t="str">
        <f t="shared" ca="1" si="5"/>
        <v/>
      </c>
    </row>
    <row r="17" spans="1:15" x14ac:dyDescent="0.25">
      <c r="A17" s="215" t="str">
        <f ca="1">IF('PR DATE'!A18=0,"",'PR DATE'!A18)</f>
        <v>FOWLER SENIOR TRANSIT LLC</v>
      </c>
      <c r="B17" s="216">
        <f ca="1">IF('PR DATE'!D18=0,"",'PR DATE'!D18)</f>
        <v>3234.9365000000007</v>
      </c>
      <c r="C17" s="217">
        <f ca="1">IF(SUMIFS(Hours_Working!M:M,Hours_Working!A:A,A17,Hours_Working!C:C,"CCCTA")=0,"",SUMIFS(Hours_Working!M:M,Hours_Working!A:A,A17,Hours_Working!C:C,"CCCTA"))</f>
        <v>98.957000000000008</v>
      </c>
      <c r="D17" s="218">
        <f t="shared" ca="1" si="6"/>
        <v>32.690325090695964</v>
      </c>
      <c r="E17" s="218">
        <f ca="1">IF('PR DATE'!E18=0,"",'PR DATE'!E18)</f>
        <v>276.86250000000001</v>
      </c>
      <c r="F17" s="217">
        <f ca="1">IF(SUMIF('Fares_Big Star Export'!A:A,A17,'Fares_Big Star Export'!W:W)=0,"",SUMIF('Fares_Big Star Export'!A:A,A17,'Fares_Big Star Export'!W:W))</f>
        <v>780</v>
      </c>
      <c r="G17" s="218">
        <f t="shared" ca="1" si="8"/>
        <v>0.35495192307692308</v>
      </c>
      <c r="J17" s="215" t="str">
        <f ca="1">IF('PR DATE'!A67=0,"",'PR DATE'!A67)</f>
        <v>FOWLER SENIOR TRANSIT LLC</v>
      </c>
      <c r="K17" s="216" t="str">
        <f ca="1">IF('PR DATE'!D67=0,"",'PR DATE'!D67)</f>
        <v/>
      </c>
      <c r="L17" s="217" t="str">
        <f ca="1">IF(SUMIFS(Hours_Working!M:M,Hours_Working!A:A,A17,Hours_Working!C:C,"LAVTA")=0,"",SUMIFS(Hours_Working!M:M,Hours_Working!A:A,A17,Hours_Working!C:C,"LAVTA"))</f>
        <v/>
      </c>
      <c r="M17" s="218" t="str">
        <f t="shared" ca="1" si="7"/>
        <v/>
      </c>
      <c r="N17" s="217">
        <f ca="1">IF(COUNTIFS(Fares_CCCTA_LAVTA!B:B,Review!J17,Fares_CCCTA_LAVTA!A:A,"LAVTA")="0","",COUNTIFS(Fares_CCCTA_LAVTA!B:B,Review!J17,Fares_CCCTA_LAVTA!A:A,"LAVTA"))</f>
        <v>0</v>
      </c>
      <c r="O17" s="218" t="str">
        <f t="shared" ca="1" si="5"/>
        <v/>
      </c>
    </row>
    <row r="18" spans="1:15" x14ac:dyDescent="0.25">
      <c r="A18" s="215" t="str">
        <f ca="1">IF('PR DATE'!A19=0,"",'PR DATE'!A19)</f>
        <v>JORGE TRANSPORTATION</v>
      </c>
      <c r="B18" s="216" t="str">
        <f ca="1">IF('PR DATE'!D19=0,"",'PR DATE'!D19)</f>
        <v/>
      </c>
      <c r="C18" s="217" t="str">
        <f ca="1">IF(SUMIFS(Hours_Working!M:M,Hours_Working!A:A,A18,Hours_Working!C:C,"CCCTA")=0,"",SUMIFS(Hours_Working!M:M,Hours_Working!A:A,A18,Hours_Working!C:C,"CCCTA"))</f>
        <v/>
      </c>
      <c r="D18" s="218" t="str">
        <f t="shared" ca="1" si="6"/>
        <v/>
      </c>
      <c r="E18" s="218" t="str">
        <f ca="1">IF('PR DATE'!E19=0,"",'PR DATE'!E19)</f>
        <v/>
      </c>
      <c r="F18" s="217" t="str">
        <f ca="1">IF(SUMIF('Fares_Big Star Export'!A:A,A18,'Fares_Big Star Export'!W:W)=0,"",SUMIF('Fares_Big Star Export'!A:A,A18,'Fares_Big Star Export'!W:W))</f>
        <v/>
      </c>
      <c r="G18" s="218" t="str">
        <f t="shared" ca="1" si="8"/>
        <v/>
      </c>
      <c r="J18" s="215" t="str">
        <f ca="1">IF('PR DATE'!A68=0,"",'PR DATE'!A68)</f>
        <v>JORGE TRANSPORTATION</v>
      </c>
      <c r="K18" s="216">
        <f ca="1">IF('PR DATE'!D68=0,"",'PR DATE'!D68)</f>
        <v>3659.8450000000003</v>
      </c>
      <c r="L18" s="217">
        <f ca="1">IF(SUMIFS(Hours_Working!M:M,Hours_Working!A:A,A18,Hours_Working!C:C,"LAVTA")=0,"",SUMIFS(Hours_Working!M:M,Hours_Working!A:A,A18,Hours_Working!C:C,"LAVTA"))</f>
        <v>104.56699999999999</v>
      </c>
      <c r="M18" s="218">
        <f t="shared" ca="1" si="7"/>
        <v>35.000000000000007</v>
      </c>
      <c r="N18" s="217">
        <f ca="1">IF(COUNTIFS(Fares_CCCTA_LAVTA!B:B,Review!J18,Fares_CCCTA_LAVTA!A:A,"LAVTA")="0","",COUNTIFS(Fares_CCCTA_LAVTA!B:B,Review!J18,Fares_CCCTA_LAVTA!A:A,"LAVTA"))</f>
        <v>115</v>
      </c>
      <c r="O18" s="218">
        <f t="shared" ca="1" si="5"/>
        <v>31.824739130434786</v>
      </c>
    </row>
    <row r="19" spans="1:15" x14ac:dyDescent="0.25">
      <c r="A19" s="215" t="str">
        <f ca="1">IF('PR DATE'!A20=0,"",'PR DATE'!A20)</f>
        <v>BUFFINGTON TRANSPORTATION LLC</v>
      </c>
      <c r="B19" s="216" t="str">
        <f ca="1">IF('PR DATE'!D20=0,"",'PR DATE'!D20)</f>
        <v/>
      </c>
      <c r="C19" s="217" t="str">
        <f ca="1">IF(SUMIFS(Hours_Working!M:M,Hours_Working!A:A,A19,Hours_Working!C:C,"CCCTA")=0,"",SUMIFS(Hours_Working!M:M,Hours_Working!A:A,A19,Hours_Working!C:C,"CCCTA"))</f>
        <v/>
      </c>
      <c r="D19" s="218" t="str">
        <f t="shared" ca="1" si="6"/>
        <v/>
      </c>
      <c r="E19" s="218" t="str">
        <f ca="1">IF('PR DATE'!E20=0,"",'PR DATE'!E20)</f>
        <v/>
      </c>
      <c r="F19" s="217" t="str">
        <f ca="1">IF(SUMIF('Fares_Big Star Export'!A:A,A19,'Fares_Big Star Export'!W:W)=0,"",SUMIF('Fares_Big Star Export'!A:A,A19,'Fares_Big Star Export'!W:W))</f>
        <v/>
      </c>
      <c r="G19" s="218" t="str">
        <f t="shared" ca="1" si="8"/>
        <v/>
      </c>
      <c r="J19" s="215" t="str">
        <f ca="1">IF('PR DATE'!A69=0,"",'PR DATE'!A69)</f>
        <v>BUFFINGTON TRANSPORTATION LLC</v>
      </c>
      <c r="K19" s="216">
        <f ca="1">IF('PR DATE'!D69=0,"",'PR DATE'!D69)</f>
        <v>2969.7849999999999</v>
      </c>
      <c r="L19" s="217">
        <f ca="1">IF(SUMIFS(Hours_Working!M:M,Hours_Working!A:A,A19,Hours_Working!C:C,"LAVTA")=0,"",SUMIFS(Hours_Working!M:M,Hours_Working!A:A,A19,Hours_Working!C:C,"LAVTA"))</f>
        <v>84.850999999999999</v>
      </c>
      <c r="M19" s="218">
        <f t="shared" ca="1" si="7"/>
        <v>35</v>
      </c>
      <c r="N19" s="217">
        <f ca="1">IF(COUNTIFS(Fares_CCCTA_LAVTA!B:B,Review!J19,Fares_CCCTA_LAVTA!A:A,"LAVTA")="0","",COUNTIFS(Fares_CCCTA_LAVTA!B:B,Review!J19,Fares_CCCTA_LAVTA!A:A,"LAVTA"))</f>
        <v>143</v>
      </c>
      <c r="O19" s="218">
        <f t="shared" ca="1" si="5"/>
        <v>20.767727272727271</v>
      </c>
    </row>
    <row r="20" spans="1:15" x14ac:dyDescent="0.25">
      <c r="A20" s="215" t="str">
        <f ca="1">IF('PR DATE'!A21=0,"",'PR DATE'!A21)</f>
        <v>NEMIA CARE LLC</v>
      </c>
      <c r="B20" s="216" t="str">
        <f ca="1">IF('PR DATE'!D21=0,"",'PR DATE'!D21)</f>
        <v/>
      </c>
      <c r="C20" s="217" t="str">
        <f ca="1">IF(SUMIFS(Hours_Working!M:M,Hours_Working!A:A,A20,Hours_Working!C:C,"CCCTA")=0,"",SUMIFS(Hours_Working!M:M,Hours_Working!A:A,A20,Hours_Working!C:C,"CCCTA"))</f>
        <v/>
      </c>
      <c r="D20" s="218" t="str">
        <f t="shared" ca="1" si="6"/>
        <v/>
      </c>
      <c r="E20" s="218" t="str">
        <f ca="1">IF('PR DATE'!E21=0,"",'PR DATE'!E21)</f>
        <v/>
      </c>
      <c r="F20" s="217" t="str">
        <f ca="1">IF(SUMIF('Fares_Big Star Export'!A:A,A20,'Fares_Big Star Export'!W:W)=0,"",SUMIF('Fares_Big Star Export'!A:A,A20,'Fares_Big Star Export'!W:W))</f>
        <v/>
      </c>
      <c r="G20" s="218" t="str">
        <f ca="1">IFERROR(E20/F20,"")</f>
        <v/>
      </c>
      <c r="J20" s="215" t="str">
        <f ca="1">IF('PR DATE'!A70=0,"",'PR DATE'!A70)</f>
        <v>NEMIA CARE LLC</v>
      </c>
      <c r="K20" s="216">
        <f ca="1">IF('PR DATE'!D70=0,"",'PR DATE'!D70)</f>
        <v>3241.9130000000005</v>
      </c>
      <c r="L20" s="217">
        <f ca="1">IF(SUMIFS(Hours_Working!M:M,Hours_Working!A:A,A20,Hours_Working!C:C,"LAVTA")=0,"",SUMIFS(Hours_Working!M:M,Hours_Working!A:A,A20,Hours_Working!C:C,"LAVTA"))</f>
        <v>90.787000000000006</v>
      </c>
      <c r="M20" s="218">
        <f t="shared" ca="1" si="7"/>
        <v>35.709000187251483</v>
      </c>
      <c r="N20" s="217">
        <f ca="1">IF(COUNTIFS(Fares_CCCTA_LAVTA!B:B,Review!J20,Fares_CCCTA_LAVTA!A:A,"LAVTA")="0","",COUNTIFS(Fares_CCCTA_LAVTA!B:B,Review!J20,Fares_CCCTA_LAVTA!A:A,"LAVTA"))</f>
        <v>102</v>
      </c>
      <c r="O20" s="218">
        <f t="shared" ca="1" si="5"/>
        <v>31.783460784313728</v>
      </c>
    </row>
    <row r="21" spans="1:15" x14ac:dyDescent="0.25">
      <c r="A21" s="215" t="str">
        <f ca="1">IF('PR DATE'!A22=0,"",'PR DATE'!A22)</f>
        <v>TRI VALLEY TRANSPORTATION INC.</v>
      </c>
      <c r="B21" s="216" t="str">
        <f ca="1">IF('PR DATE'!D22=0,"",'PR DATE'!D22)</f>
        <v/>
      </c>
      <c r="C21" s="217" t="str">
        <f ca="1">IF(SUMIFS(Hours_Working!M:M,Hours_Working!A:A,A21,Hours_Working!C:C,"CCCTA")=0,"",SUMIFS(Hours_Working!M:M,Hours_Working!A:A,A21,Hours_Working!C:C,"CCCTA"))</f>
        <v/>
      </c>
      <c r="D21" s="218" t="str">
        <f t="shared" ca="1" si="6"/>
        <v/>
      </c>
      <c r="E21" s="218" t="str">
        <f ca="1">IF('PR DATE'!E22=0,"",'PR DATE'!E22)</f>
        <v/>
      </c>
      <c r="F21" s="217" t="str">
        <f ca="1">IF(SUMIF('Fares_Big Star Export'!A:A,A21,'Fares_Big Star Export'!W:W)=0,"",SUMIF('Fares_Big Star Export'!A:A,A21,'Fares_Big Star Export'!W:W))</f>
        <v/>
      </c>
      <c r="G21" s="218" t="str">
        <f ca="1">IFERROR(E21/F21,"")</f>
        <v/>
      </c>
      <c r="J21" s="215" t="str">
        <f ca="1">IF('PR DATE'!A71=0,"",'PR DATE'!A71)</f>
        <v>TRI VALLEY TRANSPORTATION INC.</v>
      </c>
      <c r="K21" s="216">
        <f ca="1">IF('PR DATE'!D71=0,"",'PR DATE'!D71)</f>
        <v>2762.1600000000003</v>
      </c>
      <c r="L21" s="217">
        <f ca="1">IF(SUMIFS(Hours_Working!M:M,Hours_Working!A:A,A21,Hours_Working!C:C,"LAVTA")=0,"",SUMIFS(Hours_Working!M:M,Hours_Working!A:A,A21,Hours_Working!C:C,"LAVTA"))</f>
        <v>69.054000000000002</v>
      </c>
      <c r="M21" s="218">
        <f t="shared" ca="1" si="7"/>
        <v>40</v>
      </c>
      <c r="N21" s="217">
        <f ca="1">IF(COUNTIFS(Fares_CCCTA_LAVTA!B:B,Review!J21,Fares_CCCTA_LAVTA!A:A,"LAVTA")="0","",COUNTIFS(Fares_CCCTA_LAVTA!B:B,Review!J21,Fares_CCCTA_LAVTA!A:A,"LAVTA"))</f>
        <v>134</v>
      </c>
      <c r="O21" s="218">
        <f t="shared" ca="1" si="5"/>
        <v>20.61313432835821</v>
      </c>
    </row>
    <row r="22" spans="1:15" x14ac:dyDescent="0.25">
      <c r="A22" s="215" t="str">
        <f ca="1">IF('PR DATE'!A23=0,"",'PR DATE'!A23)</f>
        <v>PEOPLE FIRST TRANSIT LLC</v>
      </c>
      <c r="B22" s="216" t="str">
        <f ca="1">IF('PR DATE'!D23=0,"",'PR DATE'!D23)</f>
        <v/>
      </c>
      <c r="C22" s="217" t="str">
        <f ca="1">IF(SUMIFS(Hours_Working!M:M,Hours_Working!A:A,A22,Hours_Working!C:C,"CCCTA")=0,"",SUMIFS(Hours_Working!M:M,Hours_Working!A:A,A22,Hours_Working!C:C,"CCCTA"))</f>
        <v/>
      </c>
      <c r="D22" s="218" t="str">
        <f t="shared" ca="1" si="6"/>
        <v/>
      </c>
      <c r="E22" s="218" t="str">
        <f ca="1">IF('PR DATE'!E23=0,"",'PR DATE'!E23)</f>
        <v/>
      </c>
      <c r="F22" s="217" t="str">
        <f ca="1">IF(SUMIF('Fares_Big Star Export'!A:A,A22,'Fares_Big Star Export'!W:W)=0,"",SUMIF('Fares_Big Star Export'!A:A,A22,'Fares_Big Star Export'!W:W))</f>
        <v/>
      </c>
      <c r="G22" s="218" t="str">
        <f ca="1">IFERROR(E22/F22,"")</f>
        <v/>
      </c>
      <c r="J22" s="215" t="str">
        <f ca="1">IF('PR DATE'!A72=0,"",'PR DATE'!A72)</f>
        <v>PEOPLE FIRST TRANSIT LLC</v>
      </c>
      <c r="K22" s="216">
        <f ca="1">IF('PR DATE'!D72=0,"",'PR DATE'!D72)</f>
        <v>2356.8650000000002</v>
      </c>
      <c r="L22" s="217">
        <f ca="1">IF(SUMIFS(Hours_Working!M:M,Hours_Working!A:A,A22,Hours_Working!C:C,"LAVTA")=0,"",SUMIFS(Hours_Working!M:M,Hours_Working!A:A,A22,Hours_Working!C:C,"LAVTA"))</f>
        <v>67.338999999999999</v>
      </c>
      <c r="M22" s="218">
        <f t="shared" ca="1" si="7"/>
        <v>35.000000000000007</v>
      </c>
      <c r="N22" s="217">
        <f ca="1">IF(COUNTIFS(Fares_CCCTA_LAVTA!B:B,Review!J22,Fares_CCCTA_LAVTA!A:A,"LAVTA")="0","",COUNTIFS(Fares_CCCTA_LAVTA!B:B,Review!J22,Fares_CCCTA_LAVTA!A:A,"LAVTA"))</f>
        <v>113</v>
      </c>
      <c r="O22" s="218">
        <f t="shared" ca="1" si="5"/>
        <v>20.857212389380532</v>
      </c>
    </row>
    <row r="23" spans="1:15" x14ac:dyDescent="0.25">
      <c r="A23" s="215" t="str">
        <f ca="1">IF('PR DATE'!A24=0,"",'PR DATE'!A24)</f>
        <v>QUICK RIDES CA</v>
      </c>
      <c r="B23" s="216">
        <f ca="1">IF('PR DATE'!D24=0,"",'PR DATE'!D24)</f>
        <v>4323.3774999999996</v>
      </c>
      <c r="C23" s="217">
        <f ca="1">IF(SUMIFS(Hours_Working!M:M,Hours_Working!A:A,A23,Hours_Working!C:C,"CCCTA")=0,"",SUMIFS(Hours_Working!M:M,Hours_Working!A:A,A23,Hours_Working!C:C,"CCCTA"))</f>
        <v>133.02699999999999</v>
      </c>
      <c r="D23" s="218">
        <f t="shared" ca="1" si="6"/>
        <v>32.5</v>
      </c>
      <c r="E23" s="218">
        <f ca="1">IF('PR DATE'!E24=0,"",'PR DATE'!E24)</f>
        <v>433.37309999999997</v>
      </c>
      <c r="F23" s="217">
        <f ca="1">IF(SUMIF('Fares_Big Star Export'!A:A,A23,'Fares_Big Star Export'!W:W)=0,"",SUMIF('Fares_Big Star Export'!A:A,A23,'Fares_Big Star Export'!W:W))</f>
        <v>1235</v>
      </c>
      <c r="G23" s="218">
        <f ca="1">IFERROR(E23/F23,"")</f>
        <v>0.35090939271255056</v>
      </c>
      <c r="J23" s="215" t="str">
        <f ca="1">IF('PR DATE'!A73=0,"",'PR DATE'!A73)</f>
        <v>QUICK RIDES CA</v>
      </c>
      <c r="K23" s="216" t="str">
        <f ca="1">IF('PR DATE'!D73=0,"",'PR DATE'!D73)</f>
        <v/>
      </c>
      <c r="L23" s="217" t="str">
        <f ca="1">IF(SUMIFS(Hours_Working!M:M,Hours_Working!A:A,A23,Hours_Working!C:C,"LAVTA")=0,"",SUMIFS(Hours_Working!M:M,Hours_Working!A:A,A23,Hours_Working!C:C,"LAVTA"))</f>
        <v/>
      </c>
      <c r="M23" s="218" t="str">
        <f t="shared" ca="1" si="7"/>
        <v/>
      </c>
      <c r="N23" s="217">
        <f ca="1">IF(COUNTIFS(Fares_CCCTA_LAVTA!B:B,Review!J23,Fares_CCCTA_LAVTA!A:A,"LAVTA")="0","",COUNTIFS(Fares_CCCTA_LAVTA!B:B,Review!J23,Fares_CCCTA_LAVTA!A:A,"LAVTA"))</f>
        <v>0</v>
      </c>
      <c r="O23" s="218" t="str">
        <f t="shared" ca="1" si="5"/>
        <v/>
      </c>
    </row>
    <row r="24" spans="1:15" x14ac:dyDescent="0.25">
      <c r="A24" s="215" t="str">
        <f>IF('PR DATE'!A25=0,"",'PR DATE'!A25)</f>
        <v/>
      </c>
      <c r="B24" s="216" t="str">
        <f>IF('PR DATE'!D25=0,"",'PR DATE'!D25)</f>
        <v/>
      </c>
      <c r="C24" s="217" t="str">
        <f>IF(SUMIFS(Hours_Working!M:M,Hours_Working!A:A,A24,Hours_Working!C:C,"CCCTA")=0,"",SUMIFS(Hours_Working!M:M,Hours_Working!A:A,A24,Hours_Working!C:C,"CCCTA"))</f>
        <v/>
      </c>
      <c r="D24" s="218" t="str">
        <f t="shared" ref="D24:D26" si="9">IFERROR(B24/C24,"")</f>
        <v/>
      </c>
      <c r="E24" s="218" t="str">
        <f>IF('PR DATE'!E25=0,"",'PR DATE'!E25)</f>
        <v/>
      </c>
      <c r="F24" s="217" t="str">
        <f>IF(SUMIF('Fares_Big Star Export'!A:A,A24,'Fares_Big Star Export'!W:W)=0,"",SUMIF('Fares_Big Star Export'!A:A,A24,'Fares_Big Star Export'!W:W))</f>
        <v/>
      </c>
      <c r="G24" s="218" t="str">
        <f t="shared" ref="G24:G26" si="10">IFERROR(E24/F24,"")</f>
        <v/>
      </c>
      <c r="J24" s="215" t="str">
        <f>IF('PR DATE'!A74=0,"",'PR DATE'!A74)</f>
        <v/>
      </c>
      <c r="K24" s="216" t="str">
        <f>IF('PR DATE'!D74=0,"",'PR DATE'!D74)</f>
        <v/>
      </c>
      <c r="L24" s="217" t="str">
        <f>IF(SUMIFS(Hours_Working!M:M,Hours_Working!A:A,A24,Hours_Working!C:C,"LAVTA")=0,"",SUMIFS(Hours_Working!M:M,Hours_Working!A:A,A24,Hours_Working!C:C,"LAVTA"))</f>
        <v/>
      </c>
      <c r="M24" s="218" t="str">
        <f t="shared" si="7"/>
        <v/>
      </c>
      <c r="N24" s="217">
        <f>IF(COUNTIFS(Fares_CCCTA_LAVTA!B:B,Review!J24,Fares_CCCTA_LAVTA!A:A,"LAVTA")="0","",COUNTIFS(Fares_CCCTA_LAVTA!B:B,Review!J24,Fares_CCCTA_LAVTA!A:A,"LAVTA"))</f>
        <v>0</v>
      </c>
      <c r="O24" s="218" t="str">
        <f t="shared" si="5"/>
        <v/>
      </c>
    </row>
    <row r="25" spans="1:15" x14ac:dyDescent="0.25">
      <c r="A25" s="215" t="e">
        <f>IF('PR DATE'!#REF!=0,"",'PR DATE'!#REF!)</f>
        <v>#REF!</v>
      </c>
      <c r="B25" s="216" t="e">
        <f>IF('PR DATE'!#REF!=0,"",'PR DATE'!#REF!)</f>
        <v>#REF!</v>
      </c>
      <c r="C25" s="217" t="str">
        <f>IF(SUMIFS(Hours_Working!M:M,Hours_Working!A:A,A25,Hours_Working!C:C,"CCCTA")=0,"",SUMIFS(Hours_Working!M:M,Hours_Working!A:A,A25,Hours_Working!C:C,"CCCTA"))</f>
        <v/>
      </c>
      <c r="D25" s="218" t="str">
        <f t="shared" si="9"/>
        <v/>
      </c>
      <c r="E25" s="218" t="e">
        <f>IF('PR DATE'!#REF!=0,"",'PR DATE'!#REF!)</f>
        <v>#REF!</v>
      </c>
      <c r="F25" s="217" t="str">
        <f>IF(SUMIF('Fares_Big Star Export'!A:A,A25,'Fares_Big Star Export'!W:W)=0,"",SUMIF('Fares_Big Star Export'!A:A,A25,'Fares_Big Star Export'!W:W))</f>
        <v/>
      </c>
      <c r="G25" s="218" t="str">
        <f t="shared" si="10"/>
        <v/>
      </c>
      <c r="J25" s="219" t="e">
        <f>IF('PR DATE'!#REF!=0,"",'PR DATE'!#REF!)</f>
        <v>#REF!</v>
      </c>
      <c r="K25" s="220" t="e">
        <f>IF('PR DATE'!#REF!=0,"",'PR DATE'!#REF!)</f>
        <v>#REF!</v>
      </c>
      <c r="L25" s="220" t="str">
        <f>IF(SUMIFS(Hours_Working!M:M,Hours_Working!A:A,A25,Hours_Working!C:C,"LAVTA")=0,"",SUMIFS(Hours_Working!M:M,Hours_Working!A:A,A25,Hours_Working!C:C,"LAVTA"))</f>
        <v/>
      </c>
      <c r="M25" s="220" t="str">
        <f t="shared" si="7"/>
        <v/>
      </c>
      <c r="N25" s="220"/>
      <c r="O25" s="220" t="str">
        <f t="shared" si="5"/>
        <v/>
      </c>
    </row>
    <row r="26" spans="1:15" x14ac:dyDescent="0.25">
      <c r="A26" s="215" t="e">
        <f>IF('PR DATE'!#REF!=0,"",'PR DATE'!#REF!)</f>
        <v>#REF!</v>
      </c>
      <c r="B26" s="216" t="e">
        <f>IF('PR DATE'!#REF!=0,"",'PR DATE'!#REF!)</f>
        <v>#REF!</v>
      </c>
      <c r="C26" s="217" t="str">
        <f>IF(SUMIFS(Hours_Working!M:M,Hours_Working!A:A,A26,Hours_Working!C:C,"CCCTA")=0,"",SUMIFS(Hours_Working!M:M,Hours_Working!A:A,A26,Hours_Working!C:C,"CCCTA"))</f>
        <v/>
      </c>
      <c r="D26" s="218" t="str">
        <f t="shared" si="9"/>
        <v/>
      </c>
      <c r="E26" s="218" t="e">
        <f>IF('PR DATE'!#REF!=0,"",'PR DATE'!#REF!)</f>
        <v>#REF!</v>
      </c>
      <c r="F26" s="217" t="str">
        <f>IF(SUMIF('Fares_Big Star Export'!A:A,A26,'Fares_Big Star Export'!W:W)=0,"",SUMIF('Fares_Big Star Export'!A:A,A26,'Fares_Big Star Export'!W:W))</f>
        <v/>
      </c>
      <c r="G26" s="218" t="str">
        <f t="shared" si="10"/>
        <v/>
      </c>
      <c r="J26" s="221"/>
      <c r="O26" t="str">
        <f t="shared" ref="O26" si="11">IFERROR(M26/N26,"")</f>
        <v/>
      </c>
    </row>
    <row r="27" spans="1:15" x14ac:dyDescent="0.25">
      <c r="A27" s="219"/>
      <c r="B27" s="220"/>
      <c r="C27" s="220"/>
      <c r="D27" s="220"/>
      <c r="E27" s="220"/>
      <c r="F27" s="220"/>
      <c r="G27" s="220"/>
      <c r="J27" s="222" t="s">
        <v>84</v>
      </c>
      <c r="K27" s="223" t="e">
        <f ca="1">SUM(K5:K26)</f>
        <v>#REF!</v>
      </c>
      <c r="L27" s="224">
        <f ca="1">SUM(L3:L26)</f>
        <v>775.70100000000002</v>
      </c>
      <c r="M27" s="225" t="str">
        <f t="shared" ca="1" si="7"/>
        <v/>
      </c>
      <c r="N27" s="224">
        <f ca="1">SUM(N3:N26)</f>
        <v>978</v>
      </c>
      <c r="O27" s="225" t="str">
        <f ca="1">IFERROR(K27/N27,"")</f>
        <v/>
      </c>
    </row>
    <row r="28" spans="1:15" x14ac:dyDescent="0.25">
      <c r="A28" s="221"/>
    </row>
    <row r="29" spans="1:15" x14ac:dyDescent="0.25">
      <c r="A29" s="222" t="s">
        <v>84</v>
      </c>
      <c r="B29" s="223" t="e">
        <f ca="1">SUM(B5:B28)</f>
        <v>#REF!</v>
      </c>
      <c r="C29" s="224">
        <f ca="1">SUM(C5:C28)</f>
        <v>1871.0990000000004</v>
      </c>
      <c r="D29" s="225" t="str">
        <f ca="1">IFERROR(B29/C29,"")</f>
        <v/>
      </c>
      <c r="E29" s="223" t="e">
        <f t="shared" ref="E29:F29" ca="1" si="12">SUM(E5:E28)</f>
        <v>#REF!</v>
      </c>
      <c r="F29" s="224">
        <f t="shared" ca="1" si="12"/>
        <v>23267.712500000038</v>
      </c>
      <c r="G29" s="225" t="str">
        <f ca="1">IFERROR(E29/F29,"")</f>
        <v/>
      </c>
      <c r="K29" s="8" t="e">
        <f ca="1">K27-'PR DATE'!D75</f>
        <v>#REF!</v>
      </c>
      <c r="O29" s="226"/>
    </row>
    <row r="31" spans="1:15" x14ac:dyDescent="0.25">
      <c r="B31" s="8" t="e">
        <f ca="1">B29-'PR DATE'!D27</f>
        <v>#REF!</v>
      </c>
      <c r="E31" s="8" t="e">
        <f ca="1">E29-'PR DATE'!E27</f>
        <v>#REF!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4"/>
  <sheetViews>
    <sheetView showGridLines="0" zoomScale="80" zoomScaleNormal="80" workbookViewId="0">
      <pane ySplit="4" topLeftCell="A17" activePane="bottomLeft" state="frozen"/>
      <selection pane="bottomLeft" activeCell="D90" sqref="D90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4" width="16.85546875" style="140" customWidth="1"/>
    <col min="5" max="5" width="15.8554687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5.5703125" style="140" customWidth="1"/>
    <col min="12" max="12" width="14" style="140" customWidth="1"/>
    <col min="13" max="13" width="15.7109375" style="140" bestFit="1" customWidth="1"/>
    <col min="14" max="14" width="14.28515625" style="140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377</v>
      </c>
      <c r="B1" s="154"/>
      <c r="C1" s="154"/>
    </row>
    <row r="2" spans="1:18" ht="18.75" customHeight="1" x14ac:dyDescent="0.3">
      <c r="A2" s="153"/>
      <c r="B2" s="154"/>
      <c r="C2" s="154"/>
      <c r="D2" s="155" t="s">
        <v>85</v>
      </c>
      <c r="E2" s="155"/>
      <c r="F2" s="155"/>
      <c r="G2" s="155"/>
      <c r="H2" s="155"/>
      <c r="I2" s="155"/>
      <c r="J2" s="156"/>
      <c r="K2" s="157"/>
      <c r="L2" s="156" t="s">
        <v>86</v>
      </c>
      <c r="M2" s="156"/>
      <c r="N2" s="156"/>
    </row>
    <row r="3" spans="1:18" ht="15.75" customHeight="1" x14ac:dyDescent="0.25">
      <c r="A3" s="153"/>
      <c r="B3" s="154"/>
      <c r="C3" s="154"/>
      <c r="D3" s="66" t="s">
        <v>78</v>
      </c>
      <c r="E3" s="66" t="s">
        <v>78</v>
      </c>
      <c r="F3" s="66" t="s">
        <v>87</v>
      </c>
      <c r="G3" s="66" t="s">
        <v>88</v>
      </c>
      <c r="H3" s="66"/>
      <c r="I3" s="66"/>
      <c r="J3" s="146"/>
      <c r="L3" s="146"/>
      <c r="M3" s="146"/>
      <c r="N3" s="146"/>
      <c r="O3" s="66" t="s">
        <v>89</v>
      </c>
    </row>
    <row r="4" spans="1:18" s="66" customFormat="1" ht="15.75" customHeight="1" thickBot="1" x14ac:dyDescent="0.3">
      <c r="A4" s="158" t="s">
        <v>90</v>
      </c>
      <c r="B4" s="159" t="s">
        <v>91</v>
      </c>
      <c r="C4" s="159" t="s">
        <v>92</v>
      </c>
      <c r="D4" s="159" t="s">
        <v>79</v>
      </c>
      <c r="E4" s="159" t="s">
        <v>82</v>
      </c>
      <c r="F4" s="159" t="s">
        <v>93</v>
      </c>
      <c r="G4" s="159" t="s">
        <v>94</v>
      </c>
      <c r="H4" s="159" t="s">
        <v>95</v>
      </c>
      <c r="I4" s="159" t="s">
        <v>96</v>
      </c>
      <c r="J4" s="159" t="s">
        <v>97</v>
      </c>
      <c r="K4" s="159" t="s">
        <v>98</v>
      </c>
      <c r="L4" s="159" t="s">
        <v>99</v>
      </c>
      <c r="M4" s="159" t="s">
        <v>100</v>
      </c>
      <c r="N4" s="159" t="s">
        <v>101</v>
      </c>
      <c r="O4" s="159" t="s">
        <v>102</v>
      </c>
      <c r="R4" s="160"/>
    </row>
    <row r="5" spans="1:18" s="66" customFormat="1" ht="23.45" customHeight="1" thickTop="1" x14ac:dyDescent="0.35">
      <c r="A5" s="233" t="s">
        <v>17</v>
      </c>
      <c r="B5" s="233"/>
      <c r="C5" s="233"/>
      <c r="D5" s="233"/>
      <c r="E5" s="233"/>
      <c r="F5" s="233"/>
      <c r="G5" s="233"/>
      <c r="H5" s="233"/>
      <c r="I5" s="233"/>
      <c r="J5" s="233"/>
      <c r="K5" s="233"/>
      <c r="L5" s="233"/>
      <c r="M5" s="233"/>
      <c r="N5" s="233"/>
      <c r="O5" s="233"/>
      <c r="R5" s="160"/>
    </row>
    <row r="6" spans="1:18" ht="15" customHeight="1" x14ac:dyDescent="0.25">
      <c r="A6" s="139" t="str" cm="1">
        <f t="array" aca="1" ref="A6:A24" ca="1">Partner</f>
        <v>EXPRESS TRANSPORTATION SERVICES, LLC</v>
      </c>
      <c r="B6" s="161" cm="1">
        <f t="array" aca="1" ref="B6:B24" ca="1">_xlfn.XLOOKUP(_xlfn.ANCHORARRAY($A6),PartnerList[Name],PartnerList[File],"")</f>
        <v>5997</v>
      </c>
      <c r="C6" s="161" t="str" cm="1">
        <f t="array" aca="1" ref="C6:C24" ca="1">_xlfn.XLOOKUP(_xlfn.ANCHORARRAY($A6),PartnerList[Name],PartnerList[Email],"")</f>
        <v xml:space="preserve">victor@etsmts.com </v>
      </c>
      <c r="D6" s="196" cm="1">
        <f t="array" aca="1" ref="D6:D24" ca="1">IFERROR(SUMIFS(Hours_Working[TTL REV],Hours_Working[PARTNER],_xlfn.ANCHORARRAY($A6),Hours_Working[CLIENT],$A$5),0)</f>
        <v>20866.209390000004</v>
      </c>
      <c r="E6" s="196" cm="1">
        <f t="array" aca="1" ref="E6:E24" ca="1">IFERROR(SUMIF(Fares_Big_Star_Export[PARTNER NAME],_xlfn.ANCHORARRAY($A6),Fares_Big_Star_Export[Gross Revenue One Seat]),0)</f>
        <v>2580.3654999999994</v>
      </c>
      <c r="F6" s="196">
        <f ca="1">IFERROR((SUMIFS(Hours_Working[GallonUpdated],Hours_Working[Week],1,Hours_Working[CLIENT],$A$5,Hours_Working[PARTNER],'PR DATE'!$A6)*$D$33+SUMIFS(Hours_Working[GallonUpdated],Hours_Working[Week],2,Hours_Working[CLIENT],$A$5,Hours_Working[PARTNER],'PR DATE'!$A6)*$D$34)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0</v>
      </c>
      <c r="G6" s="196" cm="1">
        <f t="array" aca="1" ref="G6" ca="1">SUM(_xlfn._xlws.FILTER(Deductions[Other Income],((Deductions[Type]=$A$5)*(Deductions[PARTNER]=$A6)),0))</f>
        <v>0</v>
      </c>
      <c r="H6" s="196" cm="1">
        <f t="array" aca="1" ref="H6" ca="1">SUM(_xlfn._xlws.FILTER(Deductions[Reimbursement],((Deductions[Type]=$A$5)*(Deductions[PARTNER]=$A6)),0))</f>
        <v>0</v>
      </c>
      <c r="I6" s="196" cm="1">
        <f t="array" aca="1" ref="I6" ca="1">SUM(_xlfn._xlws.FILTER(Deductions[Bonus],((Deductions[Type]=$A$5)*(Deductions[PARTNER]=$A6)),0))</f>
        <v>0</v>
      </c>
      <c r="J6" s="196" cm="1">
        <f t="array" aca="1" ref="J6" ca="1">SUM(_xlfn._xlws.FILTER(Deductions[Credentials],((Deductions[Type]=$A$5)*(Deductions[PARTNER]=$A6)),0))</f>
        <v>0</v>
      </c>
      <c r="K6" s="196" cm="1">
        <f t="array" aca="1" ref="K6" ca="1">SUM(_xlfn._xlws.FILTER(Deductions[LIFT LEASE TOTAL],((Deductions[Type]=$A$5)*(Deductions[PARTNER]=$A6)),0))</f>
        <v>0</v>
      </c>
      <c r="L6" s="196" cm="1">
        <f t="array" aca="1" ref="L6" ca="1">SUM(_xlfn._xlws.FILTER(Deductions[Violation],((Deductions[Type]=$A$5)*(Deductions[PARTNER]=$A6)),0))</f>
        <v>0</v>
      </c>
      <c r="M6" s="196" cm="1">
        <f t="array" aca="1" ref="M6" ca="1">SUM(_xlfn._xlws.FILTER(Deductions[Other Deductions],((Deductions[Type]=$A$5)*(Deductions[PARTNER]=$A6)),0))</f>
        <v>0</v>
      </c>
      <c r="N6" s="196" cm="1">
        <f t="array" aca="1" ref="N6" ca="1">IFERROR(SUM(_xlfn._xlws.FILTER(Fares_CCCTA_LAVTA[Cash Collected],((Fares_CCCTA_LAVTA[PARTNER NAME]=$A6)*(Fares_CCCTA_LAVTA[Trip Type]&lt;&gt;"LAVTA")*(Fares_CCCTA_LAVTA[PARTNER NAME]&lt;&gt;"")),0)),0)</f>
        <v>1272.5</v>
      </c>
      <c r="O6" s="197">
        <f ca="1">SUM(D6:I6)-SUM(J6:N6)</f>
        <v>22174.074890000004</v>
      </c>
      <c r="R6" s="162"/>
    </row>
    <row r="7" spans="1:18" ht="15" customHeight="1" x14ac:dyDescent="0.25">
      <c r="A7" s="139" t="str">
        <f ca="1"/>
        <v>AARON TRANSPORTATION</v>
      </c>
      <c r="B7" s="161">
        <f ca="1"/>
        <v>5155</v>
      </c>
      <c r="C7" s="161" t="str">
        <f ca="1"/>
        <v>aarontransportation95@gmail.com</v>
      </c>
      <c r="D7" s="196">
        <f ca="1"/>
        <v>2375.0675000000001</v>
      </c>
      <c r="E7" s="196">
        <f ca="1"/>
        <v>239.0067</v>
      </c>
      <c r="F7" s="196">
        <f ca="1">IFERROR((SUMIFS(Hours_Working[GallonUpdated],Hours_Working[Week],1,Hours_Working[CLIENT],$A$5,Hours_Working[PARTNER],'PR DATE'!$A7)*$D$33+SUMIFS(Hours_Working[GallonUpdated],Hours_Working[Week],2,Hours_Working[CLIENT],$A$5,Hours_Working[PARTNER],'PR DATE'!$A7)*$D$34)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0</v>
      </c>
      <c r="G7" s="196" cm="1">
        <f t="array" aca="1" ref="G7" ca="1">SUM(_xlfn._xlws.FILTER(Deductions[Other Income],((Deductions[Type]=$A$5)*(Deductions[PARTNER]=$A7)),0))</f>
        <v>0</v>
      </c>
      <c r="H7" s="196" cm="1">
        <f t="array" aca="1" ref="H7" ca="1">SUM(_xlfn._xlws.FILTER(Deductions[Reimbursement],((Deductions[Type]=$A$5)*(Deductions[PARTNER]=$A7)),0))</f>
        <v>0</v>
      </c>
      <c r="I7" s="196" cm="1">
        <f t="array" aca="1" ref="I7" ca="1">SUM(_xlfn._xlws.FILTER(Deductions[Bonus],((Deductions[Type]=$A$5)*(Deductions[PARTNER]=$A7)),0))</f>
        <v>0</v>
      </c>
      <c r="J7" s="196" cm="1">
        <f t="array" aca="1" ref="J7" ca="1">SUM(_xlfn._xlws.FILTER(Deductions[Credentials],((Deductions[Type]=$A$5)*(Deductions[PARTNER]=$A7)),0))</f>
        <v>0</v>
      </c>
      <c r="K7" s="196" cm="1">
        <f t="array" aca="1" ref="K7" ca="1">SUM(_xlfn._xlws.FILTER(Deductions[LIFT LEASE TOTAL],((Deductions[Type]=$A$5)*(Deductions[PARTNER]=$A7)),0))</f>
        <v>463.58</v>
      </c>
      <c r="L7" s="196" cm="1">
        <f t="array" aca="1" ref="L7" ca="1">SUM(_xlfn._xlws.FILTER(Deductions[Violation],((Deductions[Type]=$A$5)*(Deductions[PARTNER]=$A7)),0))</f>
        <v>0</v>
      </c>
      <c r="M7" s="196" cm="1">
        <f t="array" aca="1" ref="M7" ca="1">SUM(_xlfn._xlws.FILTER(Deductions[Other Deductions],((Deductions[Type]=$A$5)*(Deductions[PARTNER]=$A7)),0))</f>
        <v>0</v>
      </c>
      <c r="N7" s="196" cm="1">
        <f t="array" aca="1" ref="N7" ca="1">IFERROR(SUM(_xlfn._xlws.FILTER(Fares_CCCTA_LAVTA[Cash Collected],((Fares_CCCTA_LAVTA[PARTNER NAME]=$A7)*(Fares_CCCTA_LAVTA[Trip Type]&lt;&gt;"LAVTA")*(Fares_CCCTA_LAVTA[PARTNER NAME]&lt;&gt;"")),0)),0)</f>
        <v>150.25</v>
      </c>
      <c r="O7" s="197">
        <f t="shared" ref="O7:O26" ca="1" si="0">SUM(D7:I7)-SUM(J7:N7)</f>
        <v>2000.2442000000001</v>
      </c>
      <c r="R7" s="162"/>
    </row>
    <row r="8" spans="1:18" ht="15" customHeight="1" x14ac:dyDescent="0.25">
      <c r="A8" s="139" t="str">
        <f ca="1"/>
        <v>MONAI&amp;SON'S LLC</v>
      </c>
      <c r="B8" s="161">
        <f ca="1"/>
        <v>5153</v>
      </c>
      <c r="C8" s="161" t="str">
        <f ca="1"/>
        <v>monaiandsonsllc@gmail.com</v>
      </c>
      <c r="D8" s="196">
        <f ca="1"/>
        <v>3128.8945000000008</v>
      </c>
      <c r="E8" s="196">
        <f ca="1"/>
        <v>171.69729999999998</v>
      </c>
      <c r="F8" s="196">
        <f ca="1">IFERROR((SUMIFS(Hours_Working[GallonUpdated],Hours_Working[Week],1,Hours_Working[CLIENT],$A$5,Hours_Working[PARTNER],'PR DATE'!$A8)*$D$33+SUMIFS(Hours_Working[GallonUpdated],Hours_Working[Week],2,Hours_Working[CLIENT],$A$5,Hours_Working[PARTNER],'PR DATE'!$A8)*$D$34)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0</v>
      </c>
      <c r="G8" s="196" cm="1">
        <f t="array" aca="1" ref="G8" ca="1">SUM(_xlfn._xlws.FILTER(Deductions[Other Income],((Deductions[Type]=$A$5)*(Deductions[PARTNER]=$A8)),0))</f>
        <v>0</v>
      </c>
      <c r="H8" s="196" cm="1">
        <f t="array" aca="1" ref="H8" ca="1">SUM(_xlfn._xlws.FILTER(Deductions[Reimbursement],((Deductions[Type]=$A$5)*(Deductions[PARTNER]=$A8)),0))</f>
        <v>0</v>
      </c>
      <c r="I8" s="196" cm="1">
        <f t="array" aca="1" ref="I8" ca="1">SUM(_xlfn._xlws.FILTER(Deductions[Bonus],((Deductions[Type]=$A$5)*(Deductions[PARTNER]=$A8)),0))</f>
        <v>0</v>
      </c>
      <c r="J8" s="196" cm="1">
        <f t="array" aca="1" ref="J8" ca="1">SUM(_xlfn._xlws.FILTER(Deductions[Credentials],((Deductions[Type]=$A$5)*(Deductions[PARTNER]=$A8)),0))</f>
        <v>0</v>
      </c>
      <c r="K8" s="196" cm="1">
        <f t="array" aca="1" ref="K8" ca="1">SUM(_xlfn._xlws.FILTER(Deductions[LIFT LEASE TOTAL],((Deductions[Type]=$A$5)*(Deductions[PARTNER]=$A8)),0))</f>
        <v>590</v>
      </c>
      <c r="L8" s="196" cm="1">
        <f t="array" aca="1" ref="L8" ca="1">SUM(_xlfn._xlws.FILTER(Deductions[Violation],((Deductions[Type]=$A$5)*(Deductions[PARTNER]=$A8)),0))</f>
        <v>0</v>
      </c>
      <c r="M8" s="196" cm="1">
        <f t="array" aca="1" ref="M8" ca="1">SUM(_xlfn._xlws.FILTER(Deductions[Other Deductions],((Deductions[Type]=$A$5)*(Deductions[PARTNER]=$A8)),0))</f>
        <v>0</v>
      </c>
      <c r="N8" s="196" cm="1">
        <f t="array" aca="1" ref="N8" ca="1">IFERROR(SUM(_xlfn._xlws.FILTER(Fares_CCCTA_LAVTA[Cash Collected],((Fares_CCCTA_LAVTA[PARTNER NAME]=$A8)*(Fares_CCCTA_LAVTA[Trip Type]&lt;&gt;"LAVTA")*(Fares_CCCTA_LAVTA[PARTNER NAME]&lt;&gt;"")),0)),0)</f>
        <v>200</v>
      </c>
      <c r="O8" s="197">
        <f t="shared" ca="1" si="0"/>
        <v>2510.5918000000006</v>
      </c>
      <c r="R8" s="163"/>
    </row>
    <row r="9" spans="1:18" ht="15" customHeight="1" x14ac:dyDescent="0.25">
      <c r="A9" s="139" t="str">
        <f ca="1"/>
        <v>SYNERGY MEDICAL TRANSPORTATION LLC</v>
      </c>
      <c r="B9" s="161">
        <f ca="1"/>
        <v>5138</v>
      </c>
      <c r="C9" s="161" t="str">
        <f ca="1"/>
        <v>synergymedical333@gmail.com</v>
      </c>
      <c r="D9" s="196">
        <f ca="1"/>
        <v>8648.9475000000002</v>
      </c>
      <c r="E9" s="196">
        <f ca="1"/>
        <v>934.73610000000031</v>
      </c>
      <c r="F9" s="196">
        <f ca="1">IFERROR((SUMIFS(Hours_Working[GallonUpdated],Hours_Working[Week],1,Hours_Working[CLIENT],$A$5,Hours_Working[PARTNER],'PR DATE'!$A9)*$D$33+SUMIFS(Hours_Working[GallonUpdated],Hours_Working[Week],2,Hours_Working[CLIENT],$A$5,Hours_Working[PARTNER],'PR DATE'!$A9)*$D$34)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6" cm="1">
        <f t="array" aca="1" ref="G9" ca="1">SUM(_xlfn._xlws.FILTER(Deductions[Other Income],((Deductions[Type]=$A$5)*(Deductions[PARTNER]=$A9)),0))</f>
        <v>0</v>
      </c>
      <c r="H9" s="196" cm="1">
        <f t="array" aca="1" ref="H9" ca="1">SUM(_xlfn._xlws.FILTER(Deductions[Reimbursement],((Deductions[Type]=$A$5)*(Deductions[PARTNER]=$A9)),0))</f>
        <v>0</v>
      </c>
      <c r="I9" s="196" cm="1">
        <f t="array" aca="1" ref="I9" ca="1">SUM(_xlfn._xlws.FILTER(Deductions[Bonus],((Deductions[Type]=$A$5)*(Deductions[PARTNER]=$A9)),0))</f>
        <v>0</v>
      </c>
      <c r="J9" s="196" cm="1">
        <f t="array" aca="1" ref="J9" ca="1">SUM(_xlfn._xlws.FILTER(Deductions[Credentials],((Deductions[Type]=$A$5)*(Deductions[PARTNER]=$A9)),0))</f>
        <v>0</v>
      </c>
      <c r="K9" s="196" cm="1">
        <f t="array" aca="1" ref="K9" ca="1">SUM(_xlfn._xlws.FILTER(Deductions[LIFT LEASE TOTAL],((Deductions[Type]=$A$5)*(Deductions[PARTNER]=$A9)),0))</f>
        <v>1450</v>
      </c>
      <c r="L9" s="196" cm="1">
        <f t="array" aca="1" ref="L9" ca="1">SUM(_xlfn._xlws.FILTER(Deductions[Violation],((Deductions[Type]=$A$5)*(Deductions[PARTNER]=$A9)),0))</f>
        <v>0</v>
      </c>
      <c r="M9" s="196" cm="1">
        <f t="array" aca="1" ref="M9" ca="1">SUM(_xlfn._xlws.FILTER(Deductions[Other Deductions],((Deductions[Type]=$A$5)*(Deductions[PARTNER]=$A9)),0))</f>
        <v>0</v>
      </c>
      <c r="N9" s="196" cm="1">
        <f t="array" aca="1" ref="N9" ca="1">IFERROR(SUM(_xlfn._xlws.FILTER(Fares_CCCTA_LAVTA[Cash Collected],((Fares_CCCTA_LAVTA[PARTNER NAME]=$A9)*(Fares_CCCTA_LAVTA[Trip Type]&lt;&gt;"LAVTA")*(Fares_CCCTA_LAVTA[PARTNER NAME]&lt;&gt;"")),0)),0)</f>
        <v>581.25</v>
      </c>
      <c r="O9" s="197">
        <f t="shared" ca="1" si="0"/>
        <v>7552.4336000000003</v>
      </c>
      <c r="R9" s="162"/>
    </row>
    <row r="10" spans="1:18" ht="15.75" customHeight="1" x14ac:dyDescent="0.25">
      <c r="A10" s="139" t="str">
        <f ca="1"/>
        <v>DIAMOND HILL TRANSPORTATION LLC</v>
      </c>
      <c r="B10" s="161">
        <f ca="1"/>
        <v>5106</v>
      </c>
      <c r="C10" s="161" t="str">
        <f ca="1"/>
        <v>chaptern927@gmail.com</v>
      </c>
      <c r="D10" s="196">
        <f ca="1"/>
        <v>3099.9140000000002</v>
      </c>
      <c r="E10" s="196">
        <f ca="1"/>
        <v>209.77070000000001</v>
      </c>
      <c r="F10" s="196">
        <f ca="1">IFERROR((SUMIFS(Hours_Working[GallonUpdated],Hours_Working[Week],1,Hours_Working[CLIENT],$A$5,Hours_Working[PARTNER],'PR DATE'!$A10)*$D$33+SUMIFS(Hours_Working[GallonUpdated],Hours_Working[Week],2,Hours_Working[CLIENT],$A$5,Hours_Working[PARTNER],'PR DATE'!$A10)*$D$34)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0</v>
      </c>
      <c r="G10" s="196" cm="1">
        <f t="array" aca="1" ref="G10" ca="1">SUM(_xlfn._xlws.FILTER(Deductions[Other Income],((Deductions[Type]=$A$5)*(Deductions[PARTNER]=$A10)),0))</f>
        <v>0</v>
      </c>
      <c r="H10" s="196" cm="1">
        <f t="array" aca="1" ref="H10" ca="1">SUM(_xlfn._xlws.FILTER(Deductions[Reimbursement],((Deductions[Type]=$A$5)*(Deductions[PARTNER]=$A10)),0))</f>
        <v>0</v>
      </c>
      <c r="I10" s="196" cm="1">
        <f t="array" aca="1" ref="I10" ca="1">SUM(_xlfn._xlws.FILTER(Deductions[Bonus],((Deductions[Type]=$A$5)*(Deductions[PARTNER]=$A10)),0))</f>
        <v>0</v>
      </c>
      <c r="J10" s="196" cm="1">
        <f t="array" aca="1" ref="J10" ca="1">SUM(_xlfn._xlws.FILTER(Deductions[Credentials],((Deductions[Type]=$A$5)*(Deductions[PARTNER]=$A10)),0))</f>
        <v>0</v>
      </c>
      <c r="K10" s="196" cm="1">
        <f t="array" aca="1" ref="K10" ca="1">SUM(_xlfn._xlws.FILTER(Deductions[LIFT LEASE TOTAL],((Deductions[Type]=$A$5)*(Deductions[PARTNER]=$A10)),0))</f>
        <v>590</v>
      </c>
      <c r="L10" s="196" cm="1">
        <f t="array" aca="1" ref="L10" ca="1">SUM(_xlfn._xlws.FILTER(Deductions[Violation],((Deductions[Type]=$A$5)*(Deductions[PARTNER]=$A10)),0))</f>
        <v>0</v>
      </c>
      <c r="M10" s="196" cm="1">
        <f t="array" aca="1" ref="M10" ca="1">SUM(_xlfn._xlws.FILTER(Deductions[Other Deductions],((Deductions[Type]=$A$5)*(Deductions[PARTNER]=$A10)),0))</f>
        <v>0</v>
      </c>
      <c r="N10" s="196" cm="1">
        <f t="array" aca="1" ref="N10" ca="1">IFERROR(SUM(_xlfn._xlws.FILTER(Fares_CCCTA_LAVTA[Cash Collected],((Fares_CCCTA_LAVTA[PARTNER NAME]=$A10)*(Fares_CCCTA_LAVTA[Trip Type]&lt;&gt;"LAVTA")*(Fares_CCCTA_LAVTA[PARTNER NAME]&lt;&gt;"")),0)),0)</f>
        <v>190.25</v>
      </c>
      <c r="O10" s="197">
        <f t="shared" ca="1" si="0"/>
        <v>2529.4347000000002</v>
      </c>
      <c r="R10" s="162"/>
    </row>
    <row r="11" spans="1:18" ht="15" customHeight="1" x14ac:dyDescent="0.25">
      <c r="A11" s="139" t="str">
        <f ca="1"/>
        <v>TRANSIT LTM LLC</v>
      </c>
      <c r="B11" s="161">
        <f ca="1"/>
        <v>5132</v>
      </c>
      <c r="C11" s="161" t="str">
        <f ca="1"/>
        <v>lmmobileservices8199@gmail.com</v>
      </c>
      <c r="D11" s="196">
        <f ca="1"/>
        <v>2899.95</v>
      </c>
      <c r="E11" s="196">
        <f ca="1"/>
        <v>574.65250000000015</v>
      </c>
      <c r="F11" s="196">
        <f ca="1">IFERROR((SUMIFS(Hours_Working[GallonUpdated],Hours_Working[Week],1,Hours_Working[CLIENT],$A$5,Hours_Working[PARTNER],'PR DATE'!$A11)*$D$33+SUMIFS(Hours_Working[GallonUpdated],Hours_Working[Week],2,Hours_Working[CLIENT],$A$5,Hours_Working[PARTNER],'PR DATE'!$A11)*$D$34)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6" cm="1">
        <f t="array" aca="1" ref="G11" ca="1">SUM(_xlfn._xlws.FILTER(Deductions[Other Income],((Deductions[Type]=$A$5)*(Deductions[PARTNER]=$A11)),0))</f>
        <v>0</v>
      </c>
      <c r="H11" s="196" cm="1">
        <f t="array" aca="1" ref="H11" ca="1">SUM(_xlfn._xlws.FILTER(Deductions[Reimbursement],((Deductions[Type]=$A$5)*(Deductions[PARTNER]=$A11)),0))</f>
        <v>0</v>
      </c>
      <c r="I11" s="196" cm="1">
        <f t="array" aca="1" ref="I11" ca="1">SUM(_xlfn._xlws.FILTER(Deductions[Bonus],((Deductions[Type]=$A$5)*(Deductions[PARTNER]=$A11)),0))</f>
        <v>0</v>
      </c>
      <c r="J11" s="196" cm="1">
        <f t="array" aca="1" ref="J11" ca="1">SUM(_xlfn._xlws.FILTER(Deductions[Credentials],((Deductions[Type]=$A$5)*(Deductions[PARTNER]=$A11)),0))</f>
        <v>0</v>
      </c>
      <c r="K11" s="196" cm="1">
        <f t="array" aca="1" ref="K11" ca="1">SUM(_xlfn._xlws.FILTER(Deductions[LIFT LEASE TOTAL],((Deductions[Type]=$A$5)*(Deductions[PARTNER]=$A11)),0))</f>
        <v>590</v>
      </c>
      <c r="L11" s="196" cm="1">
        <f t="array" aca="1" ref="L11" ca="1">SUM(_xlfn._xlws.FILTER(Deductions[Violation],((Deductions[Type]=$A$5)*(Deductions[PARTNER]=$A11)),0))</f>
        <v>0</v>
      </c>
      <c r="M11" s="196" cm="1">
        <f t="array" aca="1" ref="M11" ca="1">SUM(_xlfn._xlws.FILTER(Deductions[Other Deductions],((Deductions[Type]=$A$5)*(Deductions[PARTNER]=$A11)),0))</f>
        <v>0</v>
      </c>
      <c r="N11" s="196" cm="1">
        <f t="array" aca="1" ref="N11" ca="1">IFERROR(SUM(_xlfn._xlws.FILTER(Fares_CCCTA_LAVTA[Cash Collected],((Fares_CCCTA_LAVTA[PARTNER NAME]=$A11)*(Fares_CCCTA_LAVTA[Trip Type]&lt;&gt;"LAVTA")*(Fares_CCCTA_LAVTA[PARTNER NAME]&lt;&gt;"")),0)),0)</f>
        <v>193.5</v>
      </c>
      <c r="O11" s="197">
        <f t="shared" ca="1" si="0"/>
        <v>2691.1025</v>
      </c>
      <c r="R11" s="162"/>
    </row>
    <row r="12" spans="1:18" ht="15" customHeight="1" x14ac:dyDescent="0.25">
      <c r="A12" s="139" t="str">
        <f ca="1"/>
        <v>HUGO FAMILY TRANSPORTATION</v>
      </c>
      <c r="B12" s="161">
        <f ca="1"/>
        <v>5139</v>
      </c>
      <c r="C12" s="161" t="str">
        <f ca="1"/>
        <v>hugofamilytransportation@gmail.com</v>
      </c>
      <c r="D12" s="196">
        <f ca="1"/>
        <v>634.07499999999993</v>
      </c>
      <c r="E12" s="196">
        <f ca="1"/>
        <v>67.677400000000006</v>
      </c>
      <c r="F12" s="196">
        <f ca="1">IFERROR((SUMIFS(Hours_Working[GallonUpdated],Hours_Working[Week],1,Hours_Working[CLIENT],$A$5,Hours_Working[PARTNER],'PR DATE'!$A12)*$D$33+SUMIFS(Hours_Working[GallonUpdated],Hours_Working[Week],2,Hours_Working[CLIENT],$A$5,Hours_Working[PARTNER],'PR DATE'!$A12)*$D$34)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0</v>
      </c>
      <c r="G12" s="196" cm="1">
        <f t="array" aca="1" ref="G12" ca="1">SUM(_xlfn._xlws.FILTER(Deductions[Other Income],((Deductions[Type]=$A$5)*(Deductions[PARTNER]=$A12)),0))</f>
        <v>0</v>
      </c>
      <c r="H12" s="196" cm="1">
        <f t="array" aca="1" ref="H12" ca="1">SUM(_xlfn._xlws.FILTER(Deductions[Reimbursement],((Deductions[Type]=$A$5)*(Deductions[PARTNER]=$A12)),0))</f>
        <v>0</v>
      </c>
      <c r="I12" s="196" cm="1">
        <f t="array" aca="1" ref="I12" ca="1">SUM(_xlfn._xlws.FILTER(Deductions[Bonus],((Deductions[Type]=$A$5)*(Deductions[PARTNER]=$A12)),0))</f>
        <v>0</v>
      </c>
      <c r="J12" s="196" cm="1">
        <f t="array" aca="1" ref="J12" ca="1">SUM(_xlfn._xlws.FILTER(Deductions[Credentials],((Deductions[Type]=$A$5)*(Deductions[PARTNER]=$A12)),0))</f>
        <v>0</v>
      </c>
      <c r="K12" s="196" cm="1">
        <f t="array" aca="1" ref="K12" ca="1">SUM(_xlfn._xlws.FILTER(Deductions[LIFT LEASE TOTAL],((Deductions[Type]=$A$5)*(Deductions[PARTNER]=$A12)),0))</f>
        <v>295</v>
      </c>
      <c r="L12" s="196" cm="1">
        <f t="array" aca="1" ref="L12" ca="1">SUM(_xlfn._xlws.FILTER(Deductions[Violation],((Deductions[Type]=$A$5)*(Deductions[PARTNER]=$A12)),0))</f>
        <v>0</v>
      </c>
      <c r="M12" s="196" cm="1">
        <f t="array" aca="1" ref="M12" ca="1">SUM(_xlfn._xlws.FILTER(Deductions[Other Deductions],((Deductions[Type]=$A$5)*(Deductions[PARTNER]=$A12)),0))</f>
        <v>0</v>
      </c>
      <c r="N12" s="196" cm="1">
        <f t="array" aca="1" ref="N12" ca="1">IFERROR(SUM(_xlfn._xlws.FILTER(Fares_CCCTA_LAVTA[Cash Collected],((Fares_CCCTA_LAVTA[PARTNER NAME]=$A12)*(Fares_CCCTA_LAVTA[Trip Type]&lt;&gt;"LAVTA")*(Fares_CCCTA_LAVTA[PARTNER NAME]&lt;&gt;"")),0)),0)</f>
        <v>21</v>
      </c>
      <c r="O12" s="197">
        <f t="shared" ca="1" si="0"/>
        <v>385.75239999999997</v>
      </c>
      <c r="R12" s="162"/>
    </row>
    <row r="13" spans="1:18" ht="15" customHeight="1" x14ac:dyDescent="0.25">
      <c r="A13" s="139" t="str">
        <f ca="1"/>
        <v>GET CARE TRANSIT LLC</v>
      </c>
      <c r="B13" s="161">
        <f ca="1"/>
        <v>5057</v>
      </c>
      <c r="C13" s="161" t="str">
        <f ca="1"/>
        <v>getcaretransit@gmail.com</v>
      </c>
      <c r="D13" s="196">
        <f ca="1"/>
        <v>2837.2500000000005</v>
      </c>
      <c r="E13" s="196">
        <f ca="1"/>
        <v>282.83999999999997</v>
      </c>
      <c r="F13" s="196">
        <f ca="1">IFERROR((SUMIFS(Hours_Working[GallonUpdated],Hours_Working[Week],1,Hours_Working[CLIENT],$A$5,Hours_Working[PARTNER],'PR DATE'!$A13)*$D$33+SUMIFS(Hours_Working[GallonUpdated],Hours_Working[Week],2,Hours_Working[CLIENT],$A$5,Hours_Working[PARTNER],'PR DATE'!$A13)*$D$34)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196" cm="1">
        <f t="array" aca="1" ref="G13" ca="1">SUM(_xlfn._xlws.FILTER(Deductions[Other Income],((Deductions[Type]=$A$5)*(Deductions[PARTNER]=$A13)),0))</f>
        <v>0</v>
      </c>
      <c r="H13" s="196" cm="1">
        <f t="array" aca="1" ref="H13" ca="1">SUM(_xlfn._xlws.FILTER(Deductions[Reimbursement],((Deductions[Type]=$A$5)*(Deductions[PARTNER]=$A13)),0))</f>
        <v>0</v>
      </c>
      <c r="I13" s="196" cm="1">
        <f t="array" aca="1" ref="I13" ca="1">SUM(_xlfn._xlws.FILTER(Deductions[Bonus],((Deductions[Type]=$A$5)*(Deductions[PARTNER]=$A13)),0))</f>
        <v>0</v>
      </c>
      <c r="J13" s="196" cm="1">
        <f t="array" aca="1" ref="J13" ca="1">SUM(_xlfn._xlws.FILTER(Deductions[Credentials],((Deductions[Type]=$A$5)*(Deductions[PARTNER]=$A13)),0))</f>
        <v>0</v>
      </c>
      <c r="K13" s="196" cm="1">
        <f t="array" aca="1" ref="K13" ca="1">SUM(_xlfn._xlws.FILTER(Deductions[LIFT LEASE TOTAL],((Deductions[Type]=$A$5)*(Deductions[PARTNER]=$A13)),0))</f>
        <v>0</v>
      </c>
      <c r="L13" s="196" cm="1">
        <f t="array" aca="1" ref="L13" ca="1">SUM(_xlfn._xlws.FILTER(Deductions[Violation],((Deductions[Type]=$A$5)*(Deductions[PARTNER]=$A13)),0))</f>
        <v>0</v>
      </c>
      <c r="M13" s="196" cm="1">
        <f t="array" aca="1" ref="M13" ca="1">SUM(_xlfn._xlws.FILTER(Deductions[Other Deductions],((Deductions[Type]=$A$5)*(Deductions[PARTNER]=$A13)),0))</f>
        <v>0</v>
      </c>
      <c r="N13" s="196" cm="1">
        <f t="array" aca="1" ref="N13" ca="1">IFERROR(SUM(_xlfn._xlws.FILTER(Fares_CCCTA_LAVTA[Cash Collected],((Fares_CCCTA_LAVTA[PARTNER NAME]=$A13)*(Fares_CCCTA_LAVTA[Trip Type]&lt;&gt;"LAVTA")*(Fares_CCCTA_LAVTA[PARTNER NAME]&lt;&gt;"")),0)),0)</f>
        <v>120.75</v>
      </c>
      <c r="O13" s="197">
        <f t="shared" ca="1" si="0"/>
        <v>2999.3400000000006</v>
      </c>
      <c r="R13" s="162"/>
    </row>
    <row r="14" spans="1:18" ht="15" customHeight="1" x14ac:dyDescent="0.25">
      <c r="A14" s="139" t="str">
        <f ca="1"/>
        <v>REM SOLUTIONS LLC</v>
      </c>
      <c r="B14" s="161">
        <f ca="1"/>
        <v>5152</v>
      </c>
      <c r="C14" s="161" t="str">
        <f ca="1"/>
        <v>ryanedward.logistics@gmail.com</v>
      </c>
      <c r="D14" s="196">
        <f ca="1"/>
        <v>2101.2530000000002</v>
      </c>
      <c r="E14" s="196">
        <f ca="1"/>
        <v>522.83910000000003</v>
      </c>
      <c r="F14" s="196">
        <f ca="1">IFERROR((SUMIFS(Hours_Working[GallonUpdated],Hours_Working[Week],1,Hours_Working[CLIENT],$A$5,Hours_Working[PARTNER],'PR DATE'!$A14)*$D$33+SUMIFS(Hours_Working[GallonUpdated],Hours_Working[Week],2,Hours_Working[CLIENT],$A$5,Hours_Working[PARTNER],'PR DATE'!$A14)*$D$34)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0</v>
      </c>
      <c r="G14" s="196" cm="1">
        <f t="array" aca="1" ref="G14" ca="1">SUM(_xlfn._xlws.FILTER(Deductions[Other Income],((Deductions[Type]=$A$5)*(Deductions[PARTNER]=$A14)),0))</f>
        <v>0</v>
      </c>
      <c r="H14" s="196" cm="1">
        <f t="array" aca="1" ref="H14" ca="1">SUM(_xlfn._xlws.FILTER(Deductions[Reimbursement],((Deductions[Type]=$A$5)*(Deductions[PARTNER]=$A14)),0))</f>
        <v>0</v>
      </c>
      <c r="I14" s="196" cm="1">
        <f t="array" aca="1" ref="I14" ca="1">SUM(_xlfn._xlws.FILTER(Deductions[Bonus],((Deductions[Type]=$A$5)*(Deductions[PARTNER]=$A14)),0))</f>
        <v>0</v>
      </c>
      <c r="J14" s="196" cm="1">
        <f t="array" aca="1" ref="J14" ca="1">SUM(_xlfn._xlws.FILTER(Deductions[Credentials],((Deductions[Type]=$A$5)*(Deductions[PARTNER]=$A14)),0))</f>
        <v>0</v>
      </c>
      <c r="K14" s="196" cm="1">
        <f t="array" aca="1" ref="K14" ca="1">SUM(_xlfn._xlws.FILTER(Deductions[LIFT LEASE TOTAL],((Deductions[Type]=$A$5)*(Deductions[PARTNER]=$A14)),0))</f>
        <v>430</v>
      </c>
      <c r="L14" s="196" cm="1">
        <f t="array" aca="1" ref="L14" ca="1">SUM(_xlfn._xlws.FILTER(Deductions[Violation],((Deductions[Type]=$A$5)*(Deductions[PARTNER]=$A14)),0))</f>
        <v>450</v>
      </c>
      <c r="M14" s="196" cm="1">
        <f t="array" aca="1" ref="M14" ca="1">SUM(_xlfn._xlws.FILTER(Deductions[Other Deductions],((Deductions[Type]=$A$5)*(Deductions[PARTNER]=$A14)),0))</f>
        <v>0</v>
      </c>
      <c r="N14" s="196" cm="1">
        <f t="array" aca="1" ref="N14" ca="1">IFERROR(SUM(_xlfn._xlws.FILTER(Fares_CCCTA_LAVTA[Cash Collected],((Fares_CCCTA_LAVTA[PARTNER NAME]=$A14)*(Fares_CCCTA_LAVTA[Trip Type]&lt;&gt;"LAVTA")*(Fares_CCCTA_LAVTA[PARTNER NAME]&lt;&gt;"")),0)),0)</f>
        <v>158</v>
      </c>
      <c r="O14" s="197">
        <f t="shared" ca="1" si="0"/>
        <v>1586.0921000000003</v>
      </c>
      <c r="P14" s="67"/>
      <c r="R14" s="162"/>
    </row>
    <row r="15" spans="1:18" ht="15" customHeight="1" x14ac:dyDescent="0.25">
      <c r="A15" s="139" t="str">
        <f ca="1"/>
        <v>HIGHER-SELF LLC</v>
      </c>
      <c r="B15" s="161">
        <f ca="1"/>
        <v>5143</v>
      </c>
      <c r="C15" s="161" t="str">
        <f ca="1"/>
        <v>loviebrown@higher-selfllc.com</v>
      </c>
      <c r="D15" s="196">
        <f ca="1"/>
        <v>2754.1060000000002</v>
      </c>
      <c r="E15" s="196">
        <f ca="1"/>
        <v>439.01750000000004</v>
      </c>
      <c r="F15" s="196">
        <f ca="1">IFERROR((SUMIFS(Hours_Working[GallonUpdated],Hours_Working[Week],1,Hours_Working[CLIENT],$A$5,Hours_Working[PARTNER],'PR DATE'!$A15)*$D$33+SUMIFS(Hours_Working[GallonUpdated],Hours_Working[Week],2,Hours_Working[CLIENT],$A$5,Hours_Working[PARTNER],'PR DATE'!$A15)*$D$34)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0</v>
      </c>
      <c r="G15" s="196" cm="1">
        <f t="array" aca="1" ref="G15" ca="1">SUM(_xlfn._xlws.FILTER(Deductions[Other Income],((Deductions[Type]=$A$5)*(Deductions[PARTNER]=$A15)),0))</f>
        <v>0</v>
      </c>
      <c r="H15" s="196" cm="1">
        <f t="array" aca="1" ref="H15" ca="1">SUM(_xlfn._xlws.FILTER(Deductions[Reimbursement],((Deductions[Type]=$A$5)*(Deductions[PARTNER]=$A15)),0))</f>
        <v>0</v>
      </c>
      <c r="I15" s="196" cm="1">
        <f t="array" aca="1" ref="I15" ca="1">SUM(_xlfn._xlws.FILTER(Deductions[Bonus],((Deductions[Type]=$A$5)*(Deductions[PARTNER]=$A15)),0))</f>
        <v>0</v>
      </c>
      <c r="J15" s="196" cm="1">
        <f t="array" aca="1" ref="J15" ca="1">SUM(_xlfn._xlws.FILTER(Deductions[Credentials],((Deductions[Type]=$A$5)*(Deductions[PARTNER]=$A15)),0))</f>
        <v>0</v>
      </c>
      <c r="K15" s="196" cm="1">
        <f t="array" aca="1" ref="K15" ca="1">SUM(_xlfn._xlws.FILTER(Deductions[LIFT LEASE TOTAL],((Deductions[Type]=$A$5)*(Deductions[PARTNER]=$A15)),0))</f>
        <v>430</v>
      </c>
      <c r="L15" s="196" cm="1">
        <f t="array" aca="1" ref="L15" ca="1">SUM(_xlfn._xlws.FILTER(Deductions[Violation],((Deductions[Type]=$A$5)*(Deductions[PARTNER]=$A15)),0))</f>
        <v>0</v>
      </c>
      <c r="M15" s="196" cm="1">
        <f t="array" aca="1" ref="M15" ca="1">SUM(_xlfn._xlws.FILTER(Deductions[Other Deductions],((Deductions[Type]=$A$5)*(Deductions[PARTNER]=$A15)),0))</f>
        <v>0</v>
      </c>
      <c r="N15" s="196" cm="1">
        <f t="array" aca="1" ref="N15" ca="1">IFERROR(SUM(_xlfn._xlws.FILTER(Fares_CCCTA_LAVTA[Cash Collected],((Fares_CCCTA_LAVTA[PARTNER NAME]=$A15)*(Fares_CCCTA_LAVTA[Trip Type]&lt;&gt;"LAVTA")*(Fares_CCCTA_LAVTA[PARTNER NAME]&lt;&gt;"")),0)),0)</f>
        <v>213</v>
      </c>
      <c r="O15" s="197">
        <f t="shared" ca="1" si="0"/>
        <v>2550.1235000000001</v>
      </c>
      <c r="R15" s="162"/>
    </row>
    <row r="16" spans="1:18" ht="15" customHeight="1" x14ac:dyDescent="0.25">
      <c r="A16" s="229" t="str">
        <f ca="1"/>
        <v>NORTHCAL TRANSPORTATION LLC</v>
      </c>
      <c r="B16" s="161">
        <f ca="1"/>
        <v>5156</v>
      </c>
      <c r="C16" s="161" t="str">
        <f ca="1"/>
        <v>northcaltransport90@gmail.com</v>
      </c>
      <c r="D16" s="196">
        <f ca="1"/>
        <v>2917.1675</v>
      </c>
      <c r="E16" s="196">
        <f ca="1"/>
        <v>221.62560000000002</v>
      </c>
      <c r="F16" s="196">
        <f ca="1">IFERROR((SUMIFS(Hours_Working[GallonUpdated],Hours_Working[Week],1,Hours_Working[CLIENT],$A$5,Hours_Working[PARTNER],'PR DATE'!$A16)*$D$33+SUMIFS(Hours_Working[GallonUpdated],Hours_Working[Week],2,Hours_Working[CLIENT],$A$5,Hours_Working[PARTNER],'PR DATE'!$A16)*$D$34)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0</v>
      </c>
      <c r="G16" s="196" cm="1">
        <f t="array" aca="1" ref="G16" ca="1">SUM(_xlfn._xlws.FILTER(Deductions[Other Income],((Deductions[Type]=$A$5)*(Deductions[PARTNER]=$A16)),0))</f>
        <v>0</v>
      </c>
      <c r="H16" s="196" cm="1">
        <f t="array" aca="1" ref="H16" ca="1">SUM(_xlfn._xlws.FILTER(Deductions[Reimbursement],((Deductions[Type]=$A$5)*(Deductions[PARTNER]=$A16)),0))</f>
        <v>0</v>
      </c>
      <c r="I16" s="196" cm="1">
        <f t="array" aca="1" ref="I16" ca="1">SUM(_xlfn._xlws.FILTER(Deductions[Bonus],((Deductions[Type]=$A$5)*(Deductions[PARTNER]=$A16)),0))</f>
        <v>0</v>
      </c>
      <c r="J16" s="196" cm="1">
        <f t="array" aca="1" ref="J16" ca="1">SUM(_xlfn._xlws.FILTER(Deductions[Credentials],((Deductions[Type]=$A$5)*(Deductions[PARTNER]=$A16)),0))</f>
        <v>0</v>
      </c>
      <c r="K16" s="196" cm="1">
        <f t="array" aca="1" ref="K16" ca="1">SUM(_xlfn._xlws.FILTER(Deductions[LIFT LEASE TOTAL],((Deductions[Type]=$A$5)*(Deductions[PARTNER]=$A16)),0))</f>
        <v>590</v>
      </c>
      <c r="L16" s="196" cm="1">
        <f t="array" aca="1" ref="L16" ca="1">SUM(_xlfn._xlws.FILTER(Deductions[Violation],((Deductions[Type]=$A$5)*(Deductions[PARTNER]=$A16)),0))</f>
        <v>0</v>
      </c>
      <c r="M16" s="196" cm="1">
        <f t="array" aca="1" ref="M16" ca="1">SUM(_xlfn._xlws.FILTER(Deductions[Other Deductions],((Deductions[Type]=$A$5)*(Deductions[PARTNER]=$A16)),0))</f>
        <v>0</v>
      </c>
      <c r="N16" s="196" cm="1">
        <f t="array" aca="1" ref="N16" ca="1">IFERROR(SUM(_xlfn._xlws.FILTER(Fares_CCCTA_LAVTA[Cash Collected],((Fares_CCCTA_LAVTA[PARTNER NAME]=$A16)*(Fares_CCCTA_LAVTA[Trip Type]&lt;&gt;"LAVTA")*(Fares_CCCTA_LAVTA[PARTNER NAME]&lt;&gt;"")),0)),0)</f>
        <v>131.25</v>
      </c>
      <c r="O16" s="197">
        <f t="shared" ca="1" si="0"/>
        <v>2417.5430999999999</v>
      </c>
      <c r="R16" s="162"/>
    </row>
    <row r="17" spans="1:19" ht="15" customHeight="1" x14ac:dyDescent="0.25">
      <c r="A17" s="139" t="str">
        <f ca="1"/>
        <v>MADE EAZY LLC</v>
      </c>
      <c r="B17" s="161">
        <f ca="1"/>
        <v>5163</v>
      </c>
      <c r="C17" s="161" t="str">
        <f ca="1"/>
        <v>rkdl.mw2305@gmail.com</v>
      </c>
      <c r="D17" s="196">
        <f ca="1"/>
        <v>2446.846</v>
      </c>
      <c r="E17" s="196">
        <f ca="1"/>
        <v>143.8674</v>
      </c>
      <c r="F17" s="196">
        <f ca="1">IFERROR((SUMIFS(Hours_Working[GallonUpdated],Hours_Working[Week],1,Hours_Working[CLIENT],$A$5,Hours_Working[PARTNER],'PR DATE'!$A17)*$D$33+SUMIFS(Hours_Working[GallonUpdated],Hours_Working[Week],2,Hours_Working[CLIENT],$A$5,Hours_Working[PARTNER],'PR DATE'!$A17)*$D$34)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0</v>
      </c>
      <c r="G17" s="196" cm="1">
        <f t="array" aca="1" ref="G17" ca="1">SUM(_xlfn._xlws.FILTER(Deductions[Other Income],((Deductions[Type]=$A$5)*(Deductions[PARTNER]=$A17)),0))</f>
        <v>0</v>
      </c>
      <c r="H17" s="196" cm="1">
        <f t="array" aca="1" ref="H17" ca="1">SUM(_xlfn._xlws.FILTER(Deductions[Reimbursement],((Deductions[Type]=$A$5)*(Deductions[PARTNER]=$A17)),0))</f>
        <v>0</v>
      </c>
      <c r="I17" s="196" cm="1">
        <f t="array" aca="1" ref="I17" ca="1">SUM(_xlfn._xlws.FILTER(Deductions[Bonus],((Deductions[Type]=$A$5)*(Deductions[PARTNER]=$A17)),0))</f>
        <v>0</v>
      </c>
      <c r="J17" s="196" cm="1">
        <f t="array" aca="1" ref="J17" ca="1">SUM(_xlfn._xlws.FILTER(Deductions[Credentials],((Deductions[Type]=$A$5)*(Deductions[PARTNER]=$A17)),0))</f>
        <v>0</v>
      </c>
      <c r="K17" s="196" cm="1">
        <f t="array" aca="1" ref="K17" ca="1">SUM(_xlfn._xlws.FILTER(Deductions[LIFT LEASE TOTAL],((Deductions[Type]=$A$5)*(Deductions[PARTNER]=$A17)),0))</f>
        <v>430</v>
      </c>
      <c r="L17" s="196" cm="1">
        <f t="array" aca="1" ref="L17" ca="1">SUM(_xlfn._xlws.FILTER(Deductions[Violation],((Deductions[Type]=$A$5)*(Deductions[PARTNER]=$A17)),0))</f>
        <v>150</v>
      </c>
      <c r="M17" s="196" cm="1">
        <f t="array" aca="1" ref="M17" ca="1">SUM(_xlfn._xlws.FILTER(Deductions[Other Deductions],((Deductions[Type]=$A$5)*(Deductions[PARTNER]=$A17)),0))</f>
        <v>0</v>
      </c>
      <c r="N17" s="196" cm="1">
        <f t="array" aca="1" ref="N17" ca="1">IFERROR(SUM(_xlfn._xlws.FILTER(Fares_CCCTA_LAVTA[Cash Collected],((Fares_CCCTA_LAVTA[PARTNER NAME]=$A17)*(Fares_CCCTA_LAVTA[Trip Type]&lt;&gt;"LAVTA")*(Fares_CCCTA_LAVTA[PARTNER NAME]&lt;&gt;"")),0)),0)</f>
        <v>71</v>
      </c>
      <c r="O17" s="197">
        <f t="shared" ca="1" si="0"/>
        <v>1939.7134000000001</v>
      </c>
      <c r="R17" s="162"/>
    </row>
    <row r="18" spans="1:19" ht="15" customHeight="1" x14ac:dyDescent="0.25">
      <c r="A18" s="139" t="str">
        <f ca="1"/>
        <v>FOWLER SENIOR TRANSIT LLC</v>
      </c>
      <c r="B18" s="161">
        <f ca="1"/>
        <v>5164</v>
      </c>
      <c r="C18" s="161" t="str">
        <f ca="1"/>
        <v>fowlerseniors.transit@gmail.com</v>
      </c>
      <c r="D18" s="196">
        <f ca="1"/>
        <v>3234.9365000000007</v>
      </c>
      <c r="E18" s="196">
        <f ca="1"/>
        <v>276.86250000000001</v>
      </c>
      <c r="F18" s="196">
        <f ca="1">IFERROR((SUMIFS(Hours_Working[GallonUpdated],Hours_Working[Week],1,Hours_Working[CLIENT],$A$5,Hours_Working[PARTNER],'PR DATE'!$A18)*$D$33+SUMIFS(Hours_Working[GallonUpdated],Hours_Working[Week],2,Hours_Working[CLIENT],$A$5,Hours_Working[PARTNER],'PR DATE'!$A18)*$D$34)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0</v>
      </c>
      <c r="G18" s="196" cm="1">
        <f t="array" aca="1" ref="G18" ca="1">SUM(_xlfn._xlws.FILTER(Deductions[Other Income],((Deductions[Type]=$A$5)*(Deductions[PARTNER]=$A18)),0))</f>
        <v>0</v>
      </c>
      <c r="H18" s="196" cm="1">
        <f t="array" aca="1" ref="H18" ca="1">SUM(_xlfn._xlws.FILTER(Deductions[Reimbursement],((Deductions[Type]=$A$5)*(Deductions[PARTNER]=$A18)),0))</f>
        <v>0</v>
      </c>
      <c r="I18" s="196" cm="1">
        <f t="array" aca="1" ref="I18" ca="1">SUM(_xlfn._xlws.FILTER(Deductions[Bonus],((Deductions[Type]=$A$5)*(Deductions[PARTNER]=$A18)),0))</f>
        <v>0</v>
      </c>
      <c r="J18" s="196" cm="1">
        <f t="array" aca="1" ref="J18" ca="1">SUM(_xlfn._xlws.FILTER(Deductions[Credentials],((Deductions[Type]=$A$5)*(Deductions[PARTNER]=$A18)),0))</f>
        <v>0</v>
      </c>
      <c r="K18" s="196" cm="1">
        <f t="array" aca="1" ref="K18" ca="1">SUM(_xlfn._xlws.FILTER(Deductions[LIFT LEASE TOTAL],((Deductions[Type]=$A$5)*(Deductions[PARTNER]=$A18)),0))</f>
        <v>590</v>
      </c>
      <c r="L18" s="196" cm="1">
        <f t="array" aca="1" ref="L18" ca="1">SUM(_xlfn._xlws.FILTER(Deductions[Violation],((Deductions[Type]=$A$5)*(Deductions[PARTNER]=$A18)),0))</f>
        <v>250</v>
      </c>
      <c r="M18" s="196" cm="1">
        <f t="array" aca="1" ref="M18" ca="1">SUM(_xlfn._xlws.FILTER(Deductions[Other Deductions],((Deductions[Type]=$A$5)*(Deductions[PARTNER]=$A18)),0))</f>
        <v>0</v>
      </c>
      <c r="N18" s="196" cm="1">
        <f t="array" aca="1" ref="N18" ca="1">IFERROR(SUM(_xlfn._xlws.FILTER(Fares_CCCTA_LAVTA[Cash Collected],((Fares_CCCTA_LAVTA[PARTNER NAME]=$A18)*(Fares_CCCTA_LAVTA[Trip Type]&lt;&gt;"LAVTA")*(Fares_CCCTA_LAVTA[PARTNER NAME]&lt;&gt;"")),0)),0)</f>
        <v>196.75</v>
      </c>
      <c r="O18" s="197">
        <f t="shared" ca="1" si="0"/>
        <v>2475.0490000000009</v>
      </c>
      <c r="R18" s="162"/>
    </row>
    <row r="19" spans="1:19" ht="15" customHeight="1" x14ac:dyDescent="0.25">
      <c r="A19" s="139" t="str">
        <f ca="1"/>
        <v>JORGE TRANSPORTATION</v>
      </c>
      <c r="B19" s="161">
        <f ca="1"/>
        <v>5168</v>
      </c>
      <c r="C19" s="161" t="str">
        <f ca="1"/>
        <v>jorgetransportation83@gmail.com</v>
      </c>
      <c r="D19" s="196">
        <f ca="1"/>
        <v>0</v>
      </c>
      <c r="E19" s="196">
        <f ca="1"/>
        <v>0</v>
      </c>
      <c r="F19" s="196">
        <f ca="1">IFERROR((SUMIFS(Hours_Working[GallonUpdated],Hours_Working[Week],1,Hours_Working[CLIENT],$A$5,Hours_Working[PARTNER],'PR DATE'!$A19)*$D$33+SUMIFS(Hours_Working[GallonUpdated],Hours_Working[Week],2,Hours_Working[CLIENT],$A$5,Hours_Working[PARTNER],'PR DATE'!$A19)*$D$34)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0</v>
      </c>
      <c r="G19" s="196" cm="1">
        <f t="array" aca="1" ref="G19" ca="1">SUM(_xlfn._xlws.FILTER(Deductions[Other Income],((Deductions[Type]=$A$5)*(Deductions[PARTNER]=$A19)),0))</f>
        <v>0</v>
      </c>
      <c r="H19" s="196" cm="1">
        <f t="array" aca="1" ref="H19" ca="1">SUM(_xlfn._xlws.FILTER(Deductions[Reimbursement],((Deductions[Type]=$A$5)*(Deductions[PARTNER]=$A19)),0))</f>
        <v>0</v>
      </c>
      <c r="I19" s="196" cm="1">
        <f t="array" aca="1" ref="I19" ca="1">SUM(_xlfn._xlws.FILTER(Deductions[Bonus],((Deductions[Type]=$A$5)*(Deductions[PARTNER]=$A19)),0))</f>
        <v>0</v>
      </c>
      <c r="J19" s="196" cm="1">
        <f t="array" aca="1" ref="J19" ca="1">SUM(_xlfn._xlws.FILTER(Deductions[Credentials],((Deductions[Type]=$A$5)*(Deductions[PARTNER]=$A19)),0))</f>
        <v>0</v>
      </c>
      <c r="K19" s="196" cm="1">
        <f t="array" aca="1" ref="K19" ca="1">SUM(_xlfn._xlws.FILTER(Deductions[LIFT LEASE TOTAL],((Deductions[Type]=$A$5)*(Deductions[PARTNER]=$A19)),0))</f>
        <v>0</v>
      </c>
      <c r="L19" s="196" cm="1">
        <f t="array" aca="1" ref="L19" ca="1">SUM(_xlfn._xlws.FILTER(Deductions[Violation],((Deductions[Type]=$A$5)*(Deductions[PARTNER]=$A19)),0))</f>
        <v>0</v>
      </c>
      <c r="M19" s="196" cm="1">
        <f t="array" aca="1" ref="M19" ca="1">SUM(_xlfn._xlws.FILTER(Deductions[Other Deductions],((Deductions[Type]=$A$5)*(Deductions[PARTNER]=$A19)),0))</f>
        <v>0</v>
      </c>
      <c r="N19" s="196" cm="1">
        <f t="array" aca="1" ref="N19" ca="1">IFERROR(SUM(_xlfn._xlws.FILTER(Fares_CCCTA_LAVTA[Cash Collected],((Fares_CCCTA_LAVTA[PARTNER NAME]=$A19)*(Fares_CCCTA_LAVTA[Trip Type]&lt;&gt;"LAVTA")*(Fares_CCCTA_LAVTA[PARTNER NAME]&lt;&gt;"")),0)),0)</f>
        <v>0</v>
      </c>
      <c r="O19" s="197">
        <f t="shared" ca="1" si="0"/>
        <v>0</v>
      </c>
      <c r="R19" s="162"/>
    </row>
    <row r="20" spans="1:19" ht="15" customHeight="1" x14ac:dyDescent="0.25">
      <c r="A20" s="139" t="str">
        <f ca="1"/>
        <v>BUFFINGTON TRANSPORTATION LLC</v>
      </c>
      <c r="B20" s="161">
        <f ca="1"/>
        <v>5167</v>
      </c>
      <c r="C20" s="161" t="str">
        <f ca="1"/>
        <v>blakebuffington730@gmail.com</v>
      </c>
      <c r="D20" s="196">
        <f ca="1"/>
        <v>0</v>
      </c>
      <c r="E20" s="196">
        <f ca="1"/>
        <v>0</v>
      </c>
      <c r="F20" s="196">
        <f ca="1">IFERROR((SUMIFS(Hours_Working[GallonUpdated],Hours_Working[Week],1,Hours_Working[CLIENT],$A$5,Hours_Working[PARTNER],'PR DATE'!$A20)*$D$33+SUMIFS(Hours_Working[GallonUpdated],Hours_Working[Week],2,Hours_Working[CLIENT],$A$5,Hours_Working[PARTNER],'PR DATE'!$A20)*$D$34)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0</v>
      </c>
      <c r="G20" s="196" cm="1">
        <f t="array" aca="1" ref="G20" ca="1">SUM(_xlfn._xlws.FILTER(Deductions[Other Income],((Deductions[Type]=$A$5)*(Deductions[PARTNER]=$A20)),0))</f>
        <v>0</v>
      </c>
      <c r="H20" s="196" cm="1">
        <f t="array" aca="1" ref="H20" ca="1">SUM(_xlfn._xlws.FILTER(Deductions[Reimbursement],((Deductions[Type]=$A$5)*(Deductions[PARTNER]=$A20)),0))</f>
        <v>0</v>
      </c>
      <c r="I20" s="196" cm="1">
        <f t="array" aca="1" ref="I20" ca="1">SUM(_xlfn._xlws.FILTER(Deductions[Bonus],((Deductions[Type]=$A$5)*(Deductions[PARTNER]=$A20)),0))</f>
        <v>0</v>
      </c>
      <c r="J20" s="196" cm="1">
        <f t="array" aca="1" ref="J20" ca="1">SUM(_xlfn._xlws.FILTER(Deductions[Credentials],((Deductions[Type]=$A$5)*(Deductions[PARTNER]=$A20)),0))</f>
        <v>0</v>
      </c>
      <c r="K20" s="196" cm="1">
        <f t="array" aca="1" ref="K20" ca="1">SUM(_xlfn._xlws.FILTER(Deductions[LIFT LEASE TOTAL],((Deductions[Type]=$A$5)*(Deductions[PARTNER]=$A20)),0))</f>
        <v>0</v>
      </c>
      <c r="L20" s="196" cm="1">
        <f t="array" aca="1" ref="L20" ca="1">SUM(_xlfn._xlws.FILTER(Deductions[Violation],((Deductions[Type]=$A$5)*(Deductions[PARTNER]=$A20)),0))</f>
        <v>0</v>
      </c>
      <c r="M20" s="196" cm="1">
        <f t="array" aca="1" ref="M20" ca="1">SUM(_xlfn._xlws.FILTER(Deductions[Other Deductions],((Deductions[Type]=$A$5)*(Deductions[PARTNER]=$A20)),0))</f>
        <v>0</v>
      </c>
      <c r="N20" s="196" cm="1">
        <f t="array" aca="1" ref="N20" ca="1">IFERROR(SUM(_xlfn._xlws.FILTER(Fares_CCCTA_LAVTA[Cash Collected],((Fares_CCCTA_LAVTA[PARTNER NAME]=$A20)*(Fares_CCCTA_LAVTA[Trip Type]&lt;&gt;"LAVTA")*(Fares_CCCTA_LAVTA[PARTNER NAME]&lt;&gt;"")),0)),0)</f>
        <v>0</v>
      </c>
      <c r="O20" s="197">
        <f t="shared" ca="1" si="0"/>
        <v>0</v>
      </c>
      <c r="R20" s="162"/>
    </row>
    <row r="21" spans="1:19" ht="15" customHeight="1" x14ac:dyDescent="0.25">
      <c r="A21" s="139" t="str">
        <f ca="1"/>
        <v>NEMIA CARE LLC</v>
      </c>
      <c r="B21" s="161">
        <f ca="1"/>
        <v>5108</v>
      </c>
      <c r="C21" s="161" t="str">
        <f ca="1"/>
        <v>NEMIACARETRANSPORT@GMAIL.COM</v>
      </c>
      <c r="D21" s="196">
        <f ca="1"/>
        <v>0</v>
      </c>
      <c r="E21" s="196">
        <f ca="1"/>
        <v>0</v>
      </c>
      <c r="F21" s="196">
        <f ca="1">IFERROR((SUMIFS(Hours_Working[GallonUpdated],Hours_Working[Week],1,Hours_Working[CLIENT],$A$5,Hours_Working[PARTNER],'PR DATE'!$A21)*$D$33+SUMIFS(Hours_Working[GallonUpdated],Hours_Working[Week],2,Hours_Working[CLIENT],$A$5,Hours_Working[PARTNER],'PR DATE'!$A21)*$D$34)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0</v>
      </c>
      <c r="G21" s="196" cm="1">
        <f t="array" aca="1" ref="G21" ca="1">SUM(_xlfn._xlws.FILTER(Deductions[Other Income],((Deductions[Type]=$A$5)*(Deductions[PARTNER]=$A21)),0))</f>
        <v>0</v>
      </c>
      <c r="H21" s="196" cm="1">
        <f t="array" aca="1" ref="H21" ca="1">SUM(_xlfn._xlws.FILTER(Deductions[Reimbursement],((Deductions[Type]=$A$5)*(Deductions[PARTNER]=$A21)),0))</f>
        <v>0</v>
      </c>
      <c r="I21" s="196" cm="1">
        <f t="array" aca="1" ref="I21" ca="1">SUM(_xlfn._xlws.FILTER(Deductions[Bonus],((Deductions[Type]=$A$5)*(Deductions[PARTNER]=$A21)),0))</f>
        <v>0</v>
      </c>
      <c r="J21" s="196" cm="1">
        <f t="array" aca="1" ref="J21" ca="1">SUM(_xlfn._xlws.FILTER(Deductions[Credentials],((Deductions[Type]=$A$5)*(Deductions[PARTNER]=$A21)),0))</f>
        <v>0</v>
      </c>
      <c r="K21" s="196" cm="1">
        <f t="array" aca="1" ref="K21" ca="1">SUM(_xlfn._xlws.FILTER(Deductions[LIFT LEASE TOTAL],((Deductions[Type]=$A$5)*(Deductions[PARTNER]=$A21)),0))</f>
        <v>0</v>
      </c>
      <c r="L21" s="196" cm="1">
        <f t="array" aca="1" ref="L21" ca="1">SUM(_xlfn._xlws.FILTER(Deductions[Violation],((Deductions[Type]=$A$5)*(Deductions[PARTNER]=$A21)),0))</f>
        <v>0</v>
      </c>
      <c r="M21" s="196" cm="1">
        <f t="array" aca="1" ref="M21" ca="1">SUM(_xlfn._xlws.FILTER(Deductions[Other Deductions],((Deductions[Type]=$A$5)*(Deductions[PARTNER]=$A21)),0))</f>
        <v>0</v>
      </c>
      <c r="N21" s="196" cm="1">
        <f t="array" aca="1" ref="N21" ca="1">IFERROR(SUM(_xlfn._xlws.FILTER(Fares_CCCTA_LAVTA[Cash Collected],((Fares_CCCTA_LAVTA[PARTNER NAME]=$A21)*(Fares_CCCTA_LAVTA[Trip Type]&lt;&gt;"LAVTA")*(Fares_CCCTA_LAVTA[PARTNER NAME]&lt;&gt;"")),0)),0)</f>
        <v>0</v>
      </c>
      <c r="O21" s="197">
        <f t="shared" ca="1" si="0"/>
        <v>0</v>
      </c>
      <c r="R21" s="162"/>
    </row>
    <row r="22" spans="1:19" ht="15" customHeight="1" x14ac:dyDescent="0.25">
      <c r="A22" s="139" t="str">
        <f ca="1"/>
        <v>TRI VALLEY TRANSPORTATION INC.</v>
      </c>
      <c r="B22" s="161">
        <f ca="1"/>
        <v>5026</v>
      </c>
      <c r="C22" s="161" t="str">
        <f ca="1"/>
        <v xml:space="preserve">hilarybuffington@trivalleytransport.com </v>
      </c>
      <c r="D22" s="196">
        <f ca="1"/>
        <v>0</v>
      </c>
      <c r="E22" s="196">
        <f ca="1"/>
        <v>0</v>
      </c>
      <c r="F22" s="196">
        <f ca="1">IFERROR((SUMIFS(Hours_Working[GallonUpdated],Hours_Working[Week],1,Hours_Working[CLIENT],$A$5,Hours_Working[PARTNER],'PR DATE'!$A22)*$D$33+SUMIFS(Hours_Working[GallonUpdated],Hours_Working[Week],2,Hours_Working[CLIENT],$A$5,Hours_Working[PARTNER],'PR DATE'!$A22)*$D$34)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0</v>
      </c>
      <c r="G22" s="196" cm="1">
        <f t="array" aca="1" ref="G22" ca="1">SUM(_xlfn._xlws.FILTER(Deductions[Other Income],((Deductions[Type]=$A$5)*(Deductions[PARTNER]=$A22)),0))</f>
        <v>0</v>
      </c>
      <c r="H22" s="196" cm="1">
        <f t="array" aca="1" ref="H22" ca="1">SUM(_xlfn._xlws.FILTER(Deductions[Reimbursement],((Deductions[Type]=$A$5)*(Deductions[PARTNER]=$A22)),0))</f>
        <v>0</v>
      </c>
      <c r="I22" s="196" cm="1">
        <f t="array" aca="1" ref="I22" ca="1">SUM(_xlfn._xlws.FILTER(Deductions[Bonus],((Deductions[Type]=$A$5)*(Deductions[PARTNER]=$A22)),0))</f>
        <v>0</v>
      </c>
      <c r="J22" s="196" cm="1">
        <f t="array" aca="1" ref="J22" ca="1">SUM(_xlfn._xlws.FILTER(Deductions[Credentials],((Deductions[Type]=$A$5)*(Deductions[PARTNER]=$A22)),0))</f>
        <v>0</v>
      </c>
      <c r="K22" s="196" cm="1">
        <f t="array" aca="1" ref="K22" ca="1">SUM(_xlfn._xlws.FILTER(Deductions[LIFT LEASE TOTAL],((Deductions[Type]=$A$5)*(Deductions[PARTNER]=$A22)),0))</f>
        <v>0</v>
      </c>
      <c r="L22" s="196" cm="1">
        <f t="array" aca="1" ref="L22" ca="1">SUM(_xlfn._xlws.FILTER(Deductions[Violation],((Deductions[Type]=$A$5)*(Deductions[PARTNER]=$A22)),0))</f>
        <v>0</v>
      </c>
      <c r="M22" s="196" cm="1">
        <f t="array" aca="1" ref="M22" ca="1">SUM(_xlfn._xlws.FILTER(Deductions[Other Deductions],((Deductions[Type]=$A$5)*(Deductions[PARTNER]=$A22)),0))</f>
        <v>0</v>
      </c>
      <c r="N22" s="196" cm="1">
        <f t="array" aca="1" ref="N22" ca="1">IFERROR(SUM(_xlfn._xlws.FILTER(Fares_CCCTA_LAVTA[Cash Collected],((Fares_CCCTA_LAVTA[PARTNER NAME]=$A22)*(Fares_CCCTA_LAVTA[Trip Type]&lt;&gt;"LAVTA")*(Fares_CCCTA_LAVTA[PARTNER NAME]&lt;&gt;"")),0)),0)</f>
        <v>0</v>
      </c>
      <c r="O22" s="197">
        <f t="shared" ca="1" si="0"/>
        <v>0</v>
      </c>
      <c r="R22" s="162"/>
    </row>
    <row r="23" spans="1:19" ht="15" customHeight="1" x14ac:dyDescent="0.25">
      <c r="A23" s="139" t="str">
        <f ca="1"/>
        <v>PEOPLE FIRST TRANSIT LLC</v>
      </c>
      <c r="B23" s="161">
        <f ca="1"/>
        <v>5109</v>
      </c>
      <c r="C23" s="161" t="str">
        <f ca="1"/>
        <v>sharonnj45@gmail.com</v>
      </c>
      <c r="D23" s="196">
        <f ca="1"/>
        <v>0</v>
      </c>
      <c r="E23" s="196">
        <f ca="1"/>
        <v>0</v>
      </c>
      <c r="F23" s="196">
        <f ca="1">IFERROR((SUMIFS(Hours_Working[GallonUpdated],Hours_Working[Week],1,Hours_Working[CLIENT],$A$5,Hours_Working[PARTNER],'PR DATE'!$A23)*$D$33+SUMIFS(Hours_Working[GallonUpdated],Hours_Working[Week],2,Hours_Working[CLIENT],$A$5,Hours_Working[PARTNER],'PR DATE'!$A23)*$D$34)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0</v>
      </c>
      <c r="G23" s="196" cm="1">
        <f t="array" aca="1" ref="G23" ca="1">SUM(_xlfn._xlws.FILTER(Deductions[Other Income],((Deductions[Type]=$A$5)*(Deductions[PARTNER]=$A23)),0))</f>
        <v>0</v>
      </c>
      <c r="H23" s="196" cm="1">
        <f t="array" aca="1" ref="H23" ca="1">SUM(_xlfn._xlws.FILTER(Deductions[Reimbursement],((Deductions[Type]=$A$5)*(Deductions[PARTNER]=$A23)),0))</f>
        <v>0</v>
      </c>
      <c r="I23" s="196" cm="1">
        <f t="array" aca="1" ref="I23" ca="1">SUM(_xlfn._xlws.FILTER(Deductions[Bonus],((Deductions[Type]=$A$5)*(Deductions[PARTNER]=$A23)),0))</f>
        <v>0</v>
      </c>
      <c r="J23" s="196" cm="1">
        <f t="array" aca="1" ref="J23" ca="1">SUM(_xlfn._xlws.FILTER(Deductions[Credentials],((Deductions[Type]=$A$5)*(Deductions[PARTNER]=$A23)),0))</f>
        <v>0</v>
      </c>
      <c r="K23" s="196" cm="1">
        <f t="array" aca="1" ref="K23" ca="1">SUM(_xlfn._xlws.FILTER(Deductions[LIFT LEASE TOTAL],((Deductions[Type]=$A$5)*(Deductions[PARTNER]=$A23)),0))</f>
        <v>0</v>
      </c>
      <c r="L23" s="196" cm="1">
        <f t="array" aca="1" ref="L23" ca="1">SUM(_xlfn._xlws.FILTER(Deductions[Violation],((Deductions[Type]=$A$5)*(Deductions[PARTNER]=$A23)),0))</f>
        <v>0</v>
      </c>
      <c r="M23" s="196" cm="1">
        <f t="array" aca="1" ref="M23" ca="1">SUM(_xlfn._xlws.FILTER(Deductions[Other Deductions],((Deductions[Type]=$A$5)*(Deductions[PARTNER]=$A23)),0))</f>
        <v>0</v>
      </c>
      <c r="N23" s="196" cm="1">
        <f t="array" aca="1" ref="N23" ca="1">IFERROR(SUM(_xlfn._xlws.FILTER(Fares_CCCTA_LAVTA[Cash Collected],((Fares_CCCTA_LAVTA[PARTNER NAME]=$A23)*(Fares_CCCTA_LAVTA[Trip Type]&lt;&gt;"LAVTA")*(Fares_CCCTA_LAVTA[PARTNER NAME]&lt;&gt;"")),0)),0)</f>
        <v>0</v>
      </c>
      <c r="O23" s="197">
        <f t="shared" ca="1" si="0"/>
        <v>0</v>
      </c>
      <c r="R23" s="162"/>
    </row>
    <row r="24" spans="1:19" ht="15" customHeight="1" x14ac:dyDescent="0.25">
      <c r="A24" s="139" t="str">
        <f ca="1"/>
        <v>QUICK RIDES CA</v>
      </c>
      <c r="B24" s="161">
        <f ca="1"/>
        <v>5073</v>
      </c>
      <c r="C24" s="161" t="str">
        <f ca="1"/>
        <v>quickridesca@gmail.com</v>
      </c>
      <c r="D24" s="196">
        <f ca="1"/>
        <v>4323.3774999999996</v>
      </c>
      <c r="E24" s="196">
        <f ca="1"/>
        <v>433.37309999999997</v>
      </c>
      <c r="F24" s="196">
        <f ca="1">IFERROR((SUMIFS(Hours_Working[GallonUpdated],Hours_Working[Week],1,Hours_Working[CLIENT],$A$5,Hours_Working[PARTNER],'PR DATE'!$A24)*$D$33+SUMIFS(Hours_Working[GallonUpdated],Hours_Working[Week],2,Hours_Working[CLIENT],$A$5,Hours_Working[PARTNER],'PR DATE'!$A24)*$D$34)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6" cm="1">
        <f t="array" aca="1" ref="G24" ca="1">SUM(_xlfn._xlws.FILTER(Deductions[Other Income],((Deductions[Type]=$A$5)*(Deductions[PARTNER]=$A24)),0))</f>
        <v>0</v>
      </c>
      <c r="H24" s="196" cm="1">
        <f t="array" aca="1" ref="H24" ca="1">SUM(_xlfn._xlws.FILTER(Deductions[Reimbursement],((Deductions[Type]=$A$5)*(Deductions[PARTNER]=$A24)),0))</f>
        <v>0</v>
      </c>
      <c r="I24" s="196" cm="1">
        <f t="array" aca="1" ref="I24" ca="1">SUM(_xlfn._xlws.FILTER(Deductions[Bonus],((Deductions[Type]=$A$5)*(Deductions[PARTNER]=$A24)),0))</f>
        <v>0</v>
      </c>
      <c r="J24" s="196" cm="1">
        <f t="array" aca="1" ref="J24" ca="1">SUM(_xlfn._xlws.FILTER(Deductions[Credentials],((Deductions[Type]=$A$5)*(Deductions[PARTNER]=$A24)),0))</f>
        <v>0</v>
      </c>
      <c r="K24" s="196" cm="1">
        <f t="array" aca="1" ref="K24" ca="1">SUM(_xlfn._xlws.FILTER(Deductions[LIFT LEASE TOTAL],((Deductions[Type]=$A$5)*(Deductions[PARTNER]=$A24)),0))</f>
        <v>590</v>
      </c>
      <c r="L24" s="196" cm="1">
        <f t="array" aca="1" ref="L24" ca="1">SUM(_xlfn._xlws.FILTER(Deductions[Violation],((Deductions[Type]=$A$5)*(Deductions[PARTNER]=$A24)),0))</f>
        <v>0</v>
      </c>
      <c r="M24" s="196" cm="1">
        <f t="array" aca="1" ref="M24" ca="1">SUM(_xlfn._xlws.FILTER(Deductions[Other Deductions],((Deductions[Type]=$A$5)*(Deductions[PARTNER]=$A24)),0))</f>
        <v>0</v>
      </c>
      <c r="N24" s="196" cm="1">
        <f t="array" aca="1" ref="N24" ca="1">IFERROR(SUM(_xlfn._xlws.FILTER(Fares_CCCTA_LAVTA[Cash Collected],((Fares_CCCTA_LAVTA[PARTNER NAME]=$A24)*(Fares_CCCTA_LAVTA[Trip Type]&lt;&gt;"LAVTA")*(Fares_CCCTA_LAVTA[PARTNER NAME]&lt;&gt;"")),0)),0)</f>
        <v>218.5</v>
      </c>
      <c r="O24" s="197">
        <f t="shared" ca="1" si="0"/>
        <v>3948.2505999999994</v>
      </c>
      <c r="R24" s="162"/>
    </row>
    <row r="25" spans="1:19" ht="15" customHeight="1" x14ac:dyDescent="0.25">
      <c r="B25" s="161"/>
      <c r="C25" s="161"/>
      <c r="D25" s="196"/>
      <c r="E25" s="196"/>
      <c r="F25" s="196">
        <f>IFERROR((SUMIFS(Hours_Working[GallonUpdated],Hours_Working[Week],1,Hours_Working[CLIENT],$A$5,Hours_Working[PARTNER],'PR DATE'!$A25)*$D$33+SUMIFS(Hours_Working[GallonUpdated],Hours_Working[Week],2,Hours_Working[CLIENT],$A$5,Hours_Working[PARTNER],'PR DATE'!$A25)*$D$34)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6" cm="1">
        <f t="array" ref="G25">SUM(_xlfn._xlws.FILTER(Deductions[Other Income],((Deductions[Type]=$A$5)*(Deductions[PARTNER]=$A25)),0))</f>
        <v>0</v>
      </c>
      <c r="H25" s="196" cm="1">
        <f t="array" ref="H25">SUM(_xlfn._xlws.FILTER(Deductions[Reimbursement],((Deductions[Type]=$A$5)*(Deductions[PARTNER]=$A25)),0))</f>
        <v>0</v>
      </c>
      <c r="I25" s="196" cm="1">
        <f t="array" ref="I25">SUM(_xlfn._xlws.FILTER(Deductions[Bonus],((Deductions[Type]=$A$5)*(Deductions[PARTNER]=$A25)),0))</f>
        <v>0</v>
      </c>
      <c r="J25" s="196" cm="1">
        <f t="array" ref="J25">SUM(_xlfn._xlws.FILTER(Deductions[Credentials],((Deductions[Type]=$A$5)*(Deductions[PARTNER]=$A25)),0))</f>
        <v>0</v>
      </c>
      <c r="K25" s="196" cm="1">
        <f t="array" ref="K25">SUM(_xlfn._xlws.FILTER(Deductions[LIFT LEASE TOTAL],((Deductions[Type]=$A$5)*(Deductions[PARTNER]=$A25)),0))</f>
        <v>0</v>
      </c>
      <c r="L25" s="196" cm="1">
        <f t="array" ref="L25">SUM(_xlfn._xlws.FILTER(Deductions[Violation],((Deductions[Type]=$A$5)*(Deductions[PARTNER]=$A25)),0))</f>
        <v>0</v>
      </c>
      <c r="M25" s="196" cm="1">
        <f t="array" ref="M25">SUM(_xlfn._xlws.FILTER(Deductions[Other Deductions],((Deductions[Type]=$A$5)*(Deductions[PARTNER]=$A25)),0))</f>
        <v>0</v>
      </c>
      <c r="N25" s="196" cm="1">
        <f t="array" ref="N25">IFERROR(SUM(_xlfn._xlws.FILTER(Fares_CCCTA_LAVTA[Cash Collected],((Fares_CCCTA_LAVTA[PARTNER NAME]=$A25)*(Fares_CCCTA_LAVTA[Trip Type]&lt;&gt;"LAVTA")*(Fares_CCCTA_LAVTA[PARTNER NAME]&lt;&gt;"")),0)),0)</f>
        <v>0</v>
      </c>
      <c r="O25" s="197">
        <f t="shared" si="0"/>
        <v>0</v>
      </c>
      <c r="R25" s="162"/>
    </row>
    <row r="26" spans="1:19" ht="15" customHeight="1" x14ac:dyDescent="0.25">
      <c r="B26" s="161"/>
      <c r="C26" s="161"/>
      <c r="D26" s="196"/>
      <c r="E26" s="196"/>
      <c r="F26" s="196">
        <f>IFERROR((SUMIFS(Hours_Working[GallonUpdated],Hours_Working[Week],1,Hours_Working[CLIENT],$A$5,Hours_Working[PARTNER],'PR DATE'!$A26)*$D$33+SUMIFS(Hours_Working[GallonUpdated],Hours_Working[Week],2,Hours_Working[CLIENT],$A$5,Hours_Working[PARTNER],'PR DATE'!$A26)*$D$34)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6" cm="1">
        <f t="array" ref="G26">SUM(_xlfn._xlws.FILTER(Deductions[Other Income],((Deductions[Type]=$A$5)*(Deductions[PARTNER]=$A26)),0))</f>
        <v>0</v>
      </c>
      <c r="H26" s="196" cm="1">
        <f t="array" ref="H26">SUM(_xlfn._xlws.FILTER(Deductions[Reimbursement],((Deductions[Type]=$A$5)*(Deductions[PARTNER]=$A26)),0))</f>
        <v>0</v>
      </c>
      <c r="I26" s="196" cm="1">
        <f t="array" ref="I26">SUM(_xlfn._xlws.FILTER(Deductions[Bonus],((Deductions[Type]=$A$5)*(Deductions[PARTNER]=$A26)),0))</f>
        <v>0</v>
      </c>
      <c r="J26" s="196" cm="1">
        <f t="array" ref="J26">SUM(_xlfn._xlws.FILTER(Deductions[Credentials],((Deductions[Type]=$A$5)*(Deductions[PARTNER]=$A26)),0))</f>
        <v>0</v>
      </c>
      <c r="K26" s="196" cm="1">
        <f t="array" ref="K26">SUM(_xlfn._xlws.FILTER(Deductions[LIFT LEASE TOTAL],((Deductions[Type]=$A$5)*(Deductions[PARTNER]=$A26)),0))</f>
        <v>0</v>
      </c>
      <c r="L26" s="196" cm="1">
        <f t="array" ref="L26">SUM(_xlfn._xlws.FILTER(Deductions[Violation],((Deductions[Type]=$A$5)*(Deductions[PARTNER]=$A26)),0))</f>
        <v>0</v>
      </c>
      <c r="M26" s="196" cm="1">
        <f t="array" ref="M26">SUM(_xlfn._xlws.FILTER(Deductions[Other Deductions],((Deductions[Type]=$A$5)*(Deductions[PARTNER]=$A26)),0))</f>
        <v>0</v>
      </c>
      <c r="N26" s="196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8">
        <f t="shared" si="0"/>
        <v>0</v>
      </c>
      <c r="R26" s="162"/>
    </row>
    <row r="27" spans="1:19" ht="15" customHeight="1" x14ac:dyDescent="0.25">
      <c r="A27" s="194"/>
      <c r="B27" s="195"/>
      <c r="C27" s="195"/>
      <c r="D27" s="199">
        <f t="shared" ref="D27:O27" ca="1" si="1">SUM(D6:D26)</f>
        <v>62267.99439</v>
      </c>
      <c r="E27" s="199">
        <f t="shared" ca="1" si="1"/>
        <v>7098.3314</v>
      </c>
      <c r="F27" s="199">
        <f t="shared" ca="1" si="1"/>
        <v>0</v>
      </c>
      <c r="G27" s="199">
        <f t="shared" ca="1" si="1"/>
        <v>0</v>
      </c>
      <c r="H27" s="199">
        <f t="shared" ca="1" si="1"/>
        <v>0</v>
      </c>
      <c r="I27" s="199">
        <f t="shared" ca="1" si="1"/>
        <v>0</v>
      </c>
      <c r="J27" s="199">
        <f t="shared" ca="1" si="1"/>
        <v>0</v>
      </c>
      <c r="K27" s="199">
        <f t="shared" ca="1" si="1"/>
        <v>7038.58</v>
      </c>
      <c r="L27" s="199">
        <f t="shared" ca="1" si="1"/>
        <v>850</v>
      </c>
      <c r="M27" s="199">
        <f t="shared" ca="1" si="1"/>
        <v>0</v>
      </c>
      <c r="N27" s="199">
        <f t="shared" ca="1" si="1"/>
        <v>3718</v>
      </c>
      <c r="O27" s="199">
        <f t="shared" ca="1" si="1"/>
        <v>57759.745790000008</v>
      </c>
      <c r="P27" s="164"/>
      <c r="Q27" s="164"/>
      <c r="R27" s="164"/>
      <c r="S27" s="164"/>
    </row>
    <row r="28" spans="1:19" ht="15" customHeight="1" thickBot="1" x14ac:dyDescent="0.3">
      <c r="D28" s="165"/>
      <c r="E28" s="165"/>
      <c r="F28" s="165"/>
      <c r="G28" s="165"/>
      <c r="H28" s="165"/>
      <c r="I28" s="165"/>
      <c r="J28" s="161"/>
      <c r="K28" s="161"/>
      <c r="L28" s="161"/>
      <c r="M28" s="161"/>
      <c r="N28" s="161"/>
      <c r="O28" s="165"/>
    </row>
    <row r="29" spans="1:19" hidden="1" x14ac:dyDescent="0.25">
      <c r="E29" s="187"/>
      <c r="F29" s="187"/>
      <c r="G29" s="187"/>
      <c r="H29" s="187"/>
      <c r="I29" s="187"/>
      <c r="J29" s="187"/>
      <c r="K29" s="187"/>
      <c r="L29" s="187"/>
      <c r="M29" s="187"/>
    </row>
    <row r="30" spans="1:19" ht="15.75" hidden="1" customHeight="1" x14ac:dyDescent="0.25">
      <c r="A30" s="150" t="s">
        <v>103</v>
      </c>
      <c r="B30" s="152"/>
      <c r="C30" s="68"/>
      <c r="D30" s="151"/>
      <c r="E30" s="187"/>
      <c r="F30" s="187"/>
      <c r="G30" s="187"/>
      <c r="H30" s="187"/>
      <c r="I30" s="187"/>
      <c r="J30" s="187"/>
      <c r="K30" s="187"/>
      <c r="L30" s="187"/>
      <c r="M30" s="187"/>
    </row>
    <row r="31" spans="1:19" hidden="1" x14ac:dyDescent="0.25">
      <c r="D31" s="141"/>
      <c r="E31" s="187"/>
      <c r="F31" s="188"/>
      <c r="G31" s="188"/>
      <c r="H31" s="188"/>
      <c r="I31" s="189"/>
      <c r="J31" s="188"/>
      <c r="K31" s="187"/>
      <c r="L31" s="187"/>
      <c r="M31" s="187"/>
    </row>
    <row r="32" spans="1:19" ht="15" hidden="1" customHeight="1" x14ac:dyDescent="0.25">
      <c r="A32" s="139" t="s">
        <v>104</v>
      </c>
      <c r="C32" s="142">
        <v>4.5999999999999996</v>
      </c>
      <c r="D32" s="143" t="s">
        <v>105</v>
      </c>
      <c r="E32" s="187"/>
      <c r="F32" s="190"/>
      <c r="G32" s="190"/>
      <c r="H32" s="190"/>
      <c r="I32" s="191"/>
      <c r="J32" s="188"/>
      <c r="K32" s="187"/>
      <c r="L32" s="187"/>
      <c r="M32" s="187"/>
    </row>
    <row r="33" spans="1:13" ht="15" hidden="1" customHeight="1" x14ac:dyDescent="0.25">
      <c r="A33" s="139" t="s">
        <v>106</v>
      </c>
      <c r="B33" s="144">
        <f>'WEEK ENDING DATES'!C2</f>
        <v>45648</v>
      </c>
      <c r="C33" s="138">
        <f>_xlfn.XLOOKUP(B33,PPGRate[Acutal Date],PPGRate[PPG Rate],0)</f>
        <v>4.3099999999999996</v>
      </c>
      <c r="D33" s="141">
        <f>IF(ref_FSR_Wk1-ref_PeggedFuel &lt;0,0,ref_FSR_Wk1-ref_PeggedFuel)</f>
        <v>0</v>
      </c>
      <c r="E33" s="187"/>
      <c r="F33" s="192"/>
      <c r="G33" s="192"/>
      <c r="H33" s="192"/>
      <c r="I33" s="187"/>
      <c r="J33" s="187"/>
      <c r="K33" s="187"/>
      <c r="L33" s="187"/>
      <c r="M33" s="187"/>
    </row>
    <row r="34" spans="1:13" ht="15" hidden="1" customHeight="1" x14ac:dyDescent="0.25">
      <c r="A34" s="139" t="s">
        <v>106</v>
      </c>
      <c r="B34" s="144">
        <f>'WEEK ENDING DATES'!C3</f>
        <v>45655</v>
      </c>
      <c r="C34" s="138">
        <f>_xlfn.XLOOKUP(B34,PPGRate[Acutal Date],PPGRate[PPG Rate],0)</f>
        <v>4.34</v>
      </c>
      <c r="D34" s="141">
        <f>IF(ref_FSR_Wk2-ref_PeggedFuel&lt;0,0,ref_FSR_Wk2-ref_PeggedFuel)</f>
        <v>0</v>
      </c>
      <c r="E34" s="187"/>
      <c r="F34" s="192"/>
      <c r="G34" s="192"/>
      <c r="H34" s="192"/>
      <c r="I34" s="187"/>
      <c r="J34" s="187"/>
      <c r="K34" s="187"/>
      <c r="L34" s="187"/>
      <c r="M34" s="187"/>
    </row>
    <row r="35" spans="1:13" ht="15" hidden="1" customHeight="1" x14ac:dyDescent="0.25">
      <c r="A35" s="139" t="s">
        <v>107</v>
      </c>
      <c r="C35" s="145">
        <v>12</v>
      </c>
      <c r="D35" s="141"/>
      <c r="E35" s="187"/>
      <c r="F35" s="187"/>
      <c r="G35" s="187"/>
      <c r="H35" s="187"/>
      <c r="I35" s="187"/>
      <c r="J35" s="187"/>
      <c r="K35" s="193"/>
      <c r="L35" s="187"/>
      <c r="M35" s="187"/>
    </row>
    <row r="36" spans="1:13" ht="15" hidden="1" customHeight="1" x14ac:dyDescent="0.25">
      <c r="A36" s="139" t="s">
        <v>108</v>
      </c>
      <c r="C36" s="147">
        <v>7</v>
      </c>
      <c r="D36" s="141"/>
      <c r="E36" s="187"/>
      <c r="F36" s="187"/>
      <c r="G36" s="187"/>
      <c r="H36" s="187"/>
      <c r="I36" s="187"/>
      <c r="J36" s="187"/>
      <c r="K36" s="187"/>
      <c r="L36" s="187"/>
      <c r="M36" s="187"/>
    </row>
    <row r="37" spans="1:13" ht="15" hidden="1" customHeight="1" x14ac:dyDescent="0.25">
      <c r="A37" s="139" t="s">
        <v>37</v>
      </c>
      <c r="C37" s="147">
        <v>19</v>
      </c>
      <c r="D37" s="141"/>
      <c r="E37" s="187"/>
      <c r="F37" s="187"/>
      <c r="G37" s="187"/>
      <c r="H37" s="187"/>
      <c r="I37" s="187"/>
      <c r="J37" s="187"/>
      <c r="K37" s="187"/>
      <c r="L37" s="187"/>
      <c r="M37" s="187"/>
    </row>
    <row r="38" spans="1:13" ht="15" hidden="1" customHeight="1" x14ac:dyDescent="0.25">
      <c r="A38" s="139" t="s">
        <v>109</v>
      </c>
      <c r="C38" s="148">
        <v>0</v>
      </c>
      <c r="D38" s="141"/>
      <c r="E38" s="187"/>
      <c r="F38" s="187"/>
      <c r="G38" s="187"/>
      <c r="H38" s="187"/>
      <c r="I38" s="187"/>
      <c r="J38" s="187"/>
      <c r="K38" s="187"/>
      <c r="L38" s="187"/>
      <c r="M38" s="187"/>
    </row>
    <row r="39" spans="1:13" ht="15" hidden="1" customHeight="1" x14ac:dyDescent="0.25">
      <c r="A39" s="139" t="s">
        <v>110</v>
      </c>
      <c r="C39" s="148">
        <v>0</v>
      </c>
      <c r="D39" s="141"/>
      <c r="E39" s="187"/>
      <c r="F39" s="187"/>
      <c r="G39" s="187"/>
      <c r="H39" s="187"/>
      <c r="I39" s="187"/>
      <c r="J39" s="187"/>
      <c r="K39" s="187"/>
      <c r="L39" s="187"/>
      <c r="M39" s="187"/>
    </row>
    <row r="40" spans="1:13" ht="15" hidden="1" customHeight="1" x14ac:dyDescent="0.25">
      <c r="C40" s="149"/>
      <c r="D40" s="141"/>
      <c r="E40" s="187"/>
      <c r="F40" s="187"/>
      <c r="G40" s="187"/>
      <c r="H40" s="187"/>
      <c r="I40" s="187"/>
      <c r="J40" s="187"/>
      <c r="K40" s="187"/>
      <c r="L40" s="187"/>
      <c r="M40" s="187"/>
    </row>
    <row r="41" spans="1:13" ht="15" hidden="1" customHeight="1" x14ac:dyDescent="0.25">
      <c r="C41" s="149"/>
      <c r="D41" s="141"/>
      <c r="E41" s="187"/>
      <c r="F41" s="187"/>
      <c r="G41" s="187"/>
      <c r="H41" s="187"/>
      <c r="I41" s="187"/>
      <c r="J41" s="187"/>
      <c r="K41" s="187"/>
      <c r="L41" s="187"/>
      <c r="M41" s="187"/>
    </row>
    <row r="42" spans="1:13" ht="15" hidden="1" customHeight="1" x14ac:dyDescent="0.25">
      <c r="A42" s="150" t="s">
        <v>111</v>
      </c>
      <c r="C42" s="149"/>
      <c r="D42" s="141"/>
      <c r="E42" s="187"/>
      <c r="F42" s="187"/>
      <c r="G42" s="187"/>
      <c r="H42" s="187"/>
      <c r="I42" s="187"/>
      <c r="J42" s="187"/>
      <c r="K42" s="187"/>
      <c r="L42" s="187"/>
      <c r="M42" s="187"/>
    </row>
    <row r="43" spans="1:13" ht="15" hidden="1" customHeight="1" x14ac:dyDescent="0.25">
      <c r="A43" s="139" t="s">
        <v>112</v>
      </c>
      <c r="B43" s="146">
        <v>295</v>
      </c>
      <c r="E43" s="187"/>
      <c r="F43" s="187"/>
      <c r="G43" s="187"/>
      <c r="H43" s="187"/>
      <c r="I43" s="187"/>
      <c r="J43" s="187"/>
      <c r="K43" s="187"/>
      <c r="L43" s="187"/>
      <c r="M43" s="187"/>
    </row>
    <row r="44" spans="1:13" ht="15" hidden="1" customHeight="1" x14ac:dyDescent="0.25">
      <c r="A44" s="139" t="s">
        <v>113</v>
      </c>
      <c r="B44" s="146">
        <v>208.34</v>
      </c>
      <c r="E44" s="187"/>
      <c r="F44" s="187"/>
      <c r="G44" s="187"/>
      <c r="H44" s="187"/>
      <c r="I44" s="187"/>
      <c r="J44" s="187"/>
      <c r="K44" s="187"/>
      <c r="L44" s="187"/>
      <c r="M44" s="187"/>
    </row>
    <row r="45" spans="1:13" ht="15" hidden="1" customHeight="1" x14ac:dyDescent="0.25">
      <c r="A45" s="139" t="s">
        <v>114</v>
      </c>
      <c r="B45" s="146">
        <v>215</v>
      </c>
      <c r="E45" s="187"/>
      <c r="F45" s="187"/>
      <c r="G45" s="187"/>
      <c r="H45" s="187"/>
      <c r="I45" s="187"/>
      <c r="J45" s="187"/>
      <c r="K45" s="187"/>
      <c r="L45" s="187"/>
      <c r="M45" s="187"/>
    </row>
    <row r="46" spans="1:13" ht="15" hidden="1" customHeight="1" x14ac:dyDescent="0.25">
      <c r="A46" s="139" t="s">
        <v>115</v>
      </c>
      <c r="B46" s="146">
        <v>155</v>
      </c>
      <c r="E46" s="187"/>
      <c r="F46" s="187"/>
      <c r="G46" s="187"/>
      <c r="H46" s="187"/>
      <c r="I46" s="187"/>
      <c r="J46" s="187"/>
      <c r="K46" s="187"/>
      <c r="L46" s="187"/>
      <c r="M46" s="187"/>
    </row>
    <row r="47" spans="1:13" ht="15" hidden="1" customHeight="1" x14ac:dyDescent="0.25">
      <c r="A47" s="139" t="s">
        <v>116</v>
      </c>
      <c r="B47" s="146">
        <v>173.5</v>
      </c>
      <c r="E47" s="187"/>
      <c r="F47" s="187"/>
      <c r="G47" s="187"/>
      <c r="H47" s="187"/>
      <c r="I47" s="187"/>
      <c r="J47" s="187"/>
      <c r="K47" s="187"/>
      <c r="L47" s="187"/>
      <c r="M47" s="187"/>
    </row>
    <row r="48" spans="1:13" hidden="1" x14ac:dyDescent="0.25">
      <c r="E48" s="187"/>
      <c r="F48" s="187"/>
      <c r="G48" s="187"/>
      <c r="H48" s="187"/>
      <c r="I48" s="187"/>
      <c r="J48" s="187"/>
      <c r="K48" s="187"/>
      <c r="L48" s="187"/>
      <c r="M48" s="187"/>
    </row>
    <row r="49" spans="1:15" hidden="1" x14ac:dyDescent="0.25"/>
    <row r="50" spans="1:15" hidden="1" x14ac:dyDescent="0.25"/>
    <row r="51" spans="1:15" hidden="1" x14ac:dyDescent="0.25">
      <c r="A51" s="139" t="s">
        <v>117</v>
      </c>
    </row>
    <row r="52" spans="1:15" hidden="1" x14ac:dyDescent="0.25"/>
    <row r="53" spans="1:15" ht="15.75" hidden="1" thickBot="1" x14ac:dyDescent="0.3"/>
    <row r="54" spans="1:15" ht="24" thickTop="1" x14ac:dyDescent="0.35">
      <c r="A54" s="233" t="s">
        <v>44</v>
      </c>
      <c r="B54" s="233"/>
      <c r="C54" s="233"/>
      <c r="D54" s="233"/>
      <c r="E54" s="233"/>
      <c r="F54" s="233"/>
      <c r="G54" s="233"/>
      <c r="H54" s="233"/>
      <c r="I54" s="233"/>
      <c r="J54" s="233"/>
      <c r="K54" s="233"/>
      <c r="L54" s="233"/>
      <c r="M54" s="233"/>
      <c r="N54" s="233"/>
      <c r="O54" s="233"/>
    </row>
    <row r="55" spans="1:15" x14ac:dyDescent="0.25">
      <c r="A55" s="232" t="str" cm="1">
        <f t="array" aca="1" ref="A55:A73" ca="1">Partner</f>
        <v>EXPRESS TRANSPORTATION SERVICES, LLC</v>
      </c>
      <c r="B55" s="140" cm="1">
        <f t="array" aca="1" ref="B55:B73" ca="1">_xlfn.XLOOKUP(_xlfn.ANCHORARRAY($A55),PartnerList[Name],PartnerList[File],"")</f>
        <v>5997</v>
      </c>
      <c r="C55" s="140" t="str" cm="1">
        <f t="array" aca="1" ref="C55:C73" ca="1">_xlfn.XLOOKUP(_xlfn.ANCHORARRAY($A55),PartnerList[Name],PartnerList[Email],"")</f>
        <v xml:space="preserve">victor@etsmts.com </v>
      </c>
      <c r="D55" s="203" cm="1">
        <f t="array" aca="1" ref="D55:D73" ca="1">IFERROR(SUMIFS(Hours_Working[TTL REV],Hours_Working[PARTNER],_xlfn.ANCHORARRAY($A6),Hours_Working[CLIENT],$A$54),0)</f>
        <v>13011.030780000003</v>
      </c>
      <c r="E55" s="203"/>
      <c r="F55" s="196">
        <f ca="1">IFERROR((SUMIFS(Hours_Working[GallonUpdated],Hours_Working[Week],1,Hours_Working[CLIENT],$A$54,Hours_Working[PARTNER],'PR DATE'!$A55)*$D$33+SUMIFS(Hours_Working[GallonUpdated],Hours_Working[Week],2,Hours_Working[CLIENT],$A$54,Hours_Working[PARTNER],'PR DATE'!$A55)*$D$34)+(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WAV)+(((SUMIFS(Hours_Working[MILES],Hours_Working[CLIENT],$A$54,Hours_Working[PARTNER],$A55,Hours_Working[Week],1,Hours_Working[TYPE],#REF!))+(SUMIFS(Hours_Working[MILES],Hours_Working[CLIENT],$A$54,Hours_Working[PARTNER],$A55,Hours_Working[Week],2,Hours_Working[TYPE],#REF!)))*ref_VSR_BIGVAN)),0)</f>
        <v>0</v>
      </c>
      <c r="G55" s="203" cm="1">
        <f t="array" aca="1" ref="G55" ca="1">SUM(_xlfn._xlws.FILTER(Deductions[Other Income],((Deductions[Type]=$A$54)*(Deductions[PARTNER]=$A55)),0))</f>
        <v>0</v>
      </c>
      <c r="H55" s="203" cm="1">
        <f t="array" aca="1" ref="H55" ca="1">SUM(_xlfn._xlws.FILTER(Deductions[Reimbursement],((Deductions[Type]=$A$54)*(Deductions[PARTNER]=$A55)),0))</f>
        <v>0</v>
      </c>
      <c r="I55" s="203" cm="1">
        <f t="array" aca="1" ref="I55" ca="1">SUM(_xlfn._xlws.FILTER(Deductions[Bonus],((Deductions[Type]=$A$54)*(Deductions[PARTNER]=$A55)),0))</f>
        <v>0</v>
      </c>
      <c r="J55" s="203" cm="1">
        <f t="array" aca="1" ref="J55" ca="1">SUM(_xlfn._xlws.FILTER(Deductions[Credentials],((Deductions[Type]=$A$54)*(Deductions[PARTNER]=$A55)),0))</f>
        <v>0</v>
      </c>
      <c r="K55" s="203" cm="1">
        <f t="array" aca="1" ref="K55" ca="1">SUM(_xlfn._xlws.FILTER(Deductions[LIFT LEASE TOTAL],((Deductions[Type]=$A$54)*(Deductions[PARTNER]=$A55)),0))</f>
        <v>0</v>
      </c>
      <c r="L55" s="203" cm="1">
        <f t="array" aca="1" ref="L55" ca="1">SUM(_xlfn._xlws.FILTER(Deductions[Violation],((Deductions[Type]=$A$54)*(Deductions[PARTNER]=$A55)),0))</f>
        <v>0</v>
      </c>
      <c r="M55" s="203" cm="1">
        <f t="array" aca="1" ref="M55" ca="1">SUM(_xlfn._xlws.FILTER(Deductions[Other Deductions],((Deductions[Type]=$A$54)*(Deductions[PARTNER]=$A55)),0))</f>
        <v>0</v>
      </c>
      <c r="N55" s="203" cm="1">
        <f t="array" aca="1" ref="N55" ca="1">IFERROR(SUM(_xlfn._xlws.FILTER(Fares_CCCTA_LAVTA[Cash Collected],((Fares_CCCTA_LAVTA[PARTNER NAME]=$A55)*(Fares_CCCTA_LAVTA[Trip Type]="LAVTA")*(Fares_CCCTA_LAVTA[PARTNER NAME]&lt;&gt;"")),0)),0)</f>
        <v>303.75</v>
      </c>
      <c r="O55" s="204">
        <f ca="1">SUM(D55:I55)-SUM(J55:N55)</f>
        <v>12707.280780000003</v>
      </c>
    </row>
    <row r="56" spans="1:15" x14ac:dyDescent="0.25">
      <c r="A56" s="232" t="str">
        <f ca="1"/>
        <v>AARON TRANSPORTATION</v>
      </c>
      <c r="B56" s="140">
        <f ca="1"/>
        <v>5155</v>
      </c>
      <c r="C56" s="140" t="str">
        <f ca="1"/>
        <v>aarontransportation95@gmail.com</v>
      </c>
      <c r="D56" s="203">
        <f ca="1"/>
        <v>0</v>
      </c>
      <c r="E56" s="203"/>
      <c r="F56" s="196">
        <f ca="1">IFERROR((SUMIFS(Hours_Working[GallonUpdated],Hours_Working[Week],1,Hours_Working[CLIENT],$A$54,Hours_Working[PARTNER],'PR DATE'!$A56)*$D$33+SUMIFS(Hours_Working[GallonUpdated],Hours_Working[Week],2,Hours_Working[CLIENT],$A$54,Hours_Working[PARTNER],'PR DATE'!$A56)*$D$34)+(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WAV)+(((SUMIFS(Hours_Working[MILES],Hours_Working[CLIENT],$A$54,Hours_Working[PARTNER],$A56,Hours_Working[Week],1,Hours_Working[TYPE],#REF!))+(SUMIFS(Hours_Working[MILES],Hours_Working[CLIENT],$A$54,Hours_Working[PARTNER],$A56,Hours_Working[Week],2,Hours_Working[TYPE],#REF!)))*ref_VSR_BIGVAN)),0)</f>
        <v>0</v>
      </c>
      <c r="G56" s="203" cm="1">
        <f t="array" aca="1" ref="G56" ca="1">SUM(_xlfn._xlws.FILTER(Deductions[Other Income],((Deductions[Type]=$A$54)*(Deductions[PARTNER]=$A56)),0))</f>
        <v>0</v>
      </c>
      <c r="H56" s="203" cm="1">
        <f t="array" aca="1" ref="H56" ca="1">SUM(_xlfn._xlws.FILTER(Deductions[Reimbursement],((Deductions[Type]=$A$54)*(Deductions[PARTNER]=$A56)),0))</f>
        <v>0</v>
      </c>
      <c r="I56" s="203" cm="1">
        <f t="array" aca="1" ref="I56" ca="1">SUM(_xlfn._xlws.FILTER(Deductions[Bonus],((Deductions[Type]=$A$54)*(Deductions[PARTNER]=$A56)),0))</f>
        <v>0</v>
      </c>
      <c r="J56" s="203" cm="1">
        <f t="array" aca="1" ref="J56" ca="1">SUM(_xlfn._xlws.FILTER(Deductions[Credentials],((Deductions[Type]=$A$54)*(Deductions[PARTNER]=$A56)),0))</f>
        <v>0</v>
      </c>
      <c r="K56" s="203" cm="1">
        <f t="array" aca="1" ref="K56" ca="1">SUM(_xlfn._xlws.FILTER(Deductions[LIFT LEASE TOTAL],((Deductions[Type]=$A$54)*(Deductions[PARTNER]=$A56)),0))</f>
        <v>0</v>
      </c>
      <c r="L56" s="203" cm="1">
        <f t="array" aca="1" ref="L56" ca="1">SUM(_xlfn._xlws.FILTER(Deductions[Violation],((Deductions[Type]=$A$54)*(Deductions[PARTNER]=$A56)),0))</f>
        <v>0</v>
      </c>
      <c r="M56" s="203" cm="1">
        <f t="array" aca="1" ref="M56" ca="1">SUM(_xlfn._xlws.FILTER(Deductions[Other Deductions],((Deductions[Type]=$A$54)*(Deductions[PARTNER]=$A56)),0))</f>
        <v>0</v>
      </c>
      <c r="N56" s="203" cm="1">
        <f t="array" aca="1" ref="N56" ca="1">IFERROR(SUM(_xlfn._xlws.FILTER(Fares_CCCTA_LAVTA[Cash Collected],((Fares_CCCTA_LAVTA[PARTNER NAME]=$A56)*(Fares_CCCTA_LAVTA[Trip Type]="LAVTA")*(Fares_CCCTA_LAVTA[PARTNER NAME]&lt;&gt;"")),0)),0)</f>
        <v>0</v>
      </c>
      <c r="O56" s="204">
        <f t="shared" ref="O56:O73" ca="1" si="2">SUM(D56:I56)-SUM(J56:N56)</f>
        <v>0</v>
      </c>
    </row>
    <row r="57" spans="1:15" x14ac:dyDescent="0.25">
      <c r="A57" s="232" t="str">
        <f ca="1"/>
        <v>MONAI&amp;SON'S LLC</v>
      </c>
      <c r="B57" s="140">
        <f ca="1"/>
        <v>5153</v>
      </c>
      <c r="C57" s="140" t="str">
        <f ca="1"/>
        <v>monaiandsonsllc@gmail.com</v>
      </c>
      <c r="D57" s="203">
        <f ca="1"/>
        <v>177.6</v>
      </c>
      <c r="E57" s="203"/>
      <c r="F57" s="196">
        <f ca="1">IFERROR((SUMIFS(Hours_Working[GallonUpdated],Hours_Working[Week],1,Hours_Working[CLIENT],$A$54,Hours_Working[PARTNER],'PR DATE'!$A57)*$D$33+SUMIFS(Hours_Working[GallonUpdated],Hours_Working[Week],2,Hours_Working[CLIENT],$A$54,Hours_Working[PARTNER],'PR DATE'!$A57)*$D$34)+(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WAV)+(((SUMIFS(Hours_Working[MILES],Hours_Working[CLIENT],$A$54,Hours_Working[PARTNER],$A57,Hours_Working[Week],1,Hours_Working[TYPE],#REF!))+(SUMIFS(Hours_Working[MILES],Hours_Working[CLIENT],$A$54,Hours_Working[PARTNER],$A57,Hours_Working[Week],2,Hours_Working[TYPE],#REF!)))*ref_VSR_BIGVAN)),0)</f>
        <v>0</v>
      </c>
      <c r="G57" s="203" cm="1">
        <f t="array" aca="1" ref="G57" ca="1">SUM(_xlfn._xlws.FILTER(Deductions[Other Income],((Deductions[Type]=$A$54)*(Deductions[PARTNER]=$A57)),0))</f>
        <v>0</v>
      </c>
      <c r="H57" s="203" cm="1">
        <f t="array" aca="1" ref="H57" ca="1">SUM(_xlfn._xlws.FILTER(Deductions[Reimbursement],((Deductions[Type]=$A$54)*(Deductions[PARTNER]=$A57)),0))</f>
        <v>0</v>
      </c>
      <c r="I57" s="203" cm="1">
        <f t="array" aca="1" ref="I57" ca="1">SUM(_xlfn._xlws.FILTER(Deductions[Bonus],((Deductions[Type]=$A$54)*(Deductions[PARTNER]=$A57)),0))</f>
        <v>0</v>
      </c>
      <c r="J57" s="203" cm="1">
        <f t="array" aca="1" ref="J57" ca="1">SUM(_xlfn._xlws.FILTER(Deductions[Credentials],((Deductions[Type]=$A$54)*(Deductions[PARTNER]=$A57)),0))</f>
        <v>0</v>
      </c>
      <c r="K57" s="203" cm="1">
        <f t="array" aca="1" ref="K57" ca="1">SUM(_xlfn._xlws.FILTER(Deductions[LIFT LEASE TOTAL],((Deductions[Type]=$A$54)*(Deductions[PARTNER]=$A57)),0))</f>
        <v>0</v>
      </c>
      <c r="L57" s="203" cm="1">
        <f t="array" aca="1" ref="L57" ca="1">SUM(_xlfn._xlws.FILTER(Deductions[Violation],((Deductions[Type]=$A$54)*(Deductions[PARTNER]=$A57)),0))</f>
        <v>0</v>
      </c>
      <c r="M57" s="203" cm="1">
        <f t="array" aca="1" ref="M57" ca="1">SUM(_xlfn._xlws.FILTER(Deductions[Other Deductions],((Deductions[Type]=$A$54)*(Deductions[PARTNER]=$A57)),0))</f>
        <v>0</v>
      </c>
      <c r="N57" s="203" cm="1">
        <f t="array" aca="1" ref="N57" ca="1">IFERROR(SUM(_xlfn._xlws.FILTER(Fares_CCCTA_LAVTA[Cash Collected],((Fares_CCCTA_LAVTA[PARTNER NAME]=$A57)*(Fares_CCCTA_LAVTA[Trip Type]="LAVTA")*(Fares_CCCTA_LAVTA[PARTNER NAME]&lt;&gt;"")),0)),0)</f>
        <v>3.75</v>
      </c>
      <c r="O57" s="204">
        <f t="shared" ca="1" si="2"/>
        <v>173.85</v>
      </c>
    </row>
    <row r="58" spans="1:15" x14ac:dyDescent="0.25">
      <c r="A58" s="232" t="str">
        <f ca="1"/>
        <v>SYNERGY MEDICAL TRANSPORTATION LLC</v>
      </c>
      <c r="B58" s="140">
        <f ca="1"/>
        <v>5138</v>
      </c>
      <c r="C58" s="140" t="str">
        <f ca="1"/>
        <v>synergymedical333@gmail.com</v>
      </c>
      <c r="D58" s="203">
        <f ca="1"/>
        <v>873.82899999999995</v>
      </c>
      <c r="E58" s="203"/>
      <c r="F58" s="196">
        <f ca="1">IFERROR((SUMIFS(Hours_Working[GallonUpdated],Hours_Working[Week],1,Hours_Working[CLIENT],$A$54,Hours_Working[PARTNER],'PR DATE'!$A58)*$D$33+SUMIFS(Hours_Working[GallonUpdated],Hours_Working[Week],2,Hours_Working[CLIENT],$A$54,Hours_Working[PARTNER],'PR DATE'!$A58)*$D$34)+(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WAV)+(((SUMIFS(Hours_Working[MILES],Hours_Working[CLIENT],$A$54,Hours_Working[PARTNER],$A58,Hours_Working[Week],1,Hours_Working[TYPE],#REF!))+(SUMIFS(Hours_Working[MILES],Hours_Working[CLIENT],$A$54,Hours_Working[PARTNER],$A58,Hours_Working[Week],2,Hours_Working[TYPE],#REF!)))*ref_VSR_BIGVAN)),0)</f>
        <v>0</v>
      </c>
      <c r="G58" s="203" cm="1">
        <f t="array" aca="1" ref="G58" ca="1">SUM(_xlfn._xlws.FILTER(Deductions[Other Income],((Deductions[Type]=$A$54)*(Deductions[PARTNER]=$A58)),0))</f>
        <v>0</v>
      </c>
      <c r="H58" s="203" cm="1">
        <f t="array" aca="1" ref="H58" ca="1">SUM(_xlfn._xlws.FILTER(Deductions[Reimbursement],((Deductions[Type]=$A$54)*(Deductions[PARTNER]=$A58)),0))</f>
        <v>0</v>
      </c>
      <c r="I58" s="203" cm="1">
        <f t="array" aca="1" ref="I58" ca="1">SUM(_xlfn._xlws.FILTER(Deductions[Bonus],((Deductions[Type]=$A$54)*(Deductions[PARTNER]=$A58)),0))</f>
        <v>0</v>
      </c>
      <c r="J58" s="203" cm="1">
        <f t="array" aca="1" ref="J58" ca="1">SUM(_xlfn._xlws.FILTER(Deductions[Credentials],((Deductions[Type]=$A$54)*(Deductions[PARTNER]=$A58)),0))</f>
        <v>0</v>
      </c>
      <c r="K58" s="203" cm="1">
        <f t="array" aca="1" ref="K58" ca="1">SUM(_xlfn._xlws.FILTER(Deductions[LIFT LEASE TOTAL],((Deductions[Type]=$A$54)*(Deductions[PARTNER]=$A58)),0))</f>
        <v>0</v>
      </c>
      <c r="L58" s="203" cm="1">
        <f t="array" aca="1" ref="L58" ca="1">SUM(_xlfn._xlws.FILTER(Deductions[Violation],((Deductions[Type]=$A$54)*(Deductions[PARTNER]=$A58)),0))</f>
        <v>0</v>
      </c>
      <c r="M58" s="203" cm="1">
        <f t="array" aca="1" ref="M58" ca="1">SUM(_xlfn._xlws.FILTER(Deductions[Other Deductions],((Deductions[Type]=$A$54)*(Deductions[PARTNER]=$A58)),0))</f>
        <v>0</v>
      </c>
      <c r="N58" s="203" cm="1">
        <f t="array" aca="1" ref="N58" ca="1">IFERROR(SUM(_xlfn._xlws.FILTER(Fares_CCCTA_LAVTA[Cash Collected],((Fares_CCCTA_LAVTA[PARTNER NAME]=$A58)*(Fares_CCCTA_LAVTA[Trip Type]="LAVTA")*(Fares_CCCTA_LAVTA[PARTNER NAME]&lt;&gt;"")),0)),0)</f>
        <v>52.5</v>
      </c>
      <c r="O58" s="204">
        <f t="shared" ca="1" si="2"/>
        <v>821.32899999999995</v>
      </c>
    </row>
    <row r="59" spans="1:15" x14ac:dyDescent="0.25">
      <c r="A59" s="232" t="str">
        <f ca="1"/>
        <v>DIAMOND HILL TRANSPORTATION LLC</v>
      </c>
      <c r="B59" s="140">
        <f ca="1"/>
        <v>5106</v>
      </c>
      <c r="C59" s="140" t="str">
        <f ca="1"/>
        <v>chaptern927@gmail.com</v>
      </c>
      <c r="D59" s="203">
        <f ca="1"/>
        <v>0</v>
      </c>
      <c r="E59" s="203"/>
      <c r="F59" s="196">
        <f ca="1">IFERROR((SUMIFS(Hours_Working[GallonUpdated],Hours_Working[Week],1,Hours_Working[CLIENT],$A$54,Hours_Working[PARTNER],'PR DATE'!$A59)*$D$33+SUMIFS(Hours_Working[GallonUpdated],Hours_Working[Week],2,Hours_Working[CLIENT],$A$54,Hours_Working[PARTNER],'PR DATE'!$A59)*$D$34)+(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WAV)+(((SUMIFS(Hours_Working[MILES],Hours_Working[CLIENT],$A$54,Hours_Working[PARTNER],$A59,Hours_Working[Week],1,Hours_Working[TYPE],#REF!))+(SUMIFS(Hours_Working[MILES],Hours_Working[CLIENT],$A$54,Hours_Working[PARTNER],$A59,Hours_Working[Week],2,Hours_Working[TYPE],#REF!)))*ref_VSR_BIGVAN)),0)</f>
        <v>0</v>
      </c>
      <c r="G59" s="203" cm="1">
        <f t="array" aca="1" ref="G59" ca="1">SUM(_xlfn._xlws.FILTER(Deductions[Other Income],((Deductions[Type]=$A$54)*(Deductions[PARTNER]=$A59)),0))</f>
        <v>0</v>
      </c>
      <c r="H59" s="203" cm="1">
        <f t="array" aca="1" ref="H59" ca="1">SUM(_xlfn._xlws.FILTER(Deductions[Reimbursement],((Deductions[Type]=$A$54)*(Deductions[PARTNER]=$A59)),0))</f>
        <v>0</v>
      </c>
      <c r="I59" s="203" cm="1">
        <f t="array" aca="1" ref="I59" ca="1">SUM(_xlfn._xlws.FILTER(Deductions[Bonus],((Deductions[Type]=$A$54)*(Deductions[PARTNER]=$A59)),0))</f>
        <v>0</v>
      </c>
      <c r="J59" s="203" cm="1">
        <f t="array" aca="1" ref="J59" ca="1">SUM(_xlfn._xlws.FILTER(Deductions[Credentials],((Deductions[Type]=$A$54)*(Deductions[PARTNER]=$A59)),0))</f>
        <v>0</v>
      </c>
      <c r="K59" s="203" cm="1">
        <f t="array" aca="1" ref="K59" ca="1">SUM(_xlfn._xlws.FILTER(Deductions[LIFT LEASE TOTAL],((Deductions[Type]=$A$54)*(Deductions[PARTNER]=$A59)),0))</f>
        <v>0</v>
      </c>
      <c r="L59" s="203" cm="1">
        <f t="array" aca="1" ref="L59" ca="1">SUM(_xlfn._xlws.FILTER(Deductions[Violation],((Deductions[Type]=$A$54)*(Deductions[PARTNER]=$A59)),0))</f>
        <v>0</v>
      </c>
      <c r="M59" s="203" cm="1">
        <f t="array" aca="1" ref="M59" ca="1">SUM(_xlfn._xlws.FILTER(Deductions[Other Deductions],((Deductions[Type]=$A$54)*(Deductions[PARTNER]=$A59)),0))</f>
        <v>0</v>
      </c>
      <c r="N59" s="203" cm="1">
        <f t="array" aca="1" ref="N59" ca="1">IFERROR(SUM(_xlfn._xlws.FILTER(Fares_CCCTA_LAVTA[Cash Collected],((Fares_CCCTA_LAVTA[PARTNER NAME]=$A59)*(Fares_CCCTA_LAVTA[Trip Type]="LAVTA")*(Fares_CCCTA_LAVTA[PARTNER NAME]&lt;&gt;"")),0)),0)</f>
        <v>0</v>
      </c>
      <c r="O59" s="204">
        <f t="shared" ca="1" si="2"/>
        <v>0</v>
      </c>
    </row>
    <row r="60" spans="1:15" x14ac:dyDescent="0.25">
      <c r="A60" s="232" t="str">
        <f ca="1"/>
        <v>TRANSIT LTM LLC</v>
      </c>
      <c r="B60" s="140">
        <f ca="1"/>
        <v>5132</v>
      </c>
      <c r="C60" s="140" t="str">
        <f ca="1"/>
        <v>lmmobileservices8199@gmail.com</v>
      </c>
      <c r="D60" s="203">
        <f ca="1"/>
        <v>0</v>
      </c>
      <c r="E60" s="203"/>
      <c r="F60" s="196">
        <f ca="1">IFERROR((SUMIFS(Hours_Working[GallonUpdated],Hours_Working[Week],1,Hours_Working[CLIENT],$A$54,Hours_Working[PARTNER],'PR DATE'!$A60)*$D$33+SUMIFS(Hours_Working[GallonUpdated],Hours_Working[Week],2,Hours_Working[CLIENT],$A$54,Hours_Working[PARTNER],'PR DATE'!$A60)*$D$34)+(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WAV)+(((SUMIFS(Hours_Working[MILES],Hours_Working[CLIENT],$A$54,Hours_Working[PARTNER],$A60,Hours_Working[Week],1,Hours_Working[TYPE],#REF!))+(SUMIFS(Hours_Working[MILES],Hours_Working[CLIENT],$A$54,Hours_Working[PARTNER],$A60,Hours_Working[Week],2,Hours_Working[TYPE],#REF!)))*ref_VSR_BIGVAN)),0)</f>
        <v>0</v>
      </c>
      <c r="G60" s="203" cm="1">
        <f t="array" aca="1" ref="G60" ca="1">SUM(_xlfn._xlws.FILTER(Deductions[Other Income],((Deductions[Type]=$A$54)*(Deductions[PARTNER]=$A60)),0))</f>
        <v>0</v>
      </c>
      <c r="H60" s="203" cm="1">
        <f t="array" aca="1" ref="H60" ca="1">SUM(_xlfn._xlws.FILTER(Deductions[Reimbursement],((Deductions[Type]=$A$54)*(Deductions[PARTNER]=$A60)),0))</f>
        <v>0</v>
      </c>
      <c r="I60" s="203" cm="1">
        <f t="array" aca="1" ref="I60" ca="1">SUM(_xlfn._xlws.FILTER(Deductions[Bonus],((Deductions[Type]=$A$54)*(Deductions[PARTNER]=$A60)),0))</f>
        <v>0</v>
      </c>
      <c r="J60" s="203" cm="1">
        <f t="array" aca="1" ref="J60" ca="1">SUM(_xlfn._xlws.FILTER(Deductions[Credentials],((Deductions[Type]=$A$54)*(Deductions[PARTNER]=$A60)),0))</f>
        <v>0</v>
      </c>
      <c r="K60" s="203" cm="1">
        <f t="array" aca="1" ref="K60" ca="1">SUM(_xlfn._xlws.FILTER(Deductions[LIFT LEASE TOTAL],((Deductions[Type]=$A$54)*(Deductions[PARTNER]=$A60)),0))</f>
        <v>0</v>
      </c>
      <c r="L60" s="203" cm="1">
        <f t="array" aca="1" ref="L60" ca="1">SUM(_xlfn._xlws.FILTER(Deductions[Violation],((Deductions[Type]=$A$54)*(Deductions[PARTNER]=$A60)),0))</f>
        <v>0</v>
      </c>
      <c r="M60" s="203" cm="1">
        <f t="array" aca="1" ref="M60" ca="1">SUM(_xlfn._xlws.FILTER(Deductions[Other Deductions],((Deductions[Type]=$A$54)*(Deductions[PARTNER]=$A60)),0))</f>
        <v>0</v>
      </c>
      <c r="N60" s="203" cm="1">
        <f t="array" aca="1" ref="N60" ca="1">IFERROR(SUM(_xlfn._xlws.FILTER(Fares_CCCTA_LAVTA[Cash Collected],((Fares_CCCTA_LAVTA[PARTNER NAME]=$A60)*(Fares_CCCTA_LAVTA[Trip Type]="LAVTA")*(Fares_CCCTA_LAVTA[PARTNER NAME]&lt;&gt;"")),0)),0)</f>
        <v>0</v>
      </c>
      <c r="O60" s="204">
        <f t="shared" ca="1" si="2"/>
        <v>0</v>
      </c>
    </row>
    <row r="61" spans="1:15" x14ac:dyDescent="0.25">
      <c r="A61" s="232" t="str">
        <f ca="1"/>
        <v>HUGO FAMILY TRANSPORTATION</v>
      </c>
      <c r="B61" s="140">
        <f ca="1"/>
        <v>5139</v>
      </c>
      <c r="C61" s="140" t="str">
        <f ca="1"/>
        <v>hugofamilytransportation@gmail.com</v>
      </c>
      <c r="D61" s="203">
        <f ca="1"/>
        <v>297.39499999999998</v>
      </c>
      <c r="E61" s="203"/>
      <c r="F61" s="196">
        <f ca="1">IFERROR((SUMIFS(Hours_Working[GallonUpdated],Hours_Working[Week],1,Hours_Working[CLIENT],$A$54,Hours_Working[PARTNER],'PR DATE'!$A61)*$D$33+SUMIFS(Hours_Working[GallonUpdated],Hours_Working[Week],2,Hours_Working[CLIENT],$A$54,Hours_Working[PARTNER],'PR DATE'!$A61)*$D$34)+(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WAV)+(((SUMIFS(Hours_Working[MILES],Hours_Working[CLIENT],$A$54,Hours_Working[PARTNER],$A61,Hours_Working[Week],1,Hours_Working[TYPE],#REF!))+(SUMIFS(Hours_Working[MILES],Hours_Working[CLIENT],$A$54,Hours_Working[PARTNER],$A61,Hours_Working[Week],2,Hours_Working[TYPE],#REF!)))*ref_VSR_BIGVAN)),0)</f>
        <v>0</v>
      </c>
      <c r="G61" s="203" cm="1">
        <f t="array" aca="1" ref="G61" ca="1">SUM(_xlfn._xlws.FILTER(Deductions[Other Income],((Deductions[Type]=$A$54)*(Deductions[PARTNER]=$A61)),0))</f>
        <v>0</v>
      </c>
      <c r="H61" s="203" cm="1">
        <f t="array" aca="1" ref="H61" ca="1">SUM(_xlfn._xlws.FILTER(Deductions[Reimbursement],((Deductions[Type]=$A$54)*(Deductions[PARTNER]=$A61)),0))</f>
        <v>0</v>
      </c>
      <c r="I61" s="203" cm="1">
        <f t="array" aca="1" ref="I61" ca="1">SUM(_xlfn._xlws.FILTER(Deductions[Bonus],((Deductions[Type]=$A$54)*(Deductions[PARTNER]=$A61)),0))</f>
        <v>0</v>
      </c>
      <c r="J61" s="203" cm="1">
        <f t="array" aca="1" ref="J61" ca="1">SUM(_xlfn._xlws.FILTER(Deductions[Credentials],((Deductions[Type]=$A$54)*(Deductions[PARTNER]=$A61)),0))</f>
        <v>0</v>
      </c>
      <c r="K61" s="203" cm="1">
        <f t="array" aca="1" ref="K61" ca="1">SUM(_xlfn._xlws.FILTER(Deductions[LIFT LEASE TOTAL],((Deductions[Type]=$A$54)*(Deductions[PARTNER]=$A61)),0))</f>
        <v>0</v>
      </c>
      <c r="L61" s="203" cm="1">
        <f t="array" aca="1" ref="L61" ca="1">SUM(_xlfn._xlws.FILTER(Deductions[Violation],((Deductions[Type]=$A$54)*(Deductions[PARTNER]=$A61)),0))</f>
        <v>0</v>
      </c>
      <c r="M61" s="203" cm="1">
        <f t="array" aca="1" ref="M61" ca="1">SUM(_xlfn._xlws.FILTER(Deductions[Other Deductions],((Deductions[Type]=$A$54)*(Deductions[PARTNER]=$A61)),0))</f>
        <v>0</v>
      </c>
      <c r="N61" s="203" cm="1">
        <f t="array" aca="1" ref="N61" ca="1">IFERROR(SUM(_xlfn._xlws.FILTER(Fares_CCCTA_LAVTA[Cash Collected],((Fares_CCCTA_LAVTA[PARTNER NAME]=$A61)*(Fares_CCCTA_LAVTA[Trip Type]="LAVTA")*(Fares_CCCTA_LAVTA[PARTNER NAME]&lt;&gt;"")),0)),0)</f>
        <v>0</v>
      </c>
      <c r="O61" s="204">
        <f t="shared" ca="1" si="2"/>
        <v>297.39499999999998</v>
      </c>
    </row>
    <row r="62" spans="1:15" x14ac:dyDescent="0.25">
      <c r="A62" s="232" t="str">
        <f ca="1"/>
        <v>GET CARE TRANSIT LLC</v>
      </c>
      <c r="B62" s="140">
        <f ca="1"/>
        <v>5057</v>
      </c>
      <c r="C62" s="140" t="str">
        <f ca="1"/>
        <v>getcaretransit@gmail.com</v>
      </c>
      <c r="D62" s="203">
        <f ca="1"/>
        <v>86.344999999999999</v>
      </c>
      <c r="E62" s="203"/>
      <c r="F62" s="196">
        <f ca="1">IFERROR((SUMIFS(Hours_Working[GallonUpdated],Hours_Working[Week],1,Hours_Working[CLIENT],$A$54,Hours_Working[PARTNER],'PR DATE'!$A62)*$D$33+SUMIFS(Hours_Working[GallonUpdated],Hours_Working[Week],2,Hours_Working[CLIENT],$A$54,Hours_Working[PARTNER],'PR DATE'!$A62)*$D$34)+(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WAV)+(((SUMIFS(Hours_Working[MILES],Hours_Working[CLIENT],$A$54,Hours_Working[PARTNER],$A62,Hours_Working[Week],1,Hours_Working[TYPE],#REF!))+(SUMIFS(Hours_Working[MILES],Hours_Working[CLIENT],$A$54,Hours_Working[PARTNER],$A62,Hours_Working[Week],2,Hours_Working[TYPE],#REF!)))*ref_VSR_BIGVAN)),0)</f>
        <v>0</v>
      </c>
      <c r="G62" s="203" cm="1">
        <f t="array" aca="1" ref="G62" ca="1">SUM(_xlfn._xlws.FILTER(Deductions[Other Income],((Deductions[Type]=$A$54)*(Deductions[PARTNER]=$A62)),0))</f>
        <v>0</v>
      </c>
      <c r="H62" s="203" cm="1">
        <f t="array" aca="1" ref="H62" ca="1">SUM(_xlfn._xlws.FILTER(Deductions[Reimbursement],((Deductions[Type]=$A$54)*(Deductions[PARTNER]=$A62)),0))</f>
        <v>0</v>
      </c>
      <c r="I62" s="203" cm="1">
        <f t="array" aca="1" ref="I62" ca="1">SUM(_xlfn._xlws.FILTER(Deductions[Bonus],((Deductions[Type]=$A$54)*(Deductions[PARTNER]=$A62)),0))</f>
        <v>0</v>
      </c>
      <c r="J62" s="203" cm="1">
        <f t="array" aca="1" ref="J62" ca="1">SUM(_xlfn._xlws.FILTER(Deductions[Credentials],((Deductions[Type]=$A$54)*(Deductions[PARTNER]=$A62)),0))</f>
        <v>0</v>
      </c>
      <c r="K62" s="203" cm="1">
        <f t="array" aca="1" ref="K62" ca="1">SUM(_xlfn._xlws.FILTER(Deductions[LIFT LEASE TOTAL],((Deductions[Type]=$A$54)*(Deductions[PARTNER]=$A62)),0))</f>
        <v>0</v>
      </c>
      <c r="L62" s="203" cm="1">
        <f t="array" aca="1" ref="L62" ca="1">SUM(_xlfn._xlws.FILTER(Deductions[Violation],((Deductions[Type]=$A$54)*(Deductions[PARTNER]=$A62)),0))</f>
        <v>0</v>
      </c>
      <c r="M62" s="203" cm="1">
        <f t="array" aca="1" ref="M62" ca="1">SUM(_xlfn._xlws.FILTER(Deductions[Other Deductions],((Deductions[Type]=$A$54)*(Deductions[PARTNER]=$A62)),0))</f>
        <v>0</v>
      </c>
      <c r="N62" s="203" cm="1">
        <f t="array" aca="1" ref="N62" ca="1">IFERROR(SUM(_xlfn._xlws.FILTER(Fares_CCCTA_LAVTA[Cash Collected],((Fares_CCCTA_LAVTA[PARTNER NAME]=$A62)*(Fares_CCCTA_LAVTA[Trip Type]="LAVTA")*(Fares_CCCTA_LAVTA[PARTNER NAME]&lt;&gt;"")),0)),0)</f>
        <v>0</v>
      </c>
      <c r="O62" s="204">
        <f t="shared" ca="1" si="2"/>
        <v>86.344999999999999</v>
      </c>
    </row>
    <row r="63" spans="1:15" x14ac:dyDescent="0.25">
      <c r="A63" s="232" t="str">
        <f ca="1"/>
        <v>REM SOLUTIONS LLC</v>
      </c>
      <c r="B63" s="140">
        <f ca="1"/>
        <v>5152</v>
      </c>
      <c r="C63" s="140" t="str">
        <f ca="1"/>
        <v>ryanedward.logistics@gmail.com</v>
      </c>
      <c r="D63" s="203">
        <f ca="1"/>
        <v>0</v>
      </c>
      <c r="E63" s="203"/>
      <c r="F63" s="196">
        <f ca="1">IFERROR((SUMIFS(Hours_Working[GallonUpdated],Hours_Working[Week],1,Hours_Working[CLIENT],$A$54,Hours_Working[PARTNER],'PR DATE'!$A63)*$D$33+SUMIFS(Hours_Working[GallonUpdated],Hours_Working[Week],2,Hours_Working[CLIENT],$A$54,Hours_Working[PARTNER],'PR DATE'!$A63)*$D$34)+(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WAV)+(((SUMIFS(Hours_Working[MILES],Hours_Working[CLIENT],$A$54,Hours_Working[PARTNER],$A63,Hours_Working[Week],1,Hours_Working[TYPE],#REF!))+(SUMIFS(Hours_Working[MILES],Hours_Working[CLIENT],$A$54,Hours_Working[PARTNER],$A63,Hours_Working[Week],2,Hours_Working[TYPE],#REF!)))*ref_VSR_BIGVAN)),0)</f>
        <v>0</v>
      </c>
      <c r="G63" s="203" cm="1">
        <f t="array" aca="1" ref="G63" ca="1">SUM(_xlfn._xlws.FILTER(Deductions[Other Income],((Deductions[Type]=$A$54)*(Deductions[PARTNER]=$A63)),0))</f>
        <v>0</v>
      </c>
      <c r="H63" s="203" cm="1">
        <f t="array" aca="1" ref="H63" ca="1">SUM(_xlfn._xlws.FILTER(Deductions[Reimbursement],((Deductions[Type]=$A$54)*(Deductions[PARTNER]=$A63)),0))</f>
        <v>0</v>
      </c>
      <c r="I63" s="203" cm="1">
        <f t="array" aca="1" ref="I63" ca="1">SUM(_xlfn._xlws.FILTER(Deductions[Bonus],((Deductions[Type]=$A$54)*(Deductions[PARTNER]=$A63)),0))</f>
        <v>0</v>
      </c>
      <c r="J63" s="203" cm="1">
        <f t="array" aca="1" ref="J63" ca="1">SUM(_xlfn._xlws.FILTER(Deductions[Credentials],((Deductions[Type]=$A$54)*(Deductions[PARTNER]=$A63)),0))</f>
        <v>0</v>
      </c>
      <c r="K63" s="203" cm="1">
        <f t="array" aca="1" ref="K63" ca="1">SUM(_xlfn._xlws.FILTER(Deductions[LIFT LEASE TOTAL],((Deductions[Type]=$A$54)*(Deductions[PARTNER]=$A63)),0))</f>
        <v>0</v>
      </c>
      <c r="L63" s="203" cm="1">
        <f t="array" aca="1" ref="L63" ca="1">SUM(_xlfn._xlws.FILTER(Deductions[Violation],((Deductions[Type]=$A$54)*(Deductions[PARTNER]=$A63)),0))</f>
        <v>0</v>
      </c>
      <c r="M63" s="203" cm="1">
        <f t="array" aca="1" ref="M63" ca="1">SUM(_xlfn._xlws.FILTER(Deductions[Other Deductions],((Deductions[Type]=$A$54)*(Deductions[PARTNER]=$A63)),0))</f>
        <v>0</v>
      </c>
      <c r="N63" s="203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4">
        <f t="shared" ca="1" si="2"/>
        <v>0</v>
      </c>
    </row>
    <row r="64" spans="1:15" x14ac:dyDescent="0.25">
      <c r="A64" s="232" t="str">
        <f ca="1"/>
        <v>HIGHER-SELF LLC</v>
      </c>
      <c r="B64" s="140">
        <f ca="1"/>
        <v>5143</v>
      </c>
      <c r="C64" s="140" t="str">
        <f ca="1"/>
        <v>loviebrown@higher-selfllc.com</v>
      </c>
      <c r="D64" s="203">
        <f ca="1"/>
        <v>0</v>
      </c>
      <c r="E64" s="203"/>
      <c r="F64" s="196">
        <f ca="1">IFERROR((SUMIFS(Hours_Working[GallonUpdated],Hours_Working[Week],1,Hours_Working[CLIENT],$A$54,Hours_Working[PARTNER],'PR DATE'!$A64)*$D$33+SUMIFS(Hours_Working[GallonUpdated],Hours_Working[Week],2,Hours_Working[CLIENT],$A$54,Hours_Working[PARTNER],'PR DATE'!$A64)*$D$34)+(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WAV)+(((SUMIFS(Hours_Working[MILES],Hours_Working[CLIENT],$A$54,Hours_Working[PARTNER],$A64,Hours_Working[Week],1,Hours_Working[TYPE],#REF!))+(SUMIFS(Hours_Working[MILES],Hours_Working[CLIENT],$A$54,Hours_Working[PARTNER],$A64,Hours_Working[Week],2,Hours_Working[TYPE],#REF!)))*ref_VSR_BIGVAN)),0)</f>
        <v>0</v>
      </c>
      <c r="G64" s="203" cm="1">
        <f t="array" aca="1" ref="G64" ca="1">SUM(_xlfn._xlws.FILTER(Deductions[Other Income],((Deductions[Type]=$A$54)*(Deductions[PARTNER]=$A64)),0))</f>
        <v>0</v>
      </c>
      <c r="H64" s="203" cm="1">
        <f t="array" aca="1" ref="H64" ca="1">SUM(_xlfn._xlws.FILTER(Deductions[Reimbursement],((Deductions[Type]=$A$54)*(Deductions[PARTNER]=$A64)),0))</f>
        <v>0</v>
      </c>
      <c r="I64" s="203" cm="1">
        <f t="array" aca="1" ref="I64" ca="1">SUM(_xlfn._xlws.FILTER(Deductions[Bonus],((Deductions[Type]=$A$54)*(Deductions[PARTNER]=$A64)),0))</f>
        <v>0</v>
      </c>
      <c r="J64" s="203" cm="1">
        <f t="array" aca="1" ref="J64" ca="1">SUM(_xlfn._xlws.FILTER(Deductions[Credentials],((Deductions[Type]=$A$54)*(Deductions[PARTNER]=$A64)),0))</f>
        <v>0</v>
      </c>
      <c r="K64" s="203" cm="1">
        <f t="array" aca="1" ref="K64" ca="1">SUM(_xlfn._xlws.FILTER(Deductions[LIFT LEASE TOTAL],((Deductions[Type]=$A$54)*(Deductions[PARTNER]=$A64)),0))</f>
        <v>0</v>
      </c>
      <c r="L64" s="203" cm="1">
        <f t="array" aca="1" ref="L64" ca="1">SUM(_xlfn._xlws.FILTER(Deductions[Violation],((Deductions[Type]=$A$54)*(Deductions[PARTNER]=$A64)),0))</f>
        <v>0</v>
      </c>
      <c r="M64" s="203" cm="1">
        <f t="array" aca="1" ref="M64" ca="1">SUM(_xlfn._xlws.FILTER(Deductions[Other Deductions],((Deductions[Type]=$A$54)*(Deductions[PARTNER]=$A64)),0))</f>
        <v>0</v>
      </c>
      <c r="N64" s="203" cm="1">
        <f t="array" aca="1" ref="N64" ca="1">IFERROR(SUM(_xlfn._xlws.FILTER(Fares_CCCTA_LAVTA[Cash Collected],((Fares_CCCTA_LAVTA[PARTNER NAME]=$A64)*(Fares_CCCTA_LAVTA[Trip Type]="LAVTA")*(Fares_CCCTA_LAVTA[PARTNER NAME]&lt;&gt;"")),0)),0)</f>
        <v>0</v>
      </c>
      <c r="O64" s="204">
        <f t="shared" ca="1" si="2"/>
        <v>0</v>
      </c>
    </row>
    <row r="65" spans="1:15" x14ac:dyDescent="0.25">
      <c r="A65" s="232" t="str">
        <f ca="1"/>
        <v>NORTHCAL TRANSPORTATION LLC</v>
      </c>
      <c r="B65" s="140">
        <f ca="1"/>
        <v>5156</v>
      </c>
      <c r="C65" s="140" t="str">
        <f ca="1"/>
        <v>northcaltransport90@gmail.com</v>
      </c>
      <c r="D65" s="203">
        <f ca="1"/>
        <v>352.90500000000003</v>
      </c>
      <c r="E65" s="203"/>
      <c r="F65" s="196">
        <f ca="1">IFERROR((SUMIFS(Hours_Working[GallonUpdated],Hours_Working[Week],1,Hours_Working[CLIENT],$A$54,Hours_Working[PARTNER],'PR DATE'!$A65)*$D$33+SUMIFS(Hours_Working[GallonUpdated],Hours_Working[Week],2,Hours_Working[CLIENT],$A$54,Hours_Working[PARTNER],'PR DATE'!$A65)*$D$34)+(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WAV)+(((SUMIFS(Hours_Working[MILES],Hours_Working[CLIENT],$A$54,Hours_Working[PARTNER],$A65,Hours_Working[Week],1,Hours_Working[TYPE],#REF!))+(SUMIFS(Hours_Working[MILES],Hours_Working[CLIENT],$A$54,Hours_Working[PARTNER],$A65,Hours_Working[Week],2,Hours_Working[TYPE],#REF!)))*ref_VSR_BIGVAN)),0)</f>
        <v>0</v>
      </c>
      <c r="G65" s="203" cm="1">
        <f t="array" aca="1" ref="G65" ca="1">SUM(_xlfn._xlws.FILTER(Deductions[Other Income],((Deductions[Type]=$A$54)*(Deductions[PARTNER]=$A65)),0))</f>
        <v>0</v>
      </c>
      <c r="H65" s="203" cm="1">
        <f t="array" aca="1" ref="H65" ca="1">SUM(_xlfn._xlws.FILTER(Deductions[Reimbursement],((Deductions[Type]=$A$54)*(Deductions[PARTNER]=$A65)),0))</f>
        <v>0</v>
      </c>
      <c r="I65" s="203" cm="1">
        <f t="array" aca="1" ref="I65" ca="1">SUM(_xlfn._xlws.FILTER(Deductions[Bonus],((Deductions[Type]=$A$54)*(Deductions[PARTNER]=$A65)),0))</f>
        <v>0</v>
      </c>
      <c r="J65" s="203" cm="1">
        <f t="array" aca="1" ref="J65" ca="1">SUM(_xlfn._xlws.FILTER(Deductions[Credentials],((Deductions[Type]=$A$54)*(Deductions[PARTNER]=$A65)),0))</f>
        <v>0</v>
      </c>
      <c r="K65" s="203" cm="1">
        <f t="array" aca="1" ref="K65" ca="1">SUM(_xlfn._xlws.FILTER(Deductions[LIFT LEASE TOTAL],((Deductions[Type]=$A$54)*(Deductions[PARTNER]=$A65)),0))</f>
        <v>0</v>
      </c>
      <c r="L65" s="203" cm="1">
        <f t="array" aca="1" ref="L65" ca="1">SUM(_xlfn._xlws.FILTER(Deductions[Violation],((Deductions[Type]=$A$54)*(Deductions[PARTNER]=$A65)),0))</f>
        <v>0</v>
      </c>
      <c r="M65" s="203" cm="1">
        <f t="array" aca="1" ref="M65" ca="1">SUM(_xlfn._xlws.FILTER(Deductions[Other Deductions],((Deductions[Type]=$A$54)*(Deductions[PARTNER]=$A65)),0))</f>
        <v>0</v>
      </c>
      <c r="N65" s="203" cm="1">
        <f t="array" aca="1" ref="N65" ca="1">IFERROR(SUM(_xlfn._xlws.FILTER(Fares_CCCTA_LAVTA[Cash Collected],((Fares_CCCTA_LAVTA[PARTNER NAME]=$A65)*(Fares_CCCTA_LAVTA[Trip Type]="LAVTA")*(Fares_CCCTA_LAVTA[PARTNER NAME]&lt;&gt;"")),0)),0)</f>
        <v>7.5</v>
      </c>
      <c r="O65" s="204">
        <f t="shared" ca="1" si="2"/>
        <v>345.40500000000003</v>
      </c>
    </row>
    <row r="66" spans="1:15" x14ac:dyDescent="0.25">
      <c r="A66" s="232" t="str">
        <f ca="1"/>
        <v>MADE EAZY LLC</v>
      </c>
      <c r="B66" s="140">
        <f ca="1"/>
        <v>5163</v>
      </c>
      <c r="C66" s="140" t="str">
        <f ca="1"/>
        <v>rkdl.mw2305@gmail.com</v>
      </c>
      <c r="D66" s="203">
        <f ca="1"/>
        <v>0</v>
      </c>
      <c r="E66" s="203"/>
      <c r="F66" s="196">
        <f ca="1">IFERROR((SUMIFS(Hours_Working[GallonUpdated],Hours_Working[Week],1,Hours_Working[CLIENT],$A$54,Hours_Working[PARTNER],'PR DATE'!$A66)*$D$33+SUMIFS(Hours_Working[GallonUpdated],Hours_Working[Week],2,Hours_Working[CLIENT],$A$54,Hours_Working[PARTNER],'PR DATE'!$A66)*$D$34)+(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WAV)+(((SUMIFS(Hours_Working[MILES],Hours_Working[CLIENT],$A$54,Hours_Working[PARTNER],$A66,Hours_Working[Week],1,Hours_Working[TYPE],#REF!))+(SUMIFS(Hours_Working[MILES],Hours_Working[CLIENT],$A$54,Hours_Working[PARTNER],$A66,Hours_Working[Week],2,Hours_Working[TYPE],#REF!)))*ref_VSR_BIGVAN)),0)</f>
        <v>0</v>
      </c>
      <c r="G66" s="203" cm="1">
        <f t="array" aca="1" ref="G66" ca="1">SUM(_xlfn._xlws.FILTER(Deductions[Other Income],((Deductions[Type]=$A$54)*(Deductions[PARTNER]=$A66)),0))</f>
        <v>0</v>
      </c>
      <c r="H66" s="203" cm="1">
        <f t="array" aca="1" ref="H66" ca="1">SUM(_xlfn._xlws.FILTER(Deductions[Reimbursement],((Deductions[Type]=$A$54)*(Deductions[PARTNER]=$A66)),0))</f>
        <v>0</v>
      </c>
      <c r="I66" s="203" cm="1">
        <f t="array" aca="1" ref="I66" ca="1">SUM(_xlfn._xlws.FILTER(Deductions[Bonus],((Deductions[Type]=$A$54)*(Deductions[PARTNER]=$A66)),0))</f>
        <v>0</v>
      </c>
      <c r="J66" s="203" cm="1">
        <f t="array" aca="1" ref="J66" ca="1">SUM(_xlfn._xlws.FILTER(Deductions[Credentials],((Deductions[Type]=$A$54)*(Deductions[PARTNER]=$A66)),0))</f>
        <v>0</v>
      </c>
      <c r="K66" s="203" cm="1">
        <f t="array" aca="1" ref="K66" ca="1">SUM(_xlfn._xlws.FILTER(Deductions[LIFT LEASE TOTAL],((Deductions[Type]=$A$54)*(Deductions[PARTNER]=$A66)),0))</f>
        <v>0</v>
      </c>
      <c r="L66" s="203" cm="1">
        <f t="array" aca="1" ref="L66" ca="1">SUM(_xlfn._xlws.FILTER(Deductions[Violation],((Deductions[Type]=$A$54)*(Deductions[PARTNER]=$A66)),0))</f>
        <v>0</v>
      </c>
      <c r="M66" s="203" cm="1">
        <f t="array" aca="1" ref="M66" ca="1">SUM(_xlfn._xlws.FILTER(Deductions[Other Deductions],((Deductions[Type]=$A$54)*(Deductions[PARTNER]=$A66)),0))</f>
        <v>0</v>
      </c>
      <c r="N66" s="203" cm="1">
        <f t="array" aca="1" ref="N66" ca="1">IFERROR(SUM(_xlfn._xlws.FILTER(Fares_CCCTA_LAVTA[Cash Collected],((Fares_CCCTA_LAVTA[PARTNER NAME]=$A66)*(Fares_CCCTA_LAVTA[Trip Type]="LAVTA")*(Fares_CCCTA_LAVTA[PARTNER NAME]&lt;&gt;"")),0)),0)</f>
        <v>0</v>
      </c>
      <c r="O66" s="204">
        <f t="shared" ca="1" si="2"/>
        <v>0</v>
      </c>
    </row>
    <row r="67" spans="1:15" x14ac:dyDescent="0.25">
      <c r="A67" s="232" t="str">
        <f ca="1"/>
        <v>FOWLER SENIOR TRANSIT LLC</v>
      </c>
      <c r="B67" s="140">
        <f ca="1"/>
        <v>5164</v>
      </c>
      <c r="C67" s="140" t="str">
        <f ca="1"/>
        <v>fowlerseniors.transit@gmail.com</v>
      </c>
      <c r="D67" s="203">
        <f ca="1"/>
        <v>0</v>
      </c>
      <c r="E67" s="203"/>
      <c r="F67" s="196">
        <f ca="1">IFERROR((SUMIFS(Hours_Working[GallonUpdated],Hours_Working[Week],1,Hours_Working[CLIENT],$A$54,Hours_Working[PARTNER],'PR DATE'!$A67)*$D$33+SUMIFS(Hours_Working[GallonUpdated],Hours_Working[Week],2,Hours_Working[CLIENT],$A$54,Hours_Working[PARTNER],'PR DATE'!$A67)*$D$34)+(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WAV)+(((SUMIFS(Hours_Working[MILES],Hours_Working[CLIENT],$A$54,Hours_Working[PARTNER],$A67,Hours_Working[Week],1,Hours_Working[TYPE],#REF!))+(SUMIFS(Hours_Working[MILES],Hours_Working[CLIENT],$A$54,Hours_Working[PARTNER],$A67,Hours_Working[Week],2,Hours_Working[TYPE],#REF!)))*ref_VSR_BIGVAN)),0)</f>
        <v>0</v>
      </c>
      <c r="G67" s="203" cm="1">
        <f t="array" aca="1" ref="G67" ca="1">SUM(_xlfn._xlws.FILTER(Deductions[Other Income],((Deductions[Type]=$A$54)*(Deductions[PARTNER]=$A67)),0))</f>
        <v>0</v>
      </c>
      <c r="H67" s="203" cm="1">
        <f t="array" aca="1" ref="H67" ca="1">SUM(_xlfn._xlws.FILTER(Deductions[Reimbursement],((Deductions[Type]=$A$54)*(Deductions[PARTNER]=$A67)),0))</f>
        <v>0</v>
      </c>
      <c r="I67" s="203" cm="1">
        <f t="array" aca="1" ref="I67" ca="1">SUM(_xlfn._xlws.FILTER(Deductions[Bonus],((Deductions[Type]=$A$54)*(Deductions[PARTNER]=$A67)),0))</f>
        <v>0</v>
      </c>
      <c r="J67" s="203" cm="1">
        <f t="array" aca="1" ref="J67" ca="1">SUM(_xlfn._xlws.FILTER(Deductions[Credentials],((Deductions[Type]=$A$54)*(Deductions[PARTNER]=$A67)),0))</f>
        <v>0</v>
      </c>
      <c r="K67" s="203" cm="1">
        <f t="array" aca="1" ref="K67" ca="1">SUM(_xlfn._xlws.FILTER(Deductions[LIFT LEASE TOTAL],((Deductions[Type]=$A$54)*(Deductions[PARTNER]=$A67)),0))</f>
        <v>0</v>
      </c>
      <c r="L67" s="203" cm="1">
        <f t="array" aca="1" ref="L67" ca="1">SUM(_xlfn._xlws.FILTER(Deductions[Violation],((Deductions[Type]=$A$54)*(Deductions[PARTNER]=$A67)),0))</f>
        <v>0</v>
      </c>
      <c r="M67" s="203" cm="1">
        <f t="array" aca="1" ref="M67" ca="1">SUM(_xlfn._xlws.FILTER(Deductions[Other Deductions],((Deductions[Type]=$A$54)*(Deductions[PARTNER]=$A67)),0))</f>
        <v>0</v>
      </c>
      <c r="N67" s="203" cm="1">
        <f t="array" aca="1" ref="N67" ca="1">IFERROR(SUM(_xlfn._xlws.FILTER(Fares_CCCTA_LAVTA[Cash Collected],((Fares_CCCTA_LAVTA[PARTNER NAME]=$A67)*(Fares_CCCTA_LAVTA[Trip Type]="LAVTA")*(Fares_CCCTA_LAVTA[PARTNER NAME]&lt;&gt;"")),0)),0)</f>
        <v>0</v>
      </c>
      <c r="O67" s="204">
        <f t="shared" ca="1" si="2"/>
        <v>0</v>
      </c>
    </row>
    <row r="68" spans="1:15" x14ac:dyDescent="0.25">
      <c r="A68" s="232" t="str">
        <f ca="1"/>
        <v>JORGE TRANSPORTATION</v>
      </c>
      <c r="B68" s="140">
        <f ca="1"/>
        <v>5168</v>
      </c>
      <c r="C68" s="140" t="str">
        <f ca="1"/>
        <v>jorgetransportation83@gmail.com</v>
      </c>
      <c r="D68" s="203">
        <f ca="1"/>
        <v>3659.8450000000003</v>
      </c>
      <c r="E68" s="203"/>
      <c r="F68" s="196">
        <f ca="1">IFERROR((SUMIFS(Hours_Working[GallonUpdated],Hours_Working[Week],1,Hours_Working[CLIENT],$A$54,Hours_Working[PARTNER],'PR DATE'!$A68)*$D$33+SUMIFS(Hours_Working[GallonUpdated],Hours_Working[Week],2,Hours_Working[CLIENT],$A$54,Hours_Working[PARTNER],'PR DATE'!$A68)*$D$34)+(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WAV)+(((SUMIFS(Hours_Working[MILES],Hours_Working[CLIENT],$A$54,Hours_Working[PARTNER],$A68,Hours_Working[Week],1,Hours_Working[TYPE],#REF!))+(SUMIFS(Hours_Working[MILES],Hours_Working[CLIENT],$A$54,Hours_Working[PARTNER],$A68,Hours_Working[Week],2,Hours_Working[TYPE],#REF!)))*ref_VSR_BIGVAN)),0)</f>
        <v>0</v>
      </c>
      <c r="G68" s="203" cm="1">
        <f t="array" aca="1" ref="G68" ca="1">SUM(_xlfn._xlws.FILTER(Deductions[Other Income],((Deductions[Type]=$A$54)*(Deductions[PARTNER]=$A68)),0))</f>
        <v>0</v>
      </c>
      <c r="H68" s="203" cm="1">
        <f t="array" aca="1" ref="H68" ca="1">SUM(_xlfn._xlws.FILTER(Deductions[Reimbursement],((Deductions[Type]=$A$54)*(Deductions[PARTNER]=$A68)),0))</f>
        <v>0</v>
      </c>
      <c r="I68" s="203" cm="1">
        <f t="array" aca="1" ref="I68" ca="1">SUM(_xlfn._xlws.FILTER(Deductions[Bonus],((Deductions[Type]=$A$54)*(Deductions[PARTNER]=$A68)),0))</f>
        <v>0</v>
      </c>
      <c r="J68" s="203" cm="1">
        <f t="array" aca="1" ref="J68" ca="1">SUM(_xlfn._xlws.FILTER(Deductions[Credentials],((Deductions[Type]=$A$54)*(Deductions[PARTNER]=$A68)),0))</f>
        <v>0</v>
      </c>
      <c r="K68" s="203" cm="1">
        <f t="array" aca="1" ref="K68" ca="1">SUM(_xlfn._xlws.FILTER(Deductions[LIFT LEASE TOTAL],((Deductions[Type]=$A$54)*(Deductions[PARTNER]=$A68)),0))</f>
        <v>590</v>
      </c>
      <c r="L68" s="203" cm="1">
        <f t="array" aca="1" ref="L68" ca="1">SUM(_xlfn._xlws.FILTER(Deductions[Violation],((Deductions[Type]=$A$54)*(Deductions[PARTNER]=$A68)),0))</f>
        <v>0</v>
      </c>
      <c r="M68" s="203" cm="1">
        <f t="array" aca="1" ref="M68" ca="1">SUM(_xlfn._xlws.FILTER(Deductions[Other Deductions],((Deductions[Type]=$A$54)*(Deductions[PARTNER]=$A68)),0))</f>
        <v>0</v>
      </c>
      <c r="N68" s="203" cm="1">
        <f t="array" aca="1" ref="N68" ca="1">IFERROR(SUM(_xlfn._xlws.FILTER(Fares_CCCTA_LAVTA[Cash Collected],((Fares_CCCTA_LAVTA[PARTNER NAME]=$A68)*(Fares_CCCTA_LAVTA[Trip Type]="LAVTA")*(Fares_CCCTA_LAVTA[PARTNER NAME]&lt;&gt;"")),0)),0)</f>
        <v>91.25</v>
      </c>
      <c r="O68" s="204">
        <f t="shared" ca="1" si="2"/>
        <v>2978.5950000000003</v>
      </c>
    </row>
    <row r="69" spans="1:15" x14ac:dyDescent="0.25">
      <c r="A69" s="232" t="str">
        <f ca="1"/>
        <v>BUFFINGTON TRANSPORTATION LLC</v>
      </c>
      <c r="B69" s="140">
        <f ca="1"/>
        <v>5167</v>
      </c>
      <c r="C69" s="140" t="str">
        <f ca="1"/>
        <v>blakebuffington730@gmail.com</v>
      </c>
      <c r="D69" s="203">
        <f ca="1"/>
        <v>2969.7849999999999</v>
      </c>
      <c r="E69" s="203"/>
      <c r="F69" s="196">
        <f ca="1">IFERROR((SUMIFS(Hours_Working[GallonUpdated],Hours_Working[Week],1,Hours_Working[CLIENT],$A$54,Hours_Working[PARTNER],'PR DATE'!$A69)*$D$33+SUMIFS(Hours_Working[GallonUpdated],Hours_Working[Week],2,Hours_Working[CLIENT],$A$54,Hours_Working[PARTNER],'PR DATE'!$A69)*$D$34)+(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WAV)+(((SUMIFS(Hours_Working[MILES],Hours_Working[CLIENT],$A$54,Hours_Working[PARTNER],$A69,Hours_Working[Week],1,Hours_Working[TYPE],#REF!))+(SUMIFS(Hours_Working[MILES],Hours_Working[CLIENT],$A$54,Hours_Working[PARTNER],$A69,Hours_Working[Week],2,Hours_Working[TYPE],#REF!)))*ref_VSR_BIGVAN)),0)</f>
        <v>0</v>
      </c>
      <c r="G69" s="203" cm="1">
        <f t="array" aca="1" ref="G69" ca="1">SUM(_xlfn._xlws.FILTER(Deductions[Other Income],((Deductions[Type]=$A$54)*(Deductions[PARTNER]=$A69)),0))</f>
        <v>0</v>
      </c>
      <c r="H69" s="203" cm="1">
        <f t="array" aca="1" ref="H69" ca="1">SUM(_xlfn._xlws.FILTER(Deductions[Reimbursement],((Deductions[Type]=$A$54)*(Deductions[PARTNER]=$A69)),0))</f>
        <v>0</v>
      </c>
      <c r="I69" s="203" cm="1">
        <f t="array" aca="1" ref="I69" ca="1">SUM(_xlfn._xlws.FILTER(Deductions[Bonus],((Deductions[Type]=$A$54)*(Deductions[PARTNER]=$A69)),0))</f>
        <v>0</v>
      </c>
      <c r="J69" s="203" cm="1">
        <f t="array" aca="1" ref="J69" ca="1">SUM(_xlfn._xlws.FILTER(Deductions[Credentials],((Deductions[Type]=$A$54)*(Deductions[PARTNER]=$A69)),0))</f>
        <v>0</v>
      </c>
      <c r="K69" s="203" cm="1">
        <f t="array" aca="1" ref="K69" ca="1">SUM(_xlfn._xlws.FILTER(Deductions[LIFT LEASE TOTAL],((Deductions[Type]=$A$54)*(Deductions[PARTNER]=$A69)),0))</f>
        <v>590</v>
      </c>
      <c r="L69" s="203" cm="1">
        <f t="array" aca="1" ref="L69" ca="1">SUM(_xlfn._xlws.FILTER(Deductions[Violation],((Deductions[Type]=$A$54)*(Deductions[PARTNER]=$A69)),0))</f>
        <v>0</v>
      </c>
      <c r="M69" s="203" cm="1">
        <f t="array" aca="1" ref="M69" ca="1">SUM(_xlfn._xlws.FILTER(Deductions[Other Deductions],((Deductions[Type]=$A$54)*(Deductions[PARTNER]=$A69)),0))</f>
        <v>0</v>
      </c>
      <c r="N69" s="203" cm="1">
        <f t="array" aca="1" ref="N69" ca="1">IFERROR(SUM(_xlfn._xlws.FILTER(Fares_CCCTA_LAVTA[Cash Collected],((Fares_CCCTA_LAVTA[PARTNER NAME]=$A69)*(Fares_CCCTA_LAVTA[Trip Type]="LAVTA")*(Fares_CCCTA_LAVTA[PARTNER NAME]&lt;&gt;"")),0)),0)</f>
        <v>86.25</v>
      </c>
      <c r="O69" s="204">
        <f t="shared" ca="1" si="2"/>
        <v>2293.5349999999999</v>
      </c>
    </row>
    <row r="70" spans="1:15" x14ac:dyDescent="0.25">
      <c r="A70" s="232" t="str">
        <f ca="1"/>
        <v>NEMIA CARE LLC</v>
      </c>
      <c r="B70" s="140">
        <f ca="1"/>
        <v>5108</v>
      </c>
      <c r="C70" s="140" t="str">
        <f ca="1"/>
        <v>NEMIACARETRANSPORT@GMAIL.COM</v>
      </c>
      <c r="D70" s="203">
        <f ca="1"/>
        <v>3241.9130000000005</v>
      </c>
      <c r="E70" s="203"/>
      <c r="F70" s="196">
        <f ca="1">IFERROR((SUMIFS(Hours_Working[GallonUpdated],Hours_Working[Week],1,Hours_Working[CLIENT],$A$54,Hours_Working[PARTNER],'PR DATE'!$A70)*$D$33+SUMIFS(Hours_Working[GallonUpdated],Hours_Working[Week],2,Hours_Working[CLIENT],$A$54,Hours_Working[PARTNER],'PR DATE'!$A70)*$D$34)+(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WAV)+(((SUMIFS(Hours_Working[MILES],Hours_Working[CLIENT],$A$54,Hours_Working[PARTNER],$A70,Hours_Working[Week],1,Hours_Working[TYPE],#REF!))+(SUMIFS(Hours_Working[MILES],Hours_Working[CLIENT],$A$54,Hours_Working[PARTNER],$A70,Hours_Working[Week],2,Hours_Working[TYPE],#REF!)))*ref_VSR_BIGVAN)),0)</f>
        <v>0</v>
      </c>
      <c r="G70" s="203" cm="1">
        <f t="array" aca="1" ref="G70" ca="1">SUM(_xlfn._xlws.FILTER(Deductions[Other Income],((Deductions[Type]=$A$54)*(Deductions[PARTNER]=$A70)),0))</f>
        <v>0</v>
      </c>
      <c r="H70" s="203" cm="1">
        <f t="array" aca="1" ref="H70" ca="1">SUM(_xlfn._xlws.FILTER(Deductions[Reimbursement],((Deductions[Type]=$A$54)*(Deductions[PARTNER]=$A70)),0))</f>
        <v>0</v>
      </c>
      <c r="I70" s="203" cm="1">
        <f t="array" aca="1" ref="I70" ca="1">SUM(_xlfn._xlws.FILTER(Deductions[Bonus],((Deductions[Type]=$A$54)*(Deductions[PARTNER]=$A70)),0))</f>
        <v>0</v>
      </c>
      <c r="J70" s="203" cm="1">
        <f t="array" aca="1" ref="J70" ca="1">SUM(_xlfn._xlws.FILTER(Deductions[Credentials],((Deductions[Type]=$A$54)*(Deductions[PARTNER]=$A70)),0))</f>
        <v>0</v>
      </c>
      <c r="K70" s="203" cm="1">
        <f t="array" aca="1" ref="K70" ca="1">SUM(_xlfn._xlws.FILTER(Deductions[LIFT LEASE TOTAL],((Deductions[Type]=$A$54)*(Deductions[PARTNER]=$A70)),0))</f>
        <v>1180</v>
      </c>
      <c r="L70" s="203" cm="1">
        <f t="array" aca="1" ref="L70" ca="1">SUM(_xlfn._xlws.FILTER(Deductions[Violation],((Deductions[Type]=$A$54)*(Deductions[PARTNER]=$A70)),0))</f>
        <v>1050</v>
      </c>
      <c r="M70" s="203" cm="1">
        <f t="array" aca="1" ref="M70" ca="1">SUM(_xlfn._xlws.FILTER(Deductions[Other Deductions],((Deductions[Type]=$A$54)*(Deductions[PARTNER]=$A70)),0))</f>
        <v>0</v>
      </c>
      <c r="N70" s="203" cm="1">
        <f t="array" aca="1" ref="N70" ca="1">IFERROR(SUM(_xlfn._xlws.FILTER(Fares_CCCTA_LAVTA[Cash Collected],((Fares_CCCTA_LAVTA[PARTNER NAME]=$A70)*(Fares_CCCTA_LAVTA[Trip Type]="LAVTA")*(Fares_CCCTA_LAVTA[PARTNER NAME]&lt;&gt;"")),0)),0)</f>
        <v>105</v>
      </c>
      <c r="O70" s="204">
        <f t="shared" ca="1" si="2"/>
        <v>906.91300000000047</v>
      </c>
    </row>
    <row r="71" spans="1:15" x14ac:dyDescent="0.25">
      <c r="A71" s="232" t="str">
        <f ca="1"/>
        <v>TRI VALLEY TRANSPORTATION INC.</v>
      </c>
      <c r="B71" s="140">
        <f ca="1"/>
        <v>5026</v>
      </c>
      <c r="C71" s="140" t="str">
        <f ca="1"/>
        <v xml:space="preserve">hilarybuffington@trivalleytransport.com </v>
      </c>
      <c r="D71" s="203">
        <f ca="1"/>
        <v>2762.1600000000003</v>
      </c>
      <c r="E71" s="203"/>
      <c r="F71" s="196">
        <f ca="1">IFERROR((SUMIFS(Hours_Working[GallonUpdated],Hours_Working[Week],1,Hours_Working[CLIENT],$A$54,Hours_Working[PARTNER],'PR DATE'!$A71)*$D$33+SUMIFS(Hours_Working[GallonUpdated],Hours_Working[Week],2,Hours_Working[CLIENT],$A$54,Hours_Working[PARTNER],'PR DATE'!$A71)*$D$34)+(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WAV)+(((SUMIFS(Hours_Working[MILES],Hours_Working[CLIENT],$A$54,Hours_Working[PARTNER],$A71,Hours_Working[Week],1,Hours_Working[TYPE],#REF!))+(SUMIFS(Hours_Working[MILES],Hours_Working[CLIENT],$A$54,Hours_Working[PARTNER],$A71,Hours_Working[Week],2,Hours_Working[TYPE],#REF!)))*ref_VSR_BIGVAN)),0)</f>
        <v>0</v>
      </c>
      <c r="G71" s="203" cm="1">
        <f t="array" aca="1" ref="G71" ca="1">SUM(_xlfn._xlws.FILTER(Deductions[Other Income],((Deductions[Type]=$A$54)*(Deductions[PARTNER]=$A71)),0))</f>
        <v>0</v>
      </c>
      <c r="H71" s="203" cm="1">
        <f t="array" aca="1" ref="H71" ca="1">SUM(_xlfn._xlws.FILTER(Deductions[Reimbursement],((Deductions[Type]=$A$54)*(Deductions[PARTNER]=$A71)),0))</f>
        <v>0</v>
      </c>
      <c r="I71" s="203" cm="1">
        <f t="array" aca="1" ref="I71" ca="1">SUM(_xlfn._xlws.FILTER(Deductions[Bonus],((Deductions[Type]=$A$54)*(Deductions[PARTNER]=$A71)),0))</f>
        <v>0</v>
      </c>
      <c r="J71" s="203" cm="1">
        <f t="array" aca="1" ref="J71" ca="1">SUM(_xlfn._xlws.FILTER(Deductions[Credentials],((Deductions[Type]=$A$54)*(Deductions[PARTNER]=$A71)),0))</f>
        <v>0</v>
      </c>
      <c r="K71" s="203" cm="1">
        <f t="array" aca="1" ref="K71" ca="1">SUM(_xlfn._xlws.FILTER(Deductions[LIFT LEASE TOTAL],((Deductions[Type]=$A$54)*(Deductions[PARTNER]=$A71)),0))</f>
        <v>416.72</v>
      </c>
      <c r="L71" s="203" cm="1">
        <f t="array" aca="1" ref="L71" ca="1">SUM(_xlfn._xlws.FILTER(Deductions[Violation],((Deductions[Type]=$A$54)*(Deductions[PARTNER]=$A71)),0))</f>
        <v>150</v>
      </c>
      <c r="M71" s="203" cm="1">
        <f t="array" aca="1" ref="M71" ca="1">SUM(_xlfn._xlws.FILTER(Deductions[Other Deductions],((Deductions[Type]=$A$54)*(Deductions[PARTNER]=$A71)),0))</f>
        <v>500</v>
      </c>
      <c r="N71" s="203" cm="1">
        <f t="array" aca="1" ref="N71" ca="1">IFERROR(SUM(_xlfn._xlws.FILTER(Fares_CCCTA_LAVTA[Cash Collected],((Fares_CCCTA_LAVTA[PARTNER NAME]=$A71)*(Fares_CCCTA_LAVTA[Trip Type]="LAVTA")*(Fares_CCCTA_LAVTA[PARTNER NAME]&lt;&gt;"")),0)),0)</f>
        <v>60</v>
      </c>
      <c r="O71" s="204">
        <f t="shared" ca="1" si="2"/>
        <v>1635.4400000000003</v>
      </c>
    </row>
    <row r="72" spans="1:15" x14ac:dyDescent="0.25">
      <c r="A72" s="232" t="str">
        <f ca="1"/>
        <v>PEOPLE FIRST TRANSIT LLC</v>
      </c>
      <c r="B72" s="140">
        <f ca="1"/>
        <v>5109</v>
      </c>
      <c r="C72" s="140" t="str">
        <f ca="1"/>
        <v>sharonnj45@gmail.com</v>
      </c>
      <c r="D72" s="203">
        <f ca="1"/>
        <v>2356.8650000000002</v>
      </c>
      <c r="E72" s="203"/>
      <c r="F72" s="196">
        <f ca="1">IFERROR((SUMIFS(Hours_Working[GallonUpdated],Hours_Working[Week],1,Hours_Working[CLIENT],$A$54,Hours_Working[PARTNER],'PR DATE'!$A72)*$D$33+SUMIFS(Hours_Working[GallonUpdated],Hours_Working[Week],2,Hours_Working[CLIENT],$A$54,Hours_Working[PARTNER],'PR DATE'!$A72)*$D$34)+(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WAV)+(((SUMIFS(Hours_Working[MILES],Hours_Working[CLIENT],$A$54,Hours_Working[PARTNER],$A72,Hours_Working[Week],1,Hours_Working[TYPE],#REF!))+(SUMIFS(Hours_Working[MILES],Hours_Working[CLIENT],$A$54,Hours_Working[PARTNER],$A72,Hours_Working[Week],2,Hours_Working[TYPE],#REF!)))*ref_VSR_BIGVAN)),0)</f>
        <v>0</v>
      </c>
      <c r="G72" s="203" cm="1">
        <f t="array" aca="1" ref="G72" ca="1">SUM(_xlfn._xlws.FILTER(Deductions[Other Income],((Deductions[Type]=$A$54)*(Deductions[PARTNER]=$A72)),0))</f>
        <v>0</v>
      </c>
      <c r="H72" s="203" cm="1">
        <f t="array" aca="1" ref="H72" ca="1">SUM(_xlfn._xlws.FILTER(Deductions[Reimbursement],((Deductions[Type]=$A$54)*(Deductions[PARTNER]=$A72)),0))</f>
        <v>0</v>
      </c>
      <c r="I72" s="203" cm="1">
        <f t="array" aca="1" ref="I72" ca="1">SUM(_xlfn._xlws.FILTER(Deductions[Bonus],((Deductions[Type]=$A$54)*(Deductions[PARTNER]=$A72)),0))</f>
        <v>0</v>
      </c>
      <c r="J72" s="203" cm="1">
        <f t="array" aca="1" ref="J72" ca="1">SUM(_xlfn._xlws.FILTER(Deductions[Credentials],((Deductions[Type]=$A$54)*(Deductions[PARTNER]=$A72)),0))</f>
        <v>0</v>
      </c>
      <c r="K72" s="203" cm="1">
        <f t="array" aca="1" ref="K72" ca="1">SUM(_xlfn._xlws.FILTER(Deductions[LIFT LEASE TOTAL],((Deductions[Type]=$A$54)*(Deductions[PARTNER]=$A72)),0))</f>
        <v>590</v>
      </c>
      <c r="L72" s="203" cm="1">
        <f t="array" aca="1" ref="L72" ca="1">SUM(_xlfn._xlws.FILTER(Deductions[Violation],((Deductions[Type]=$A$54)*(Deductions[PARTNER]=$A72)),0))</f>
        <v>650</v>
      </c>
      <c r="M72" s="203" cm="1">
        <f t="array" aca="1" ref="M72" ca="1">SUM(_xlfn._xlws.FILTER(Deductions[Other Deductions],((Deductions[Type]=$A$54)*(Deductions[PARTNER]=$A72)),0))</f>
        <v>0</v>
      </c>
      <c r="N72" s="203" cm="1">
        <f t="array" aca="1" ref="N72" ca="1">IFERROR(SUM(_xlfn._xlws.FILTER(Fares_CCCTA_LAVTA[Cash Collected],((Fares_CCCTA_LAVTA[PARTNER NAME]=$A72)*(Fares_CCCTA_LAVTA[Trip Type]="LAVTA")*(Fares_CCCTA_LAVTA[PARTNER NAME]&lt;&gt;"")),0)),0)</f>
        <v>37.5</v>
      </c>
      <c r="O72" s="204">
        <f t="shared" ca="1" si="2"/>
        <v>1079.3650000000002</v>
      </c>
    </row>
    <row r="73" spans="1:15" x14ac:dyDescent="0.25">
      <c r="A73" s="232" t="str">
        <f ca="1"/>
        <v>QUICK RIDES CA</v>
      </c>
      <c r="B73" s="140">
        <f ca="1"/>
        <v>5073</v>
      </c>
      <c r="C73" s="140" t="str">
        <f ca="1"/>
        <v>quickridesca@gmail.com</v>
      </c>
      <c r="D73" s="203">
        <f ca="1"/>
        <v>0</v>
      </c>
      <c r="E73" s="203"/>
      <c r="F73" s="196">
        <f ca="1">IFERROR((SUMIFS(Hours_Working[GallonUpdated],Hours_Working[Week],1,Hours_Working[CLIENT],$A$54,Hours_Working[PARTNER],'PR DATE'!$A73)*$D$33+SUMIFS(Hours_Working[GallonUpdated],Hours_Working[Week],2,Hours_Working[CLIENT],$A$54,Hours_Working[PARTNER],'PR DATE'!$A73)*$D$34)+(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WAV)+(((SUMIFS(Hours_Working[MILES],Hours_Working[CLIENT],$A$54,Hours_Working[PARTNER],$A73,Hours_Working[Week],1,Hours_Working[TYPE],#REF!))+(SUMIFS(Hours_Working[MILES],Hours_Working[CLIENT],$A$54,Hours_Working[PARTNER],$A73,Hours_Working[Week],2,Hours_Working[TYPE],#REF!)))*ref_VSR_BIGVAN)),0)</f>
        <v>0</v>
      </c>
      <c r="G73" s="203" cm="1">
        <f t="array" aca="1" ref="G73" ca="1">SUM(_xlfn._xlws.FILTER(Deductions[Other Income],((Deductions[Type]=$A$54)*(Deductions[PARTNER]=$A73)),0))</f>
        <v>0</v>
      </c>
      <c r="H73" s="203" cm="1">
        <f t="array" aca="1" ref="H73" ca="1">SUM(_xlfn._xlws.FILTER(Deductions[Reimbursement],((Deductions[Type]=$A$54)*(Deductions[PARTNER]=$A73)),0))</f>
        <v>0</v>
      </c>
      <c r="I73" s="203" cm="1">
        <f t="array" aca="1" ref="I73" ca="1">SUM(_xlfn._xlws.FILTER(Deductions[Bonus],((Deductions[Type]=$A$54)*(Deductions[PARTNER]=$A73)),0))</f>
        <v>0</v>
      </c>
      <c r="J73" s="203" cm="1">
        <f t="array" aca="1" ref="J73" ca="1">SUM(_xlfn._xlws.FILTER(Deductions[Credentials],((Deductions[Type]=$A$54)*(Deductions[PARTNER]=$A73)),0))</f>
        <v>0</v>
      </c>
      <c r="K73" s="203" cm="1">
        <f t="array" aca="1" ref="K73" ca="1">SUM(_xlfn._xlws.FILTER(Deductions[LIFT LEASE TOTAL],((Deductions[Type]=$A$54)*(Deductions[PARTNER]=$A73)),0))</f>
        <v>0</v>
      </c>
      <c r="L73" s="203" cm="1">
        <f t="array" aca="1" ref="L73" ca="1">SUM(_xlfn._xlws.FILTER(Deductions[Violation],((Deductions[Type]=$A$54)*(Deductions[PARTNER]=$A73)),0))</f>
        <v>0</v>
      </c>
      <c r="M73" s="203" cm="1">
        <f t="array" aca="1" ref="M73" ca="1">SUM(_xlfn._xlws.FILTER(Deductions[Other Deductions],((Deductions[Type]=$A$54)*(Deductions[PARTNER]=$A73)),0))</f>
        <v>0</v>
      </c>
      <c r="N73" s="203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4">
        <f t="shared" ca="1" si="2"/>
        <v>0</v>
      </c>
    </row>
    <row r="74" spans="1:15" x14ac:dyDescent="0.25">
      <c r="D74" s="203"/>
      <c r="E74" s="203"/>
      <c r="F74" s="196">
        <f>IFERROR((SUMIFS(Hours_Working[GallonUpdated],Hours_Working[Week],1,Hours_Working[CLIENT],$A$54,Hours_Working[PARTNER],'PR DATE'!$A74)*$D$33+SUMIFS(Hours_Working[GallonUpdated],Hours_Working[Week],2,Hours_Working[CLIENT],$A$54,Hours_Working[PARTNER],'PR DATE'!$A74)*$D$34)+(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WAV)+(((SUMIFS(Hours_Working[MILES],Hours_Working[CLIENT],$A$54,Hours_Working[PARTNER],$A74,Hours_Working[Week],1,Hours_Working[TYPE],#REF!))+(SUMIFS(Hours_Working[MILES],Hours_Working[CLIENT],$A$54,Hours_Working[PARTNER],$A74,Hours_Working[Week],2,Hours_Working[TYPE],#REF!)))*ref_VSR_BIGVAN)),0)</f>
        <v>0</v>
      </c>
      <c r="G74" s="203" cm="1">
        <f t="array" ref="G74">SUM(_xlfn._xlws.FILTER(Deductions[Other Income],((Deductions[Type]=$A$54)*(Deductions[PARTNER]=$A74)),0))</f>
        <v>0</v>
      </c>
      <c r="H74" s="203" cm="1">
        <f t="array" ref="H74">SUM(_xlfn._xlws.FILTER(Deductions[Reimbursement],((Deductions[Type]=$A$54)*(Deductions[PARTNER]=$A74)),0))</f>
        <v>0</v>
      </c>
      <c r="I74" s="203" cm="1">
        <f t="array" ref="I74">SUM(_xlfn._xlws.FILTER(Deductions[Bonus],((Deductions[Type]=$A$54)*(Deductions[PARTNER]=$A74)),0))</f>
        <v>0</v>
      </c>
      <c r="J74" s="203" cm="1">
        <f t="array" ref="J74">SUM(_xlfn._xlws.FILTER(Deductions[Credentials],((Deductions[Type]=$A$54)*(Deductions[PARTNER]=$A74)),0))</f>
        <v>0</v>
      </c>
      <c r="K74" s="203" cm="1">
        <f t="array" ref="K74">SUM(_xlfn._xlws.FILTER(Deductions[LIFT LEASE TOTAL],((Deductions[Type]=$A$54)*(Deductions[PARTNER]=$A74)),0))</f>
        <v>0</v>
      </c>
      <c r="L74" s="203" cm="1">
        <f t="array" ref="L74">SUM(_xlfn._xlws.FILTER(Deductions[Violation],((Deductions[Type]=$A$54)*(Deductions[PARTNER]=$A74)),0))</f>
        <v>0</v>
      </c>
      <c r="M74" s="203" cm="1">
        <f t="array" ref="M74">SUM(_xlfn._xlws.FILTER(Deductions[Other Deductions],((Deductions[Type]=$A$54)*(Deductions[PARTNER]=$A74)),0))</f>
        <v>0</v>
      </c>
      <c r="N74" s="203" cm="1">
        <f t="array" ref="N74">IFERROR(SUM(_xlfn._xlws.FILTER(Fares_CCCTA_LAVTA[Cash Collected],((Fares_CCCTA_LAVTA[PARTNER NAME]=$A74)*(Fares_CCCTA_LAVTA[Trip Type]="LAVTA")*(Fares_CCCTA_LAVTA[PARTNER NAME]&lt;&gt;"")),0)),0)</f>
        <v>0</v>
      </c>
      <c r="O74" s="204">
        <f t="shared" ref="O74" si="3">SUM(D74:I74)-SUM(J74:N74)</f>
        <v>0</v>
      </c>
    </row>
    <row r="75" spans="1:15" x14ac:dyDescent="0.25">
      <c r="A75" s="201"/>
      <c r="B75" s="201"/>
      <c r="C75" s="201"/>
      <c r="D75" s="202">
        <f t="shared" ref="D75:O75" ca="1" si="4">SUM(D55:D74)</f>
        <v>29789.672780000004</v>
      </c>
      <c r="E75" s="202">
        <f t="shared" si="4"/>
        <v>0</v>
      </c>
      <c r="F75" s="202">
        <f t="shared" ca="1" si="4"/>
        <v>0</v>
      </c>
      <c r="G75" s="202">
        <f t="shared" ca="1" si="4"/>
        <v>0</v>
      </c>
      <c r="H75" s="202">
        <f t="shared" ca="1" si="4"/>
        <v>0</v>
      </c>
      <c r="I75" s="202">
        <f t="shared" ca="1" si="4"/>
        <v>0</v>
      </c>
      <c r="J75" s="202">
        <f t="shared" ca="1" si="4"/>
        <v>0</v>
      </c>
      <c r="K75" s="202">
        <f t="shared" ca="1" si="4"/>
        <v>3366.7200000000003</v>
      </c>
      <c r="L75" s="202">
        <f t="shared" ca="1" si="4"/>
        <v>1850</v>
      </c>
      <c r="M75" s="202">
        <f t="shared" ca="1" si="4"/>
        <v>500</v>
      </c>
      <c r="N75" s="202">
        <f t="shared" ca="1" si="4"/>
        <v>747.5</v>
      </c>
      <c r="O75" s="202">
        <f t="shared" ca="1" si="4"/>
        <v>23325.452780000003</v>
      </c>
    </row>
    <row r="78" spans="1:15" s="206" customFormat="1" x14ac:dyDescent="0.25">
      <c r="A78" s="205"/>
      <c r="D78" s="207">
        <f t="shared" ref="D78:N78" ca="1" si="5">+D27+D75</f>
        <v>92057.667170000001</v>
      </c>
      <c r="E78" s="207">
        <f t="shared" ca="1" si="5"/>
        <v>7098.3314</v>
      </c>
      <c r="F78" s="207">
        <f t="shared" ca="1" si="5"/>
        <v>0</v>
      </c>
      <c r="G78" s="207">
        <f t="shared" ca="1" si="5"/>
        <v>0</v>
      </c>
      <c r="H78" s="207">
        <f t="shared" ca="1" si="5"/>
        <v>0</v>
      </c>
      <c r="I78" s="207">
        <f t="shared" ca="1" si="5"/>
        <v>0</v>
      </c>
      <c r="J78" s="207">
        <f t="shared" ca="1" si="5"/>
        <v>0</v>
      </c>
      <c r="K78" s="207">
        <f t="shared" ca="1" si="5"/>
        <v>10405.299999999999</v>
      </c>
      <c r="L78" s="207">
        <f t="shared" ca="1" si="5"/>
        <v>2700</v>
      </c>
      <c r="M78" s="207">
        <f t="shared" ca="1" si="5"/>
        <v>500</v>
      </c>
      <c r="N78" s="207">
        <f t="shared" ca="1" si="5"/>
        <v>4465.5</v>
      </c>
      <c r="O78" s="207">
        <f ca="1">+O27+O75</f>
        <v>81085.198570000008</v>
      </c>
    </row>
    <row r="84" spans="14:15" x14ac:dyDescent="0.25">
      <c r="N84" s="200"/>
      <c r="O84" s="200"/>
    </row>
  </sheetData>
  <mergeCells count="2">
    <mergeCell ref="A54:O54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ColWidth="8.85546875"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118</v>
      </c>
      <c r="D1" t="s">
        <v>119</v>
      </c>
      <c r="E1" t="s">
        <v>120</v>
      </c>
      <c r="F1" t="s">
        <v>121</v>
      </c>
      <c r="G1" t="s">
        <v>122</v>
      </c>
      <c r="H1" t="s">
        <v>123</v>
      </c>
      <c r="I1" t="s">
        <v>124</v>
      </c>
      <c r="J1" t="s">
        <v>125</v>
      </c>
      <c r="K1" t="s">
        <v>95</v>
      </c>
      <c r="L1" t="s">
        <v>96</v>
      </c>
      <c r="M1" t="s">
        <v>126</v>
      </c>
      <c r="N1" t="s">
        <v>127</v>
      </c>
      <c r="O1" t="s">
        <v>99</v>
      </c>
      <c r="P1" t="s">
        <v>100</v>
      </c>
      <c r="Q1" t="s">
        <v>101</v>
      </c>
      <c r="R1" t="s">
        <v>128</v>
      </c>
    </row>
    <row r="2" spans="1:18" x14ac:dyDescent="0.25">
      <c r="C2" t="e" cm="1" vm="1">
        <f t="array" aca="1" ref="C2" ca="1">_xlfn.VSTACK(ROW(INDEX(_xlfn.ANCHORARRAY('PR DATE'!A6),,1)),ROW(INDEX(_xlfn.ANCHORARRAY('PR DATE'!A55),,1)))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DATE'!$B$33,"M/D/YY")&amp;", "&amp;TEXT('PR DATE'!$B$34,"M/D/YY"),"")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3"/>
  <sheetViews>
    <sheetView workbookViewId="0">
      <selection activeCell="F25" sqref="F25"/>
    </sheetView>
  </sheetViews>
  <sheetFormatPr defaultColWidth="8.85546875"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129</v>
      </c>
      <c r="B3" t="s">
        <v>130</v>
      </c>
      <c r="G3" s="26" t="s">
        <v>129</v>
      </c>
      <c r="H3" t="s">
        <v>130</v>
      </c>
    </row>
    <row r="4" spans="1:8" x14ac:dyDescent="0.25">
      <c r="A4" s="27" t="s">
        <v>73</v>
      </c>
      <c r="B4">
        <v>1771</v>
      </c>
      <c r="G4" s="27" t="s">
        <v>18</v>
      </c>
      <c r="H4">
        <v>1576.25</v>
      </c>
    </row>
    <row r="5" spans="1:8" x14ac:dyDescent="0.25">
      <c r="A5" s="27" t="s">
        <v>44</v>
      </c>
      <c r="B5">
        <v>747.5</v>
      </c>
      <c r="G5" s="27" t="s">
        <v>65</v>
      </c>
      <c r="H5">
        <v>120.75</v>
      </c>
    </row>
    <row r="6" spans="1:8" x14ac:dyDescent="0.25">
      <c r="A6" s="27" t="s">
        <v>75</v>
      </c>
      <c r="B6">
        <v>1947</v>
      </c>
      <c r="G6" s="27" t="s">
        <v>21</v>
      </c>
      <c r="H6">
        <v>218.5</v>
      </c>
    </row>
    <row r="7" spans="1:8" x14ac:dyDescent="0.25">
      <c r="A7" s="27" t="s">
        <v>131</v>
      </c>
      <c r="B7">
        <v>4465.5</v>
      </c>
      <c r="G7" s="27" t="s">
        <v>45</v>
      </c>
      <c r="H7">
        <v>60</v>
      </c>
    </row>
    <row r="8" spans="1:8" x14ac:dyDescent="0.25">
      <c r="G8" s="27" t="s">
        <v>132</v>
      </c>
      <c r="H8">
        <v>105</v>
      </c>
    </row>
    <row r="9" spans="1:8" x14ac:dyDescent="0.25">
      <c r="G9" s="27" t="s">
        <v>133</v>
      </c>
      <c r="H9">
        <v>190.25</v>
      </c>
    </row>
    <row r="10" spans="1:8" x14ac:dyDescent="0.25">
      <c r="G10" s="27" t="s">
        <v>134</v>
      </c>
      <c r="H10">
        <v>37.5</v>
      </c>
    </row>
    <row r="11" spans="1:8" x14ac:dyDescent="0.25">
      <c r="G11" s="27" t="s">
        <v>135</v>
      </c>
      <c r="H11">
        <v>193.5</v>
      </c>
    </row>
    <row r="12" spans="1:8" x14ac:dyDescent="0.25">
      <c r="G12" s="27" t="s">
        <v>136</v>
      </c>
      <c r="H12">
        <v>633.75</v>
      </c>
    </row>
    <row r="13" spans="1:8" x14ac:dyDescent="0.25">
      <c r="G13" s="27" t="s">
        <v>137</v>
      </c>
      <c r="H13">
        <v>21</v>
      </c>
    </row>
    <row r="14" spans="1:8" x14ac:dyDescent="0.25">
      <c r="G14" s="27" t="s">
        <v>138</v>
      </c>
      <c r="H14">
        <v>213</v>
      </c>
    </row>
    <row r="15" spans="1:8" x14ac:dyDescent="0.25">
      <c r="G15" s="27" t="s">
        <v>139</v>
      </c>
      <c r="H15">
        <v>158</v>
      </c>
    </row>
    <row r="16" spans="1:8" x14ac:dyDescent="0.25">
      <c r="G16" s="27" t="s">
        <v>140</v>
      </c>
      <c r="H16">
        <v>203.75</v>
      </c>
    </row>
    <row r="17" spans="7:8" x14ac:dyDescent="0.25">
      <c r="G17" s="27" t="s">
        <v>141</v>
      </c>
      <c r="H17">
        <v>150.25</v>
      </c>
    </row>
    <row r="18" spans="7:8" x14ac:dyDescent="0.25">
      <c r="G18" s="27" t="s">
        <v>142</v>
      </c>
      <c r="H18">
        <v>138.75</v>
      </c>
    </row>
    <row r="19" spans="7:8" x14ac:dyDescent="0.25">
      <c r="G19" s="27" t="s">
        <v>143</v>
      </c>
      <c r="H19">
        <v>196.75</v>
      </c>
    </row>
    <row r="20" spans="7:8" x14ac:dyDescent="0.25">
      <c r="G20" s="27" t="s">
        <v>144</v>
      </c>
      <c r="H20">
        <v>71</v>
      </c>
    </row>
    <row r="21" spans="7:8" x14ac:dyDescent="0.25">
      <c r="G21" s="27" t="s">
        <v>145</v>
      </c>
      <c r="H21">
        <v>91.25</v>
      </c>
    </row>
    <row r="22" spans="7:8" x14ac:dyDescent="0.25">
      <c r="G22" s="27" t="s">
        <v>117</v>
      </c>
      <c r="H22">
        <v>86.25</v>
      </c>
    </row>
    <row r="23" spans="7:8" x14ac:dyDescent="0.25">
      <c r="G23" s="27" t="s">
        <v>131</v>
      </c>
      <c r="H23">
        <v>4465.5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1" t="s">
        <v>21</v>
      </c>
      <c r="B2" s="241"/>
      <c r="C2" s="241"/>
    </row>
    <row r="3" spans="1:30" ht="15.75" thickBot="1" x14ac:dyDescent="0.3">
      <c r="D3" s="48" t="s">
        <v>147</v>
      </c>
      <c r="F3" s="49">
        <f ca="1">IFERROR(SUM(TTL_REV),0)</f>
        <v>4323.3774999999996</v>
      </c>
      <c r="I3" s="236" t="str">
        <f>"WE: "&amp;TEXT('WEEK ENDING DATES'!$C$2,"MMM D")</f>
        <v>WE: Dec 22</v>
      </c>
      <c r="J3" s="237"/>
      <c r="K3" s="238" t="str">
        <f>"WE: "&amp;TEXT('WEEK ENDING DATES'!$C$3,"MMM D")</f>
        <v>WE: Dec 29</v>
      </c>
      <c r="L3" s="239"/>
    </row>
    <row r="4" spans="1:30" ht="19.5" thickBot="1" x14ac:dyDescent="0.35">
      <c r="B4" s="129" t="s">
        <v>148</v>
      </c>
      <c r="C4" s="131">
        <f ca="1">F3+R8+M9+X4-U4-F7</f>
        <v>3948.2505999999994</v>
      </c>
      <c r="D4" s="2" t="s">
        <v>149</v>
      </c>
      <c r="F4" s="49" cm="1">
        <f t="array" ref="F4">IFERROR(SUM(_xlfn._xlws.FILTER(Fares_CCCTA_LAVTA[Cash Collected],((Fares_CCCTA_LAVTA[PARTNER NAME]=A$2)*(Fares_CCCTA_LAVTA[Trip Type]="LAVTA")),0)),0)</f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f ca="1">IFERROR(SUM(Total_Trip_Rev),0)</f>
        <v>1150.9150000000004</v>
      </c>
      <c r="T4" s="127" t="s">
        <v>154</v>
      </c>
      <c r="U4" s="130">
        <f>SUM(U5:U8)</f>
        <v>590</v>
      </c>
      <c r="V4" s="4"/>
      <c r="W4" s="127" t="s">
        <v>155</v>
      </c>
      <c r="X4" s="130">
        <f>SUM(X5:X7)</f>
        <v>0</v>
      </c>
    </row>
    <row r="5" spans="1:30" ht="18.75" x14ac:dyDescent="0.3">
      <c r="B5" s="47"/>
      <c r="C5" s="8"/>
      <c r="D5" s="2" t="s">
        <v>156</v>
      </c>
      <c r="F5" s="49" cm="1">
        <f t="array" ref="F5">IFERROR(SUM(_xlfn._xlws.FILTER(Fares_CCCTA_LAVTA[Cash Collected],((Fares_CCCTA_LAVTA[PARTNER NAME]=A$2)*(Fares_CCCTA_LAVTA[Trip Type]="County Connection")),0)),0)</f>
        <v>115</v>
      </c>
      <c r="H5" s="77" t="s">
        <v>23</v>
      </c>
      <c r="I5" s="119">
        <f>SUMIFS(Hours_Working[MILES],Hours_Working[PARTNER],$A$2,Hours_Working[Week],1,Hours_Working[TYPE],$H5)</f>
        <v>1341.999</v>
      </c>
      <c r="J5" s="120">
        <f>SUMIFS(Hours_Working[Gallon],Hours_Working[PARTNER],$A$2,Hours_Working[Week],1,Hours_Working[TYPE],$H5)</f>
        <v>111.83325000000001</v>
      </c>
      <c r="K5" s="120">
        <f>SUMIFS(Hours_Working[MILES],Hours_Working[PARTNER],$A$2,Hours_Working[Week],2,Hours_Working[TYPE],$H5)</f>
        <v>1160.1020000000001</v>
      </c>
      <c r="L5" s="120">
        <f>SUMIFS(Hours_Working[Gallon],Hours_Working[PARTNER],$A$2,Hours_Working[Week],2,Hours_Working[TYPE],$H5)</f>
        <v>96.675166666666669</v>
      </c>
      <c r="M5" s="118">
        <f>SUM(I5,K5)*ref_VSR_WAV</f>
        <v>0</v>
      </c>
      <c r="P5" s="1" t="s">
        <v>157</v>
      </c>
      <c r="R5" s="65">
        <f>SUMIFS(Fares_Big_Star_Export[CCCTA PAID],Fares_Big_Star_Export[ValidRow],TRUE,Fares_Big_Star_Export[PARTNER NAME],A$2)</f>
        <v>910.5416666666664</v>
      </c>
      <c r="T5" s="66" t="s">
        <v>158</v>
      </c>
      <c r="U5" s="65" cm="1">
        <f t="array" ref="U5">SUM(_xlfn._xlws.FILTER(Deductions[Credentials],(Deductions[PARTNER]=$A$2),0))</f>
        <v>0</v>
      </c>
      <c r="V5" s="4"/>
      <c r="W5" s="66" t="s">
        <v>159</v>
      </c>
      <c r="X5" s="65" cm="1">
        <f t="array" ref="X5">SUM(_xlfn._xlws.FILTER(Deductions[Other Income],(Deductions[PARTNER]=$A$2),0))</f>
        <v>0</v>
      </c>
    </row>
    <row r="6" spans="1:30" ht="18.75" x14ac:dyDescent="0.3">
      <c r="D6" s="2" t="s">
        <v>160</v>
      </c>
      <c r="F6" s="49" cm="1">
        <f t="array" ref="F6">IFERROR(SUM(_xlfn._xlws.FILTER(Fares_CCCTA_LAVTA[Cash Collected],((Fares_CCCTA_LAVTA[PARTNER NAME]=A$2)*(Fares_CCCTA_LAVTA[Trip Type]="One-Seat")),0)),0)</f>
        <v>103.5</v>
      </c>
      <c r="G6" s="50"/>
      <c r="H6" s="77" t="s">
        <v>20</v>
      </c>
      <c r="I6" s="119">
        <f>SUMIFS(Hours_Working[MILES],Hours_Working[PARTNER],$A$2,Hours_Working[Week],1,Hours_Working[TYPE],$H6)</f>
        <v>0</v>
      </c>
      <c r="J6" s="120">
        <f>SUMIFS(Hours_Working[Gallon],Hours_Working[PARTNER],$A$2,Hours_Working[Week],1,Hours_Working[TYPE],$H6)</f>
        <v>0</v>
      </c>
      <c r="K6" s="120">
        <f>SUMIFS(Hours_Working[MILES],Hours_Working[PARTNER],$A$2,Hours_Working[Week],2,Hours_Working[TYPE],$H6)</f>
        <v>0</v>
      </c>
      <c r="L6" s="120">
        <f>SUMIFS(Hours_Working[Gallon],Hours_Working[PARTNER],$A$2,Hours_Working[Week],2,Hours_Working[TYPE],$H6)</f>
        <v>0</v>
      </c>
      <c r="M6" s="118">
        <f>SUM(I6,K6)*ref_VSR_BIGVAN</f>
        <v>0</v>
      </c>
      <c r="O6" s="6"/>
      <c r="P6" s="1" t="s">
        <v>161</v>
      </c>
      <c r="R6" s="176">
        <f>SUMIFS(Fares_Big_Star_Export[Trip Time],Fares_Big_Star_Export[ValidRow],TRUE,Fares_Big_Star_Export[PARTNER NAME],A$2)</f>
        <v>1681</v>
      </c>
      <c r="T6" s="66" t="s">
        <v>162</v>
      </c>
      <c r="U6" s="65" cm="1">
        <f t="array" ref="U6">SUM(_xlfn._xlws.FILTER(Deductions[LIFT LEASE TOTAL],(Deductions[PARTNER]=$A$2),0))</f>
        <v>590</v>
      </c>
      <c r="V6" s="4"/>
      <c r="W6" s="66" t="s">
        <v>95</v>
      </c>
      <c r="X6" s="65" cm="1">
        <f t="array" ref="X6">SUM(_xlfn._xlws.FILTER(Deductions[Reimbursement],(Deductions[PARTNER]=$A$2),0))</f>
        <v>0</v>
      </c>
    </row>
    <row r="7" spans="1:30" ht="18.75" x14ac:dyDescent="0.3">
      <c r="B7" s="34" t="s">
        <v>146</v>
      </c>
      <c r="C7" s="7"/>
      <c r="D7" s="48" t="s">
        <v>163</v>
      </c>
      <c r="F7" s="175">
        <f>SUM(F4:F6)</f>
        <v>218.5</v>
      </c>
      <c r="G7" s="4"/>
      <c r="H7" s="77" t="s">
        <v>37</v>
      </c>
      <c r="I7" s="119">
        <f>SUMIFS(Hours_Working[MILES],Hours_Working[PARTNER],$A$2,Hours_Working[Week],1,Hours_Working[TYPE],$H7)</f>
        <v>0</v>
      </c>
      <c r="J7" s="120">
        <f>SUMIFS(Hours_Working[Gallon],Hours_Working[PARTNER],$A$2,Hours_Working[Week],1,Hours_Working[TYPE],$H7)</f>
        <v>0</v>
      </c>
      <c r="K7" s="120">
        <f>SUMIFS(Hours_Working[MILES],Hours_Working[PARTNER],$A$2,Hours_Working[Week],2,Hours_Working[TYPE],$H7)</f>
        <v>0</v>
      </c>
      <c r="L7" s="120">
        <f>SUMIFS(Hours_Working[Gallon],Hours_Working[PARTNER],$A$2,Hours_Working[Week],2,Hours_Working[TYPE],$H7)</f>
        <v>0</v>
      </c>
      <c r="M7" s="118"/>
      <c r="P7" s="1" t="s">
        <v>164</v>
      </c>
      <c r="Q7" s="64"/>
      <c r="R7" s="51">
        <f>IFERROR(R6/60,0)</f>
        <v>28.016666666666666</v>
      </c>
      <c r="T7" s="66" t="s">
        <v>165</v>
      </c>
      <c r="U7" s="65" cm="1">
        <f t="array" ref="U7">SUM(_xlfn._xlws.FILTER(Deductions[Violation],(Deductions[PARTNER]=$A$2),0))</f>
        <v>0</v>
      </c>
      <c r="V7" s="4"/>
      <c r="W7" s="66" t="s">
        <v>96</v>
      </c>
      <c r="X7" s="65" cm="1">
        <f t="array" ref="X7">SUM(_xlfn._xlws.FILTER(Deductions[Bonus],(Deductions[PARTNER]=$A$2),0))</f>
        <v>0</v>
      </c>
    </row>
    <row r="8" spans="1:30" ht="19.5" thickBot="1" x14ac:dyDescent="0.35">
      <c r="B8" s="34"/>
      <c r="C8" s="7"/>
      <c r="D8" s="48" t="s">
        <v>166</v>
      </c>
      <c r="F8" s="128">
        <f>IFERROR((SUMIFS(Hours_Working[GallonUpdated],Hours_Working[Week],1,Hours_Working[PARTNER],$A2)*'PR DATE'!$D$33+SUMIFS(Hours_Working[GallonUpdated],Hours_Working[Week],2,Hours_Working[PARTNER],$A2)*'PR DATE'!$D$34)+((((SUMIFS(Hours_Working[MILES],Hours_Working[PARTNER],$A2,Hours_Working[Week],1,Hours_Working[TYPE],#REF!))+(SUMIFS(Hours_Working[MILES],Hours_Working[PARTNER],$A2,Hours_Working[Week],2,Hours_Working[TYPE],#REF!)))*ref_VSR_WAV)+(((SUMIFS(Hours_Working[MILES],Hours_Working[PARTNER],$A2,Hours_Working[Week],1,Hours_Working[TYPE],#REF!))+(SUMIFS(Hours_Working[MILES],Hours_Working[PARTNER],$A2,Hours_Working[Week],2,Hours_Working[TYPE],#REF!)))*ref_VSR_BIGVAN)),0)</f>
        <v>0</v>
      </c>
      <c r="G8" s="137"/>
      <c r="H8" s="78" t="s">
        <v>84</v>
      </c>
      <c r="I8" s="121">
        <f>SUM(I5:I7)</f>
        <v>1341.999</v>
      </c>
      <c r="J8" s="122">
        <f>SUM(J5:J7)</f>
        <v>111.83325000000001</v>
      </c>
      <c r="K8" s="122">
        <f>SUM(K5:K7)</f>
        <v>1160.1020000000001</v>
      </c>
      <c r="L8" s="122">
        <f>SUM(L5:L7)</f>
        <v>96.675166666666669</v>
      </c>
      <c r="M8" s="123">
        <f>SUM(M5:M7)</f>
        <v>0</v>
      </c>
      <c r="P8" s="1" t="s">
        <v>167</v>
      </c>
      <c r="Q8" s="5"/>
      <c r="R8" s="65">
        <f>IFERROR(SUMIF(Fares_Big_Star_Export[PARTNER NAME],$A2,Fares_Big_Star_Export[Gross Revenue One Seat]),0)</f>
        <v>433.37309999999997</v>
      </c>
      <c r="T8" s="66" t="s">
        <v>168</v>
      </c>
      <c r="U8" s="65" cm="1">
        <f t="array" ref="U8">SUM(_xlfn._xlws.FILTER(Deductions[Other Deductions],(Deductions[PARTNER]=$A$2),0))</f>
        <v>0</v>
      </c>
    </row>
    <row r="9" spans="1:30" ht="18.75" x14ac:dyDescent="0.3">
      <c r="B9" s="34"/>
      <c r="C9" s="7"/>
      <c r="F9" s="41"/>
      <c r="G9" s="240" t="s">
        <v>169</v>
      </c>
      <c r="H9" s="240"/>
      <c r="I9" s="184">
        <f>SUMIFS(Hours_Working[GallonUpdated],Hours_Working[Week],1,Hours_Working[PARTNER],$A2)*'PR DATE'!$D$33</f>
        <v>0</v>
      </c>
      <c r="K9" s="184">
        <f>SUMIFS(Hours_Working[GallonUpdated],Hours_Working[Week],2,Hours_Working[PARTNER],$A2)*'PR DATE'!$D$34</f>
        <v>0</v>
      </c>
      <c r="M9" s="185">
        <f>I9+K9</f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2" t="s">
        <v>170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4"/>
      <c r="P11" s="234" t="s">
        <v>171</v>
      </c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 cm="1">
        <f t="array" ref="B13:N28">_xlfn._xlws.SORT(_xlfn._xlws.FILTER(Hours_Working[[Date]:[TTL REV]],((Hours_Working[PARTNER]=NewSheet!A2)*((Hours_Working[CLIENT]="CCCTA")+(Hours_Working[CLIENT]="LAVTA"))),"NO DATA"),1,1)</f>
        <v>45642</v>
      </c>
      <c r="C13" s="10" t="str">
        <v>CCCTA</v>
      </c>
      <c r="D13" s="11" t="str">
        <v>BUTLER, JACQUELINE</v>
      </c>
      <c r="E13" s="100" t="str">
        <v>205B</v>
      </c>
      <c r="F13" s="13" t="str">
        <v>WAV</v>
      </c>
      <c r="G13" s="13">
        <v>10</v>
      </c>
      <c r="H13" s="13">
        <v>8.5670000000000002</v>
      </c>
      <c r="I13" s="82">
        <v>0.16700000000000001</v>
      </c>
      <c r="J13" s="82">
        <v>0.5</v>
      </c>
      <c r="K13" s="86">
        <v>172.74</v>
      </c>
      <c r="L13" s="54">
        <v>32.5</v>
      </c>
      <c r="M13" s="95">
        <v>8.0670000000000002</v>
      </c>
      <c r="N13" s="55">
        <v>262.17750000000001</v>
      </c>
      <c r="P13" s="14" t="str" cm="1">
        <f t="array" ref="P13:AD50">_xlfn.SORTBY(_xlfn._xlws.FILTER(Fares_Big_Star_Export[[Trip Type]:[Total Trip Rev]],(Fares_Big_Star_Export[PARTNER NAME]=NewSheet!$A$2)*(Fares_Big_Star_Export[ValidRow]=TRUE),"NO DATA"),_xlfn._xlws.FILTER(Fares_Big_Star_Export[Date],(Fares_Big_Star_Export[PARTNER NAME]=NewSheet!$A$2)*(Fares_Big_Star_Export[ValidRow]=TRUE),1),1,_xlfn._xlws.FILTER(Fares_Big_Star_Export[Employee Name],(Fares_Big_Star_Export[PARTNER NAME]=NewSheet!$A$2)*(Fares_Big_Star_Export[ValidRow]=TRUE),1),1,_xlfn._xlws.FILTER(Fares_Big_Star_Export[Trip ID],(Fares_Big_Star_Export[PARTNER NAME]=NewSheet!$A$2)*(Fares_Big_Star_Export[ValidRow]=TRUE),1),1)</f>
        <v>One-Seat</v>
      </c>
      <c r="Q13" s="11" t="str">
        <v>BUTLER, JACQUELINE</v>
      </c>
      <c r="R13" s="12">
        <v>45642</v>
      </c>
      <c r="S13" s="11">
        <v>4039939</v>
      </c>
      <c r="T13" s="13" t="str">
        <v>205B</v>
      </c>
      <c r="U13" s="13" t="str">
        <v>AM1</v>
      </c>
      <c r="V13" s="11">
        <v>5.17</v>
      </c>
      <c r="W13" s="11">
        <v>10</v>
      </c>
      <c r="X13" s="11" t="str">
        <v>SD</v>
      </c>
      <c r="Y13" s="13" t="str">
        <v>Yes</v>
      </c>
      <c r="Z13" s="28">
        <v>5</v>
      </c>
      <c r="AA13" s="180">
        <v>5.17</v>
      </c>
      <c r="AB13" s="181">
        <v>1.75</v>
      </c>
      <c r="AC13" s="181">
        <v>9.0474999999999994</v>
      </c>
      <c r="AD13">
        <v>14.047499999999999</v>
      </c>
    </row>
    <row r="14" spans="1:30" x14ac:dyDescent="0.25">
      <c r="B14" s="36">
        <v>45642</v>
      </c>
      <c r="C14" s="15" t="str">
        <v>CCCTA</v>
      </c>
      <c r="D14" s="16" t="str">
        <v>TILLMAN, ROSALYN</v>
      </c>
      <c r="E14" s="101" t="str">
        <v>205A</v>
      </c>
      <c r="F14" s="18" t="str">
        <v>WAV</v>
      </c>
      <c r="G14" s="18">
        <v>9</v>
      </c>
      <c r="H14" s="18">
        <v>9.5670000000000002</v>
      </c>
      <c r="I14" s="83">
        <v>0.4</v>
      </c>
      <c r="J14" s="83">
        <v>0.53300000000000003</v>
      </c>
      <c r="K14" s="87">
        <v>181.316</v>
      </c>
      <c r="L14" s="56">
        <v>32.5</v>
      </c>
      <c r="M14" s="96">
        <v>8.9640000000000004</v>
      </c>
      <c r="N14" s="57">
        <v>291.33000000000004</v>
      </c>
      <c r="P14" s="15" t="str">
        <v>One-Seat</v>
      </c>
      <c r="Q14" s="16" t="str">
        <v>TILLMAN, ROSALYN</v>
      </c>
      <c r="R14" s="17">
        <v>45642</v>
      </c>
      <c r="S14" s="16">
        <v>4038706</v>
      </c>
      <c r="T14" s="18" t="str">
        <v>205A</v>
      </c>
      <c r="U14" s="18" t="str">
        <v>AM1</v>
      </c>
      <c r="V14" s="16">
        <v>19.12</v>
      </c>
      <c r="W14" s="16">
        <v>52</v>
      </c>
      <c r="X14" s="16" t="str">
        <v>SD</v>
      </c>
      <c r="Y14" s="18" t="str">
        <v>Yes</v>
      </c>
      <c r="Z14" s="29">
        <v>5</v>
      </c>
      <c r="AA14" s="31">
        <v>19.12</v>
      </c>
      <c r="AB14" s="23">
        <v>1.75</v>
      </c>
      <c r="AC14" s="23">
        <v>33.46</v>
      </c>
      <c r="AD14">
        <v>38.46</v>
      </c>
    </row>
    <row r="15" spans="1:30" x14ac:dyDescent="0.25">
      <c r="B15" s="36">
        <v>45643</v>
      </c>
      <c r="C15" s="15" t="str">
        <v>CCCTA</v>
      </c>
      <c r="D15" s="16" t="str">
        <v>TILLMAN, ROSALYN</v>
      </c>
      <c r="E15" s="101" t="str">
        <v>205A</v>
      </c>
      <c r="F15" s="18" t="str">
        <v>WAV</v>
      </c>
      <c r="G15" s="18">
        <v>5</v>
      </c>
      <c r="H15" s="18">
        <v>9.3829999999999991</v>
      </c>
      <c r="I15" s="83">
        <v>0.16700000000000001</v>
      </c>
      <c r="J15" s="83">
        <v>0.317</v>
      </c>
      <c r="K15" s="87">
        <v>199.11099999999999</v>
      </c>
      <c r="L15" s="56">
        <v>32.5</v>
      </c>
      <c r="M15" s="96">
        <v>9.0659999999999989</v>
      </c>
      <c r="N15" s="57">
        <v>294.64499999999998</v>
      </c>
      <c r="P15" s="15" t="str">
        <v>One-Seat</v>
      </c>
      <c r="Q15" s="16" t="str">
        <v>TILLMAN, ROSALYN</v>
      </c>
      <c r="R15" s="17">
        <v>45642</v>
      </c>
      <c r="S15" s="16">
        <v>4041976</v>
      </c>
      <c r="T15" s="18" t="str">
        <v>205A</v>
      </c>
      <c r="U15" s="18" t="str">
        <v>AM1</v>
      </c>
      <c r="V15" s="16">
        <v>26.9</v>
      </c>
      <c r="W15" s="16">
        <v>84</v>
      </c>
      <c r="X15" s="16" t="str">
        <v>SD</v>
      </c>
      <c r="Y15" s="18" t="str">
        <v>Yes</v>
      </c>
      <c r="Z15" s="29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45643</v>
      </c>
      <c r="C16" s="15" t="str">
        <v>CCCTA</v>
      </c>
      <c r="D16" s="16" t="str">
        <v>BUTLER, JACQUELINE</v>
      </c>
      <c r="E16" s="101" t="str">
        <v>205B</v>
      </c>
      <c r="F16" s="18" t="str">
        <v>WAV</v>
      </c>
      <c r="G16" s="18">
        <v>4</v>
      </c>
      <c r="H16" s="18">
        <v>7.2169999999999996</v>
      </c>
      <c r="I16" s="83">
        <v>0</v>
      </c>
      <c r="J16" s="83">
        <v>0</v>
      </c>
      <c r="K16" s="87">
        <v>178.43899999999999</v>
      </c>
      <c r="L16" s="56">
        <v>32.5</v>
      </c>
      <c r="M16" s="96">
        <v>7.2169999999999996</v>
      </c>
      <c r="N16" s="57">
        <v>234.55249999999998</v>
      </c>
      <c r="P16" t="str">
        <v>One-Seat</v>
      </c>
      <c r="Q16" s="16" t="str">
        <v>TILLMAN, ROSALYN</v>
      </c>
      <c r="R16" s="17">
        <v>45642</v>
      </c>
      <c r="S16" s="16">
        <v>4042594</v>
      </c>
      <c r="T16" s="18" t="str">
        <v>205A</v>
      </c>
      <c r="U16" s="18" t="str">
        <v>WK1</v>
      </c>
      <c r="V16" s="16">
        <v>19.04</v>
      </c>
      <c r="W16" s="16">
        <v>67</v>
      </c>
      <c r="X16" s="16" t="str">
        <v>SD</v>
      </c>
      <c r="Y16" s="18" t="str">
        <v>Yes</v>
      </c>
      <c r="Z16" s="29">
        <v>5</v>
      </c>
      <c r="AA16" s="31">
        <v>19.04</v>
      </c>
      <c r="AB16" s="23">
        <v>1.75</v>
      </c>
      <c r="AC16" s="23">
        <v>33.32</v>
      </c>
      <c r="AD16">
        <v>38.32</v>
      </c>
    </row>
    <row r="17" spans="2:30" x14ac:dyDescent="0.25">
      <c r="B17" s="36">
        <v>45644</v>
      </c>
      <c r="C17" s="15" t="str">
        <v>CCCTA</v>
      </c>
      <c r="D17" s="16" t="str">
        <v>BUTLER, JACQUELINE</v>
      </c>
      <c r="E17" s="101" t="str">
        <v>205B</v>
      </c>
      <c r="F17" s="18" t="str">
        <v>WAV</v>
      </c>
      <c r="G17" s="18">
        <v>4</v>
      </c>
      <c r="H17" s="18">
        <v>8.4670000000000005</v>
      </c>
      <c r="I17" s="83">
        <v>0</v>
      </c>
      <c r="J17" s="83">
        <v>0</v>
      </c>
      <c r="K17" s="87">
        <v>143.334</v>
      </c>
      <c r="L17" s="56">
        <v>32.5</v>
      </c>
      <c r="M17" s="96">
        <v>8.4670000000000005</v>
      </c>
      <c r="N17" s="57">
        <v>275.17750000000001</v>
      </c>
      <c r="P17" s="15" t="str">
        <v>One-Seat</v>
      </c>
      <c r="Q17" s="16" t="str">
        <v>BUTLER, JACQUELINE</v>
      </c>
      <c r="R17" s="17">
        <v>45643</v>
      </c>
      <c r="S17" s="16">
        <v>4039792</v>
      </c>
      <c r="T17" s="18" t="str">
        <v>205B</v>
      </c>
      <c r="U17" s="18" t="str">
        <v>WH1</v>
      </c>
      <c r="V17" s="16">
        <v>20.03</v>
      </c>
      <c r="W17" s="16">
        <v>37</v>
      </c>
      <c r="X17" s="16" t="str">
        <v>WC</v>
      </c>
      <c r="Y17" s="18" t="str">
        <v>Yes</v>
      </c>
      <c r="Z17" s="29">
        <v>6.5</v>
      </c>
      <c r="AA17" s="31">
        <v>20.03</v>
      </c>
      <c r="AB17" s="23">
        <v>2</v>
      </c>
      <c r="AC17" s="23">
        <v>40.06</v>
      </c>
      <c r="AD17">
        <v>46.56</v>
      </c>
    </row>
    <row r="18" spans="2:30" x14ac:dyDescent="0.25">
      <c r="B18" s="36">
        <v>45644</v>
      </c>
      <c r="C18" s="15" t="str">
        <v>CCCTA</v>
      </c>
      <c r="D18" s="16" t="str">
        <v>TILLMAN, ROSALYN</v>
      </c>
      <c r="E18" s="101" t="str">
        <v>205A</v>
      </c>
      <c r="F18" s="18" t="str">
        <v>WAV</v>
      </c>
      <c r="G18" s="18">
        <v>8</v>
      </c>
      <c r="H18" s="18">
        <v>9.5169999999999995</v>
      </c>
      <c r="I18" s="83">
        <v>0.15</v>
      </c>
      <c r="J18" s="83">
        <v>0.5</v>
      </c>
      <c r="K18" s="87">
        <v>167.09100000000001</v>
      </c>
      <c r="L18" s="56">
        <v>32.5</v>
      </c>
      <c r="M18" s="96">
        <v>9.0169999999999995</v>
      </c>
      <c r="N18" s="57">
        <v>293.05250000000001</v>
      </c>
      <c r="P18" s="15" t="str">
        <v>One-Seat</v>
      </c>
      <c r="Q18" s="16" t="str">
        <v>BUTLER, JACQUELINE</v>
      </c>
      <c r="R18" s="17">
        <v>45643</v>
      </c>
      <c r="S18" s="16">
        <v>4041982</v>
      </c>
      <c r="T18" s="18" t="str">
        <v>205B</v>
      </c>
      <c r="U18" s="18" t="str">
        <v>AM1</v>
      </c>
      <c r="V18" s="16">
        <v>26.9</v>
      </c>
      <c r="W18" s="16">
        <v>56</v>
      </c>
      <c r="X18" s="16" t="str">
        <v>SD</v>
      </c>
      <c r="Y18" s="18" t="str">
        <v>Yes</v>
      </c>
      <c r="Z18" s="29">
        <v>5</v>
      </c>
      <c r="AA18" s="31">
        <v>26.9</v>
      </c>
      <c r="AB18" s="23">
        <v>1.75</v>
      </c>
      <c r="AC18" s="23">
        <v>47.074999999999996</v>
      </c>
      <c r="AD18">
        <v>52.074999999999996</v>
      </c>
    </row>
    <row r="19" spans="2:30" x14ac:dyDescent="0.25">
      <c r="B19" s="36">
        <v>45645</v>
      </c>
      <c r="C19" s="15" t="str">
        <v>CCCTA</v>
      </c>
      <c r="D19" s="16" t="str">
        <v>TILLMAN, ROSALYN</v>
      </c>
      <c r="E19" s="101" t="str">
        <v>205A</v>
      </c>
      <c r="F19" s="18" t="str">
        <v>WAV</v>
      </c>
      <c r="G19" s="18">
        <v>8</v>
      </c>
      <c r="H19" s="18">
        <v>9.3170000000000002</v>
      </c>
      <c r="I19" s="83">
        <v>0</v>
      </c>
      <c r="J19" s="83">
        <v>0.5</v>
      </c>
      <c r="K19" s="87">
        <v>154.798</v>
      </c>
      <c r="L19" s="56">
        <v>32.5</v>
      </c>
      <c r="M19" s="96">
        <v>8.8170000000000002</v>
      </c>
      <c r="N19" s="57">
        <v>286.55250000000001</v>
      </c>
      <c r="P19" s="15" t="str">
        <v>One-Seat</v>
      </c>
      <c r="Q19" s="16" t="str">
        <v>BUTLER, JACQUELINE</v>
      </c>
      <c r="R19" s="17">
        <v>45643</v>
      </c>
      <c r="S19" s="16">
        <v>4043332</v>
      </c>
      <c r="T19" s="18" t="str">
        <v>205B</v>
      </c>
      <c r="U19" s="18" t="str">
        <v>AM1</v>
      </c>
      <c r="V19" s="16">
        <v>16.59</v>
      </c>
      <c r="W19" s="16">
        <v>25</v>
      </c>
      <c r="X19" s="16" t="str">
        <v>SD</v>
      </c>
      <c r="Y19" s="18" t="str">
        <v>Yes</v>
      </c>
      <c r="Z19" s="29">
        <v>5</v>
      </c>
      <c r="AA19" s="31">
        <v>16.59</v>
      </c>
      <c r="AB19" s="23">
        <v>1.75</v>
      </c>
      <c r="AC19" s="23">
        <v>29.032499999999999</v>
      </c>
      <c r="AD19">
        <v>34.032499999999999</v>
      </c>
    </row>
    <row r="20" spans="2:30" x14ac:dyDescent="0.25">
      <c r="B20" s="36">
        <v>45645</v>
      </c>
      <c r="C20" s="15" t="str">
        <v>CCCTA</v>
      </c>
      <c r="D20" s="16" t="str">
        <v>BUTLER, JACQUELINE</v>
      </c>
      <c r="E20" s="101" t="str">
        <v>205B</v>
      </c>
      <c r="F20" s="18" t="str">
        <v>WAV</v>
      </c>
      <c r="G20" s="18">
        <v>8</v>
      </c>
      <c r="H20" s="18">
        <v>7.0670000000000002</v>
      </c>
      <c r="I20" s="83">
        <v>0</v>
      </c>
      <c r="J20" s="83">
        <v>0</v>
      </c>
      <c r="K20" s="87">
        <v>145.16999999999999</v>
      </c>
      <c r="L20" s="56">
        <v>32.5</v>
      </c>
      <c r="M20" s="96">
        <v>7.0670000000000002</v>
      </c>
      <c r="N20" s="57">
        <v>229.67750000000001</v>
      </c>
      <c r="P20" s="15" t="str">
        <v>One-Seat</v>
      </c>
      <c r="Q20" s="16" t="str">
        <v>TILLMAN, ROSALYN</v>
      </c>
      <c r="R20" s="17">
        <v>45643</v>
      </c>
      <c r="S20" s="16">
        <v>4039510</v>
      </c>
      <c r="T20" s="18" t="str">
        <v>205A</v>
      </c>
      <c r="U20" s="18" t="str">
        <v>AM1</v>
      </c>
      <c r="V20" s="16">
        <v>19.12</v>
      </c>
      <c r="W20" s="16">
        <v>51</v>
      </c>
      <c r="X20" s="16" t="str">
        <v>SD</v>
      </c>
      <c r="Y20" s="18" t="str">
        <v>Yes</v>
      </c>
      <c r="Z20" s="29">
        <v>5</v>
      </c>
      <c r="AA20" s="31">
        <v>19.12</v>
      </c>
      <c r="AB20" s="23">
        <v>1.75</v>
      </c>
      <c r="AC20" s="23">
        <v>33.46</v>
      </c>
      <c r="AD20">
        <v>38.46</v>
      </c>
    </row>
    <row r="21" spans="2:30" x14ac:dyDescent="0.25">
      <c r="B21" s="36">
        <v>45649</v>
      </c>
      <c r="C21" s="15" t="str">
        <v>CCCTA</v>
      </c>
      <c r="D21" s="16" t="str">
        <v>BUTLER, JACQUELINE</v>
      </c>
      <c r="E21" s="101" t="str">
        <v>205B</v>
      </c>
      <c r="F21" s="18" t="str">
        <v>WAV</v>
      </c>
      <c r="G21" s="18">
        <v>5</v>
      </c>
      <c r="H21" s="18">
        <v>8.0169999999999995</v>
      </c>
      <c r="I21" s="83">
        <v>0</v>
      </c>
      <c r="J21" s="83">
        <v>0.5</v>
      </c>
      <c r="K21" s="87">
        <v>157.51400000000001</v>
      </c>
      <c r="L21" s="56">
        <v>32.5</v>
      </c>
      <c r="M21" s="96">
        <v>7.5169999999999995</v>
      </c>
      <c r="N21" s="57">
        <v>244.30249999999998</v>
      </c>
      <c r="P21" s="15" t="str">
        <v>One-Seat</v>
      </c>
      <c r="Q21" s="16" t="str">
        <v>TILLMAN, ROSALYN</v>
      </c>
      <c r="R21" s="17">
        <v>45643</v>
      </c>
      <c r="S21" s="16">
        <v>4041977</v>
      </c>
      <c r="T21" s="18" t="str">
        <v>205A</v>
      </c>
      <c r="U21" s="18" t="str">
        <v>AM1</v>
      </c>
      <c r="V21" s="16">
        <v>26.9</v>
      </c>
      <c r="W21" s="16">
        <v>96</v>
      </c>
      <c r="X21" s="16" t="str">
        <v>SD</v>
      </c>
      <c r="Y21" s="18" t="str">
        <v>Yes</v>
      </c>
      <c r="Z21" s="29">
        <v>5</v>
      </c>
      <c r="AA21" s="31">
        <v>26.9</v>
      </c>
      <c r="AB21" s="23">
        <v>1.75</v>
      </c>
      <c r="AC21" s="23">
        <v>47.074999999999996</v>
      </c>
      <c r="AD21">
        <v>52.074999999999996</v>
      </c>
    </row>
    <row r="22" spans="2:30" x14ac:dyDescent="0.25">
      <c r="B22" s="36">
        <v>45649</v>
      </c>
      <c r="C22" s="15" t="str">
        <v>CCCTA</v>
      </c>
      <c r="D22" s="16" t="str">
        <v>TILLMAN, ROSALYN</v>
      </c>
      <c r="E22" s="101" t="str">
        <v>205A</v>
      </c>
      <c r="F22" s="18" t="str">
        <v>WAV</v>
      </c>
      <c r="G22" s="18">
        <v>9</v>
      </c>
      <c r="H22" s="18">
        <v>10.117000000000001</v>
      </c>
      <c r="I22" s="83">
        <v>0.35</v>
      </c>
      <c r="J22" s="83">
        <v>0.28299999999999997</v>
      </c>
      <c r="K22" s="87">
        <v>217.20400000000001</v>
      </c>
      <c r="L22" s="56">
        <v>32.5</v>
      </c>
      <c r="M22" s="96">
        <v>9.8140000000000001</v>
      </c>
      <c r="N22" s="57">
        <v>318.95499999999998</v>
      </c>
      <c r="P22" s="15" t="str">
        <v>One-Seat</v>
      </c>
      <c r="Q22" s="16" t="str">
        <v>TILLMAN, ROSALYN</v>
      </c>
      <c r="R22" s="17">
        <v>45643</v>
      </c>
      <c r="S22" s="16">
        <v>4042047</v>
      </c>
      <c r="T22" s="18" t="str">
        <v>205A</v>
      </c>
      <c r="U22" s="18" t="str">
        <v>AM1</v>
      </c>
      <c r="V22" s="16">
        <v>14.66</v>
      </c>
      <c r="W22" s="16">
        <v>34</v>
      </c>
      <c r="X22" s="16" t="str">
        <v>SD</v>
      </c>
      <c r="Y22" s="18" t="str">
        <v>Yes</v>
      </c>
      <c r="Z22" s="29">
        <v>5</v>
      </c>
      <c r="AA22" s="31">
        <v>14.66</v>
      </c>
      <c r="AB22" s="23">
        <v>1.75</v>
      </c>
      <c r="AC22" s="23">
        <v>25.655000000000001</v>
      </c>
      <c r="AD22">
        <v>30.655000000000001</v>
      </c>
    </row>
    <row r="23" spans="2:30" x14ac:dyDescent="0.25">
      <c r="B23" s="36">
        <v>45650</v>
      </c>
      <c r="C23" s="15" t="str">
        <v>CCCTA</v>
      </c>
      <c r="D23" s="16" t="str">
        <v>BUTLER, JACQUELINE</v>
      </c>
      <c r="E23" s="101" t="str">
        <v>205B</v>
      </c>
      <c r="F23" s="18" t="str">
        <v>WAV</v>
      </c>
      <c r="G23" s="18">
        <v>6</v>
      </c>
      <c r="H23" s="18">
        <v>6.7169999999999996</v>
      </c>
      <c r="I23" s="83">
        <v>0</v>
      </c>
      <c r="J23" s="83">
        <v>0</v>
      </c>
      <c r="K23" s="87">
        <v>137.999</v>
      </c>
      <c r="L23" s="56">
        <v>32.5</v>
      </c>
      <c r="M23" s="96">
        <v>6.7169999999999996</v>
      </c>
      <c r="N23" s="57">
        <v>218.30249999999998</v>
      </c>
      <c r="P23" s="15" t="str">
        <v>One-Seat</v>
      </c>
      <c r="Q23" s="16" t="str">
        <v>BUTLER, JACQUELINE</v>
      </c>
      <c r="R23" s="17">
        <v>45644</v>
      </c>
      <c r="S23" s="16">
        <v>4040620</v>
      </c>
      <c r="T23" s="18" t="str">
        <v>205B</v>
      </c>
      <c r="U23" s="18" t="str">
        <v>WK1</v>
      </c>
      <c r="V23" s="16">
        <v>19.11</v>
      </c>
      <c r="W23" s="16">
        <v>34</v>
      </c>
      <c r="X23" s="16" t="str">
        <v>SD</v>
      </c>
      <c r="Y23" s="18" t="str">
        <v>Yes</v>
      </c>
      <c r="Z23" s="29">
        <v>5</v>
      </c>
      <c r="AA23" s="31">
        <v>19.11</v>
      </c>
      <c r="AB23" s="23">
        <v>1.75</v>
      </c>
      <c r="AC23" s="23">
        <v>33.442499999999995</v>
      </c>
      <c r="AD23">
        <v>38.442499999999995</v>
      </c>
    </row>
    <row r="24" spans="2:30" x14ac:dyDescent="0.25">
      <c r="B24" s="36">
        <v>45650</v>
      </c>
      <c r="C24" s="15" t="str">
        <v>CCCTA</v>
      </c>
      <c r="D24" s="16" t="str">
        <v>TILLMAN, ROSALYN</v>
      </c>
      <c r="E24" s="101" t="str">
        <v>205A</v>
      </c>
      <c r="F24" s="18" t="str">
        <v>WAV</v>
      </c>
      <c r="G24" s="18">
        <v>6</v>
      </c>
      <c r="H24" s="18">
        <v>9.5169999999999995</v>
      </c>
      <c r="I24" s="83">
        <v>0.4</v>
      </c>
      <c r="J24" s="83">
        <v>0.46700000000000003</v>
      </c>
      <c r="K24" s="87">
        <v>127.36</v>
      </c>
      <c r="L24" s="56">
        <v>32.5</v>
      </c>
      <c r="M24" s="96">
        <v>8.9799999999999986</v>
      </c>
      <c r="N24" s="57">
        <v>291.84999999999997</v>
      </c>
      <c r="P24" s="15" t="str">
        <v>One-Seat</v>
      </c>
      <c r="Q24" s="16" t="str">
        <v>BUTLER, JACQUELINE</v>
      </c>
      <c r="R24" s="17">
        <v>45644</v>
      </c>
      <c r="S24" s="16">
        <v>4041983</v>
      </c>
      <c r="T24" s="18" t="str">
        <v>205B</v>
      </c>
      <c r="U24" s="18" t="str">
        <v>AM1</v>
      </c>
      <c r="V24" s="16">
        <v>26.9</v>
      </c>
      <c r="W24" s="16">
        <v>96</v>
      </c>
      <c r="X24" s="16" t="str">
        <v>SD</v>
      </c>
      <c r="Y24" s="18" t="str">
        <v>Yes</v>
      </c>
      <c r="Z24" s="29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45652</v>
      </c>
      <c r="C25" s="15" t="str">
        <v>CCCTA</v>
      </c>
      <c r="D25" s="16" t="str">
        <v>BUTLER, JACQUELINE</v>
      </c>
      <c r="E25" s="101" t="str">
        <v>205B</v>
      </c>
      <c r="F25" s="18" t="str">
        <v>WAV</v>
      </c>
      <c r="G25" s="18">
        <v>4</v>
      </c>
      <c r="H25" s="18">
        <v>7.9669999999999996</v>
      </c>
      <c r="I25" s="83">
        <v>0.16700000000000001</v>
      </c>
      <c r="J25" s="83">
        <v>0.5</v>
      </c>
      <c r="K25" s="87">
        <v>122.64100000000001</v>
      </c>
      <c r="L25" s="56">
        <v>32.5</v>
      </c>
      <c r="M25" s="96">
        <v>7.4669999999999996</v>
      </c>
      <c r="N25" s="57">
        <v>242.67749999999998</v>
      </c>
      <c r="P25" s="15" t="str">
        <v>One-Seat</v>
      </c>
      <c r="Q25" s="16" t="str">
        <v>BUTLER, JACQUELINE</v>
      </c>
      <c r="R25" s="17">
        <v>45644</v>
      </c>
      <c r="S25" s="16">
        <v>4043244</v>
      </c>
      <c r="T25" s="18" t="str">
        <v>205B</v>
      </c>
      <c r="U25" s="18" t="str">
        <v>AM1</v>
      </c>
      <c r="V25" s="16">
        <v>29.88</v>
      </c>
      <c r="W25" s="16">
        <v>116</v>
      </c>
      <c r="X25" s="16" t="str">
        <v>SD</v>
      </c>
      <c r="Y25" s="18" t="str">
        <v>Yes</v>
      </c>
      <c r="Z25" s="29">
        <v>5</v>
      </c>
      <c r="AA25" s="31">
        <v>29.88</v>
      </c>
      <c r="AB25" s="23">
        <v>1.75</v>
      </c>
      <c r="AC25" s="23">
        <v>52.29</v>
      </c>
      <c r="AD25">
        <v>57.29</v>
      </c>
    </row>
    <row r="26" spans="2:30" x14ac:dyDescent="0.25">
      <c r="B26" s="36">
        <v>45652</v>
      </c>
      <c r="C26" s="15" t="str">
        <v>CCCTA</v>
      </c>
      <c r="D26" s="16" t="str">
        <v>TILLMAN, ROSALYN</v>
      </c>
      <c r="E26" s="101" t="str">
        <v>205A</v>
      </c>
      <c r="F26" s="18" t="str">
        <v>WAV</v>
      </c>
      <c r="G26" s="18">
        <v>5</v>
      </c>
      <c r="H26" s="18">
        <v>9.4670000000000005</v>
      </c>
      <c r="I26" s="83">
        <v>0</v>
      </c>
      <c r="J26" s="83">
        <v>0.25</v>
      </c>
      <c r="K26" s="87">
        <v>106.551</v>
      </c>
      <c r="L26" s="56">
        <v>32.5</v>
      </c>
      <c r="M26" s="96">
        <v>9.2170000000000005</v>
      </c>
      <c r="N26" s="57">
        <v>299.55250000000001</v>
      </c>
      <c r="P26" s="15" t="str">
        <v>One-Seat</v>
      </c>
      <c r="Q26" s="16" t="str">
        <v>TILLMAN, ROSALYN</v>
      </c>
      <c r="R26" s="17">
        <v>45644</v>
      </c>
      <c r="S26" s="16">
        <v>4040262</v>
      </c>
      <c r="T26" s="18" t="str">
        <v>205A</v>
      </c>
      <c r="U26" s="18" t="str">
        <v>AM1</v>
      </c>
      <c r="V26" s="16">
        <v>19.12</v>
      </c>
      <c r="W26" s="16">
        <v>41</v>
      </c>
      <c r="X26" s="16" t="str">
        <v>SD</v>
      </c>
      <c r="Y26" s="18" t="str">
        <v>Yes</v>
      </c>
      <c r="Z26" s="29">
        <v>5</v>
      </c>
      <c r="AA26" s="31">
        <v>19.12</v>
      </c>
      <c r="AB26" s="23">
        <v>1.75</v>
      </c>
      <c r="AC26" s="23">
        <v>33.46</v>
      </c>
      <c r="AD26">
        <v>38.46</v>
      </c>
    </row>
    <row r="27" spans="2:30" x14ac:dyDescent="0.25">
      <c r="B27" s="36">
        <v>45653</v>
      </c>
      <c r="C27" s="15" t="str">
        <v>CCCTA</v>
      </c>
      <c r="D27" s="16" t="str">
        <v>BUTLER, JACQUELINE</v>
      </c>
      <c r="E27" s="101" t="str">
        <v>205B</v>
      </c>
      <c r="F27" s="18" t="str">
        <v>WAV</v>
      </c>
      <c r="G27" s="18">
        <v>6</v>
      </c>
      <c r="H27" s="18">
        <v>8.1</v>
      </c>
      <c r="I27" s="83">
        <v>0</v>
      </c>
      <c r="J27" s="83">
        <v>0.5</v>
      </c>
      <c r="K27" s="87">
        <v>130.33699999999999</v>
      </c>
      <c r="L27" s="56">
        <v>32.5</v>
      </c>
      <c r="M27" s="96">
        <v>7.6</v>
      </c>
      <c r="N27" s="57">
        <v>247</v>
      </c>
      <c r="P27" s="15" t="str">
        <v>One-Seat</v>
      </c>
      <c r="Q27" s="16" t="str">
        <v>TILLMAN, ROSALYN</v>
      </c>
      <c r="R27" s="17">
        <v>45644</v>
      </c>
      <c r="S27" s="16">
        <v>4044258</v>
      </c>
      <c r="T27" s="18" t="str">
        <v>205A</v>
      </c>
      <c r="U27" s="18" t="str">
        <v>AM1</v>
      </c>
      <c r="V27" s="16">
        <v>10.49</v>
      </c>
      <c r="W27" s="16">
        <v>20</v>
      </c>
      <c r="X27" s="16" t="str">
        <v>SD</v>
      </c>
      <c r="Y27" s="18" t="str">
        <v>Yes</v>
      </c>
      <c r="Z27" s="29">
        <v>5</v>
      </c>
      <c r="AA27" s="31">
        <v>10.49</v>
      </c>
      <c r="AB27" s="23">
        <v>1.75</v>
      </c>
      <c r="AC27" s="23">
        <v>18.357500000000002</v>
      </c>
      <c r="AD27">
        <v>23.357500000000002</v>
      </c>
    </row>
    <row r="28" spans="2:30" x14ac:dyDescent="0.25">
      <c r="B28" s="36">
        <v>45653</v>
      </c>
      <c r="C28" s="15" t="str">
        <v>CCCTA</v>
      </c>
      <c r="D28" s="16" t="str">
        <v>TILLMAN, ROSALYN</v>
      </c>
      <c r="E28" s="101" t="str">
        <v>205A</v>
      </c>
      <c r="F28" s="18" t="str">
        <v>WAV</v>
      </c>
      <c r="G28" s="18">
        <v>3</v>
      </c>
      <c r="H28" s="18">
        <v>9.0329999999999995</v>
      </c>
      <c r="I28" s="83">
        <v>0</v>
      </c>
      <c r="J28" s="83">
        <v>0</v>
      </c>
      <c r="K28" s="87">
        <v>160.49600000000001</v>
      </c>
      <c r="L28" s="56">
        <v>32.5</v>
      </c>
      <c r="M28" s="96">
        <v>9.0329999999999995</v>
      </c>
      <c r="N28" s="57">
        <v>293.57249999999999</v>
      </c>
      <c r="P28" s="15" t="str">
        <v>One-Seat</v>
      </c>
      <c r="Q28" s="16" t="str">
        <v>TILLMAN, ROSALYN</v>
      </c>
      <c r="R28" s="17">
        <v>45644</v>
      </c>
      <c r="S28" s="16">
        <v>4044268</v>
      </c>
      <c r="T28" s="18" t="str">
        <v>205A</v>
      </c>
      <c r="U28" s="18" t="str">
        <v>AM1</v>
      </c>
      <c r="V28" s="16">
        <v>8.19</v>
      </c>
      <c r="W28" s="16">
        <v>21</v>
      </c>
      <c r="X28" s="16" t="str">
        <v>SD</v>
      </c>
      <c r="Y28" s="18" t="str">
        <v>Yes</v>
      </c>
      <c r="Z28" s="29">
        <v>5</v>
      </c>
      <c r="AA28" s="31">
        <v>8.19</v>
      </c>
      <c r="AB28" s="23">
        <v>1.75</v>
      </c>
      <c r="AC28" s="23">
        <v>14.3325</v>
      </c>
      <c r="AD28">
        <v>19.3325</v>
      </c>
    </row>
    <row r="29" spans="2:30" x14ac:dyDescent="0.25">
      <c r="B29" s="36"/>
      <c r="C29" s="15"/>
      <c r="D29" s="16"/>
      <c r="E29" s="101"/>
      <c r="F29" s="18"/>
      <c r="G29" s="18"/>
      <c r="H29" s="18"/>
      <c r="I29" s="83"/>
      <c r="J29" s="83"/>
      <c r="K29" s="87"/>
      <c r="L29" s="56"/>
      <c r="M29" s="96"/>
      <c r="N29" s="57"/>
      <c r="P29" s="15" t="str">
        <v>One-Seat</v>
      </c>
      <c r="Q29" s="16" t="str">
        <v>BUTLER, JACQUELINE</v>
      </c>
      <c r="R29" s="17">
        <v>45645</v>
      </c>
      <c r="S29" s="16">
        <v>4044917</v>
      </c>
      <c r="T29" s="18" t="str">
        <v>205B</v>
      </c>
      <c r="U29" s="18" t="str">
        <v>WH1</v>
      </c>
      <c r="V29" s="16">
        <v>3.88</v>
      </c>
      <c r="W29" s="16">
        <v>18</v>
      </c>
      <c r="X29" s="16" t="str">
        <v>WC</v>
      </c>
      <c r="Y29" s="18" t="str">
        <v>Yes</v>
      </c>
      <c r="Z29" s="29">
        <v>6.5</v>
      </c>
      <c r="AA29" s="31">
        <v>3.88</v>
      </c>
      <c r="AB29" s="23">
        <v>2</v>
      </c>
      <c r="AC29" s="23">
        <v>7.76</v>
      </c>
      <c r="AD29">
        <v>14.26</v>
      </c>
    </row>
    <row r="30" spans="2:30" x14ac:dyDescent="0.25">
      <c r="B30" s="36"/>
      <c r="C30" s="15"/>
      <c r="D30" s="16"/>
      <c r="E30" s="101"/>
      <c r="F30" s="18"/>
      <c r="G30" s="18"/>
      <c r="H30" s="18"/>
      <c r="I30" s="83"/>
      <c r="J30" s="83"/>
      <c r="K30" s="87"/>
      <c r="L30" s="56"/>
      <c r="M30" s="96"/>
      <c r="N30" s="57"/>
      <c r="P30" s="15" t="str">
        <v>One-Seat</v>
      </c>
      <c r="Q30" s="16" t="str">
        <v>TILLMAN, ROSALYN</v>
      </c>
      <c r="R30" s="17">
        <v>45645</v>
      </c>
      <c r="S30" s="16">
        <v>4041013</v>
      </c>
      <c r="T30" s="18" t="str">
        <v>205A</v>
      </c>
      <c r="U30" s="18" t="str">
        <v>AM1</v>
      </c>
      <c r="V30" s="16">
        <v>20.98</v>
      </c>
      <c r="W30" s="16">
        <v>46</v>
      </c>
      <c r="X30" s="16" t="str">
        <v>SD</v>
      </c>
      <c r="Y30" s="18" t="str">
        <v>Yes</v>
      </c>
      <c r="Z30" s="29">
        <v>5</v>
      </c>
      <c r="AA30" s="31">
        <v>20.98</v>
      </c>
      <c r="AB30" s="23">
        <v>1.75</v>
      </c>
      <c r="AC30" s="23">
        <v>36.715000000000003</v>
      </c>
      <c r="AD30">
        <v>41.715000000000003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 t="str">
        <v>One-Seat</v>
      </c>
      <c r="Q31" s="16" t="str">
        <v>TILLMAN, ROSALYN</v>
      </c>
      <c r="R31" s="17">
        <v>45645</v>
      </c>
      <c r="S31" s="16">
        <v>4043496</v>
      </c>
      <c r="T31" s="18" t="str">
        <v>205A</v>
      </c>
      <c r="U31" s="18" t="str">
        <v>AM1</v>
      </c>
      <c r="V31" s="16">
        <v>5.23</v>
      </c>
      <c r="W31" s="16">
        <v>17</v>
      </c>
      <c r="X31" s="16" t="str">
        <v>SD</v>
      </c>
      <c r="Y31" s="18" t="str">
        <v>Yes</v>
      </c>
      <c r="Z31" s="29">
        <v>5</v>
      </c>
      <c r="AA31" s="31">
        <v>5.23</v>
      </c>
      <c r="AB31" s="23">
        <v>1.75</v>
      </c>
      <c r="AC31" s="23">
        <v>9.1524999999999999</v>
      </c>
      <c r="AD31">
        <v>14.1525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 t="str">
        <v>One-Seat</v>
      </c>
      <c r="Q32" s="16" t="str">
        <v>BUTLER, JACQUELINE</v>
      </c>
      <c r="R32" s="17">
        <v>45646</v>
      </c>
      <c r="S32" s="16">
        <v>4044860</v>
      </c>
      <c r="T32" s="18" t="str">
        <v>205B</v>
      </c>
      <c r="U32" s="18" t="str">
        <v>AM1</v>
      </c>
      <c r="V32" s="16">
        <v>29.88</v>
      </c>
      <c r="W32" s="16">
        <v>69</v>
      </c>
      <c r="X32" s="16" t="str">
        <v>SD</v>
      </c>
      <c r="Y32" s="18" t="str">
        <v>Yes</v>
      </c>
      <c r="Z32" s="29">
        <v>5</v>
      </c>
      <c r="AA32" s="31">
        <v>29.88</v>
      </c>
      <c r="AB32" s="23">
        <v>1.75</v>
      </c>
      <c r="AC32" s="23">
        <v>52.29</v>
      </c>
      <c r="AD32">
        <v>57.29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 t="str">
        <v>One-Seat</v>
      </c>
      <c r="Q33" s="16" t="str">
        <v>TILLMAN, ROSALYN</v>
      </c>
      <c r="R33" s="17">
        <v>45646</v>
      </c>
      <c r="S33" s="16">
        <v>4041690</v>
      </c>
      <c r="T33" s="18" t="str">
        <v>205A</v>
      </c>
      <c r="U33" s="18" t="str">
        <v>AM1</v>
      </c>
      <c r="V33" s="16">
        <v>19.12</v>
      </c>
      <c r="W33" s="16">
        <v>47</v>
      </c>
      <c r="X33" s="16" t="str">
        <v>SD</v>
      </c>
      <c r="Y33" s="18" t="str">
        <v>Yes</v>
      </c>
      <c r="Z33" s="29">
        <v>5</v>
      </c>
      <c r="AA33" s="31">
        <v>19.12</v>
      </c>
      <c r="AB33" s="23">
        <v>1.75</v>
      </c>
      <c r="AC33" s="23">
        <v>33.46</v>
      </c>
      <c r="AD33">
        <v>38.46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 t="str">
        <v>One-Seat</v>
      </c>
      <c r="Q34" s="16" t="str">
        <v>TILLMAN, ROSALYN</v>
      </c>
      <c r="R34" s="17">
        <v>45646</v>
      </c>
      <c r="S34" s="16">
        <v>4041912</v>
      </c>
      <c r="T34" s="18" t="str">
        <v>205A</v>
      </c>
      <c r="U34" s="18" t="str">
        <v>AM1</v>
      </c>
      <c r="V34" s="16">
        <v>13.97</v>
      </c>
      <c r="W34" s="16">
        <v>49</v>
      </c>
      <c r="X34" s="16" t="str">
        <v>SD</v>
      </c>
      <c r="Y34" s="18" t="str">
        <v>Yes</v>
      </c>
      <c r="Z34" s="29">
        <v>5</v>
      </c>
      <c r="AA34" s="31">
        <v>13.97</v>
      </c>
      <c r="AB34" s="23">
        <v>1.75</v>
      </c>
      <c r="AC34" s="23">
        <v>24.447500000000002</v>
      </c>
      <c r="AD34">
        <v>29.447500000000002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 t="str">
        <v>One-Seat</v>
      </c>
      <c r="Q35" s="16" t="str">
        <v>TILLMAN, ROSALYN</v>
      </c>
      <c r="R35" s="17">
        <v>45646</v>
      </c>
      <c r="S35" s="16">
        <v>4041980</v>
      </c>
      <c r="T35" s="18" t="str">
        <v>205A</v>
      </c>
      <c r="U35" s="18" t="str">
        <v>AM1</v>
      </c>
      <c r="V35" s="16">
        <v>26.9</v>
      </c>
      <c r="W35" s="16">
        <v>67</v>
      </c>
      <c r="X35" s="16" t="str">
        <v>SD</v>
      </c>
      <c r="Y35" s="18" t="str">
        <v>Yes</v>
      </c>
      <c r="Z35" s="29">
        <v>5</v>
      </c>
      <c r="AA35" s="31">
        <v>26.9</v>
      </c>
      <c r="AB35" s="23">
        <v>1.75</v>
      </c>
      <c r="AC35" s="23">
        <v>47.074999999999996</v>
      </c>
      <c r="AD35">
        <v>52.074999999999996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 t="str">
        <v>One-Seat</v>
      </c>
      <c r="Q36" s="16" t="str">
        <v>BUTLER, JACQUELINE</v>
      </c>
      <c r="R36" s="17">
        <v>45649</v>
      </c>
      <c r="S36" s="16">
        <v>4043446</v>
      </c>
      <c r="T36" s="18" t="str">
        <v>205B</v>
      </c>
      <c r="U36" s="18" t="str">
        <v>AM1,WH1</v>
      </c>
      <c r="V36" s="16">
        <v>10.7</v>
      </c>
      <c r="W36" s="16">
        <v>27</v>
      </c>
      <c r="X36" s="16" t="str">
        <v>SD</v>
      </c>
      <c r="Y36" s="18" t="str">
        <v>Yes</v>
      </c>
      <c r="Z36" s="29">
        <v>5</v>
      </c>
      <c r="AA36" s="31">
        <v>10.7</v>
      </c>
      <c r="AB36" s="23">
        <v>1.75</v>
      </c>
      <c r="AC36" s="23">
        <v>18.724999999999998</v>
      </c>
      <c r="AD36">
        <v>23.724999999999998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 t="str">
        <v>One-Seat</v>
      </c>
      <c r="Q37" s="16" t="str">
        <v>BUTLER, JACQUELINE</v>
      </c>
      <c r="R37" s="17">
        <v>45649</v>
      </c>
      <c r="S37" s="16">
        <v>4046611</v>
      </c>
      <c r="T37" s="18" t="str">
        <v>205B</v>
      </c>
      <c r="U37" s="18" t="str">
        <v>AM1</v>
      </c>
      <c r="V37" s="16">
        <v>30.37</v>
      </c>
      <c r="W37" s="16">
        <v>36</v>
      </c>
      <c r="X37" s="16" t="str">
        <v>SD</v>
      </c>
      <c r="Y37" s="18" t="str">
        <v>Yes</v>
      </c>
      <c r="Z37" s="29">
        <v>5</v>
      </c>
      <c r="AA37" s="31">
        <v>30.37</v>
      </c>
      <c r="AB37" s="23">
        <v>1.75</v>
      </c>
      <c r="AC37" s="23">
        <v>53.147500000000001</v>
      </c>
      <c r="AD37">
        <v>58.147500000000001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 t="str">
        <v>One-Seat</v>
      </c>
      <c r="Q38" s="16" t="str">
        <v>TILLMAN, ROSALYN</v>
      </c>
      <c r="R38" s="17">
        <v>45649</v>
      </c>
      <c r="S38" s="16">
        <v>4043480</v>
      </c>
      <c r="T38" s="18" t="str">
        <v>205A</v>
      </c>
      <c r="U38" s="18" t="str">
        <v>WK1</v>
      </c>
      <c r="V38" s="16">
        <v>4.01</v>
      </c>
      <c r="W38" s="16">
        <v>46</v>
      </c>
      <c r="X38" s="16" t="str">
        <v>SD</v>
      </c>
      <c r="Y38" s="18" t="str">
        <v>Yes</v>
      </c>
      <c r="Z38" s="29">
        <v>5</v>
      </c>
      <c r="AA38" s="31">
        <v>4.01</v>
      </c>
      <c r="AB38" s="23">
        <v>1.75</v>
      </c>
      <c r="AC38" s="23">
        <v>7.0175000000000001</v>
      </c>
      <c r="AD38">
        <v>12.0175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 t="str">
        <v>One-Seat</v>
      </c>
      <c r="Q39" s="16" t="str">
        <v>BUTLER, JACQUELINE</v>
      </c>
      <c r="R39" s="17">
        <v>45650</v>
      </c>
      <c r="S39" s="16">
        <v>4047246</v>
      </c>
      <c r="T39" s="18" t="str">
        <v>205B</v>
      </c>
      <c r="U39" s="18" t="str">
        <v>AM2</v>
      </c>
      <c r="V39" s="16">
        <v>10.49</v>
      </c>
      <c r="W39" s="16">
        <v>23</v>
      </c>
      <c r="X39" s="16" t="str">
        <v>SD</v>
      </c>
      <c r="Y39" s="18" t="str">
        <v>Yes</v>
      </c>
      <c r="Z39" s="29">
        <v>5</v>
      </c>
      <c r="AA39" s="31">
        <v>10.49</v>
      </c>
      <c r="AB39" s="23">
        <v>1.75</v>
      </c>
      <c r="AC39" s="23">
        <v>18.357500000000002</v>
      </c>
      <c r="AD39">
        <v>23.357500000000002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 t="str">
        <v>One-Seat</v>
      </c>
      <c r="Q40" s="16" t="str">
        <v>TILLMAN, ROSALYN</v>
      </c>
      <c r="R40" s="17">
        <v>45650</v>
      </c>
      <c r="S40" s="16">
        <v>4044163</v>
      </c>
      <c r="T40" s="18" t="str">
        <v>205A</v>
      </c>
      <c r="U40" s="18" t="str">
        <v>WK1</v>
      </c>
      <c r="V40" s="16">
        <v>9.56</v>
      </c>
      <c r="W40" s="16">
        <v>20</v>
      </c>
      <c r="X40" s="16" t="str">
        <v>SD</v>
      </c>
      <c r="Y40" s="18" t="str">
        <v>Yes</v>
      </c>
      <c r="Z40" s="29">
        <v>5</v>
      </c>
      <c r="AA40" s="31">
        <v>9.56</v>
      </c>
      <c r="AB40" s="23">
        <v>1.75</v>
      </c>
      <c r="AC40" s="23">
        <v>16.73</v>
      </c>
      <c r="AD40">
        <v>21.73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 t="str">
        <v>One-Seat</v>
      </c>
      <c r="Q41" s="16" t="str">
        <v>TILLMAN, ROSALYN</v>
      </c>
      <c r="R41" s="17">
        <v>45650</v>
      </c>
      <c r="S41" s="16">
        <v>4045618</v>
      </c>
      <c r="T41" s="18" t="str">
        <v>205A</v>
      </c>
      <c r="U41" s="18" t="str">
        <v>AM1</v>
      </c>
      <c r="V41" s="16">
        <v>8.51</v>
      </c>
      <c r="W41" s="16">
        <v>43</v>
      </c>
      <c r="X41" s="16" t="str">
        <v>SD</v>
      </c>
      <c r="Y41" s="18" t="str">
        <v>Yes</v>
      </c>
      <c r="Z41" s="29">
        <v>5</v>
      </c>
      <c r="AA41" s="31">
        <v>8.51</v>
      </c>
      <c r="AB41" s="23">
        <v>1.75</v>
      </c>
      <c r="AC41" s="23">
        <v>14.8925</v>
      </c>
      <c r="AD41">
        <v>19.892499999999998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 t="str">
        <v>One-Seat</v>
      </c>
      <c r="Q42" s="16" t="str">
        <v>TILLMAN, ROSALYN</v>
      </c>
      <c r="R42" s="17">
        <v>45650</v>
      </c>
      <c r="S42" s="16">
        <v>4046108</v>
      </c>
      <c r="T42" s="18" t="str">
        <v>205A</v>
      </c>
      <c r="U42" s="18" t="str">
        <v>AM1</v>
      </c>
      <c r="V42" s="16">
        <v>26.9</v>
      </c>
      <c r="W42" s="16">
        <v>91</v>
      </c>
      <c r="X42" s="16" t="str">
        <v>SD</v>
      </c>
      <c r="Y42" s="18" t="str">
        <v>Yes</v>
      </c>
      <c r="Z42" s="29">
        <v>5</v>
      </c>
      <c r="AA42" s="31">
        <v>26.9</v>
      </c>
      <c r="AB42" s="23">
        <v>1.75</v>
      </c>
      <c r="AC42" s="23">
        <v>47.074999999999996</v>
      </c>
      <c r="AD42">
        <v>52.074999999999996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 t="str">
        <v>One-Seat</v>
      </c>
      <c r="Q43" s="16" t="str">
        <v>TILLMAN, ROSALYN</v>
      </c>
      <c r="R43" s="17">
        <v>45650</v>
      </c>
      <c r="S43" s="16">
        <v>4046662</v>
      </c>
      <c r="T43" s="18" t="str">
        <v>205A</v>
      </c>
      <c r="U43" s="18" t="str">
        <v>AM1</v>
      </c>
      <c r="V43" s="16">
        <v>13.41</v>
      </c>
      <c r="W43" s="16">
        <v>54</v>
      </c>
      <c r="X43" s="16" t="str">
        <v>SD</v>
      </c>
      <c r="Y43" s="18" t="str">
        <v>Yes</v>
      </c>
      <c r="Z43" s="29">
        <v>5</v>
      </c>
      <c r="AA43" s="31">
        <v>13.41</v>
      </c>
      <c r="AB43" s="23">
        <v>1.75</v>
      </c>
      <c r="AC43" s="23">
        <v>23.467500000000001</v>
      </c>
      <c r="AD43">
        <v>28.467500000000001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 t="str">
        <v>One-Seat</v>
      </c>
      <c r="Q44" s="16" t="str">
        <v>BUTLER, JACQUELINE</v>
      </c>
      <c r="R44" s="17">
        <v>45652</v>
      </c>
      <c r="S44" s="16">
        <v>4045077</v>
      </c>
      <c r="T44" s="18" t="str">
        <v>205B</v>
      </c>
      <c r="U44" s="18" t="str">
        <v>AM1</v>
      </c>
      <c r="V44" s="16">
        <v>32.31</v>
      </c>
      <c r="W44" s="16">
        <v>41</v>
      </c>
      <c r="X44" s="16" t="str">
        <v>SD</v>
      </c>
      <c r="Y44" s="18" t="str">
        <v>Yes</v>
      </c>
      <c r="Z44" s="29">
        <v>5</v>
      </c>
      <c r="AA44" s="31">
        <v>32.31</v>
      </c>
      <c r="AB44" s="23">
        <v>1.75</v>
      </c>
      <c r="AC44" s="23">
        <v>56.542500000000004</v>
      </c>
      <c r="AD44">
        <v>61.542500000000004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 t="str">
        <v>One-Seat</v>
      </c>
      <c r="Q45" s="16" t="str">
        <v>TILLMAN, ROSALYN</v>
      </c>
      <c r="R45" s="17">
        <v>45652</v>
      </c>
      <c r="S45" s="16">
        <v>4045436</v>
      </c>
      <c r="T45" s="18" t="str">
        <v>205A</v>
      </c>
      <c r="U45" s="18" t="str">
        <v>AM1</v>
      </c>
      <c r="V45" s="16">
        <v>7.93</v>
      </c>
      <c r="W45" s="16">
        <v>34</v>
      </c>
      <c r="X45" s="16" t="str">
        <v>SD</v>
      </c>
      <c r="Y45" s="18" t="str">
        <v>Yes</v>
      </c>
      <c r="Z45" s="29">
        <v>5</v>
      </c>
      <c r="AA45" s="31">
        <v>7.93</v>
      </c>
      <c r="AB45" s="23">
        <v>1.75</v>
      </c>
      <c r="AC45" s="23">
        <v>13.8775</v>
      </c>
      <c r="AD45">
        <v>18.877499999999998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 t="str">
        <v>One-Seat</v>
      </c>
      <c r="Q46" s="16" t="str">
        <v>TILLMAN, ROSALYN</v>
      </c>
      <c r="R46" s="17">
        <v>45652</v>
      </c>
      <c r="S46" s="16">
        <v>4045452</v>
      </c>
      <c r="T46" s="18" t="str">
        <v>205A</v>
      </c>
      <c r="U46" s="18" t="str">
        <v>AM1</v>
      </c>
      <c r="V46" s="16">
        <v>10.86</v>
      </c>
      <c r="W46" s="16">
        <v>18</v>
      </c>
      <c r="X46" s="16" t="str">
        <v>SD</v>
      </c>
      <c r="Y46" s="18" t="str">
        <v>Yes</v>
      </c>
      <c r="Z46" s="29">
        <v>5</v>
      </c>
      <c r="AA46" s="31">
        <v>10.86</v>
      </c>
      <c r="AB46" s="23">
        <v>1.75</v>
      </c>
      <c r="AC46" s="23">
        <v>19.004999999999999</v>
      </c>
      <c r="AD46">
        <v>24.004999999999999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 t="str">
        <v>One-Seat</v>
      </c>
      <c r="Q47" s="16" t="str">
        <v>TILLMAN, ROSALYN</v>
      </c>
      <c r="R47" s="17">
        <v>45652</v>
      </c>
      <c r="S47" s="16">
        <v>4045619</v>
      </c>
      <c r="T47" s="18" t="str">
        <v>205A</v>
      </c>
      <c r="U47" s="18" t="str">
        <v>AM1</v>
      </c>
      <c r="V47" s="16">
        <v>8.51</v>
      </c>
      <c r="W47" s="16">
        <v>16</v>
      </c>
      <c r="X47" s="16" t="str">
        <v>SD</v>
      </c>
      <c r="Y47" s="18" t="str">
        <v>Yes</v>
      </c>
      <c r="Z47" s="29">
        <v>5</v>
      </c>
      <c r="AA47" s="31">
        <v>8.51</v>
      </c>
      <c r="AB47" s="23">
        <v>1.75</v>
      </c>
      <c r="AC47" s="23">
        <v>14.8925</v>
      </c>
      <c r="AD47">
        <v>19.892499999999998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 t="str">
        <v>One-Seat</v>
      </c>
      <c r="Q48" s="16" t="str">
        <v>TILLMAN, ROSALYN</v>
      </c>
      <c r="R48" s="17">
        <v>45652</v>
      </c>
      <c r="S48" s="16">
        <v>4047855</v>
      </c>
      <c r="T48" s="18" t="str">
        <v>205A</v>
      </c>
      <c r="U48" s="18" t="str">
        <v>AM1</v>
      </c>
      <c r="V48" s="16">
        <v>10.9</v>
      </c>
      <c r="W48" s="16">
        <v>21</v>
      </c>
      <c r="X48" s="16" t="str">
        <v>SD</v>
      </c>
      <c r="Y48" s="18" t="str">
        <v>Yes</v>
      </c>
      <c r="Z48" s="29">
        <v>5</v>
      </c>
      <c r="AA48" s="31">
        <v>10.9</v>
      </c>
      <c r="AB48" s="23">
        <v>1.75</v>
      </c>
      <c r="AC48" s="23">
        <v>19.074999999999999</v>
      </c>
      <c r="AD48">
        <v>24.074999999999999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 t="str">
        <v>One-Seat</v>
      </c>
      <c r="Q49" s="16" t="str">
        <v>BUTLER, JACQUELINE</v>
      </c>
      <c r="R49" s="17">
        <v>45653</v>
      </c>
      <c r="S49" s="16">
        <v>4048345</v>
      </c>
      <c r="T49" s="18" t="str">
        <v>205B</v>
      </c>
      <c r="U49" s="18" t="str">
        <v>AM1</v>
      </c>
      <c r="V49" s="16">
        <v>27.74</v>
      </c>
      <c r="W49" s="16">
        <v>30</v>
      </c>
      <c r="X49" s="16" t="str">
        <v>SD</v>
      </c>
      <c r="Y49" s="18" t="str">
        <v>Yes</v>
      </c>
      <c r="Z49" s="29">
        <v>5</v>
      </c>
      <c r="AA49" s="31">
        <v>27.74</v>
      </c>
      <c r="AB49" s="23">
        <v>1.75</v>
      </c>
      <c r="AC49" s="23">
        <v>48.544999999999995</v>
      </c>
      <c r="AD49">
        <v>53.544999999999995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 t="str">
        <v>One-Seat</v>
      </c>
      <c r="Q50" s="16" t="str">
        <v>TILLMAN, ROSALYN</v>
      </c>
      <c r="R50" s="17">
        <v>45653</v>
      </c>
      <c r="S50" s="16">
        <v>4046053</v>
      </c>
      <c r="T50" s="18" t="str">
        <v>205A</v>
      </c>
      <c r="U50" s="18" t="str">
        <v>AM1</v>
      </c>
      <c r="V50" s="16">
        <v>13.97</v>
      </c>
      <c r="W50" s="16">
        <v>28</v>
      </c>
      <c r="X50" s="16" t="str">
        <v>SD</v>
      </c>
      <c r="Y50" s="18" t="str">
        <v>Yes</v>
      </c>
      <c r="Z50" s="29">
        <v>5</v>
      </c>
      <c r="AA50" s="31">
        <v>13.97</v>
      </c>
      <c r="AB50" s="23">
        <v>1.75</v>
      </c>
      <c r="AC50" s="23">
        <v>24.447500000000002</v>
      </c>
      <c r="AD50">
        <v>29.447500000000002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7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29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29"/>
      <c r="AA253" s="31"/>
      <c r="AB253" s="24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I3:J3"/>
    <mergeCell ref="K3:L3"/>
    <mergeCell ref="G9:H9"/>
    <mergeCell ref="A2:C2"/>
    <mergeCell ref="B11:N11"/>
  </mergeCells>
  <dataValidations count="1">
    <dataValidation type="list" allowBlank="1" showInputMessage="1" showErrorMessage="1" sqref="A2:C2" xr:uid="{0BA76D42-EB5B-4CB9-8F97-CB0548DBBFF3}">
      <formula1>Partner</formula1>
    </dataValidation>
  </dataValidations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ColWidth="8.85546875"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179</v>
      </c>
      <c r="B1" t="s">
        <v>192</v>
      </c>
      <c r="C1" t="s">
        <v>193</v>
      </c>
      <c r="D1" s="178" t="s">
        <v>194</v>
      </c>
      <c r="E1" t="s">
        <v>195</v>
      </c>
    </row>
    <row r="2" spans="1:5" x14ac:dyDescent="0.25">
      <c r="A2" t="s">
        <v>75</v>
      </c>
      <c r="B2">
        <v>1</v>
      </c>
      <c r="C2">
        <v>3.75</v>
      </c>
      <c r="D2" s="179" t="s">
        <v>44</v>
      </c>
      <c r="E2">
        <v>3.75</v>
      </c>
    </row>
    <row r="3" spans="1:5" x14ac:dyDescent="0.25">
      <c r="A3" t="s">
        <v>75</v>
      </c>
      <c r="B3">
        <v>1</v>
      </c>
      <c r="C3">
        <f>C2*2</f>
        <v>7.5</v>
      </c>
      <c r="D3" s="179" t="s">
        <v>44</v>
      </c>
      <c r="E3">
        <v>3.75</v>
      </c>
    </row>
    <row r="4" spans="1:5" x14ac:dyDescent="0.25">
      <c r="A4" t="s">
        <v>75</v>
      </c>
      <c r="B4">
        <v>1</v>
      </c>
      <c r="C4">
        <f>C2*3</f>
        <v>11.25</v>
      </c>
      <c r="D4" s="179" t="s">
        <v>44</v>
      </c>
      <c r="E4">
        <v>3.75</v>
      </c>
    </row>
    <row r="5" spans="1:5" x14ac:dyDescent="0.25">
      <c r="A5" t="s">
        <v>75</v>
      </c>
      <c r="B5">
        <v>2</v>
      </c>
      <c r="C5">
        <f>C2*2</f>
        <v>7.5</v>
      </c>
      <c r="D5" s="179" t="s">
        <v>44</v>
      </c>
      <c r="E5">
        <v>3.75</v>
      </c>
    </row>
    <row r="6" spans="1:5" x14ac:dyDescent="0.25">
      <c r="A6" t="s">
        <v>75</v>
      </c>
      <c r="B6">
        <v>2</v>
      </c>
      <c r="C6">
        <f>C2*3</f>
        <v>11.25</v>
      </c>
      <c r="D6" s="179" t="s">
        <v>44</v>
      </c>
      <c r="E6">
        <v>3.75</v>
      </c>
    </row>
    <row r="7" spans="1:5" x14ac:dyDescent="0.25">
      <c r="A7" t="s">
        <v>75</v>
      </c>
      <c r="B7">
        <v>3</v>
      </c>
      <c r="C7">
        <f>C2*3</f>
        <v>11.25</v>
      </c>
      <c r="D7" s="179" t="s">
        <v>44</v>
      </c>
      <c r="E7">
        <v>3.75</v>
      </c>
    </row>
    <row r="8" spans="1:5" x14ac:dyDescent="0.25">
      <c r="A8" t="s">
        <v>75</v>
      </c>
      <c r="B8">
        <v>1</v>
      </c>
      <c r="C8">
        <v>5</v>
      </c>
      <c r="D8" t="s">
        <v>73</v>
      </c>
      <c r="E8">
        <v>5</v>
      </c>
    </row>
    <row r="9" spans="1:5" x14ac:dyDescent="0.25">
      <c r="A9" t="s">
        <v>75</v>
      </c>
      <c r="B9">
        <v>1</v>
      </c>
      <c r="C9">
        <f>C8*2</f>
        <v>10</v>
      </c>
      <c r="D9" t="s">
        <v>73</v>
      </c>
      <c r="E9">
        <v>5</v>
      </c>
    </row>
    <row r="10" spans="1:5" x14ac:dyDescent="0.25">
      <c r="A10" t="s">
        <v>75</v>
      </c>
      <c r="B10">
        <v>1</v>
      </c>
      <c r="C10">
        <f>C8*3</f>
        <v>15</v>
      </c>
      <c r="D10" t="s">
        <v>73</v>
      </c>
      <c r="E10">
        <v>5</v>
      </c>
    </row>
    <row r="11" spans="1:5" x14ac:dyDescent="0.25">
      <c r="A11" t="s">
        <v>75</v>
      </c>
      <c r="B11">
        <v>2</v>
      </c>
      <c r="C11">
        <f>C8*2</f>
        <v>10</v>
      </c>
      <c r="D11" t="s">
        <v>73</v>
      </c>
      <c r="E11">
        <v>5</v>
      </c>
    </row>
    <row r="12" spans="1:5" x14ac:dyDescent="0.25">
      <c r="A12" t="s">
        <v>75</v>
      </c>
      <c r="B12">
        <v>2</v>
      </c>
      <c r="C12">
        <f>C8*3</f>
        <v>15</v>
      </c>
      <c r="D12" t="s">
        <v>73</v>
      </c>
      <c r="E12">
        <v>5</v>
      </c>
    </row>
    <row r="13" spans="1:5" x14ac:dyDescent="0.25">
      <c r="A13" t="s">
        <v>75</v>
      </c>
      <c r="B13">
        <v>3</v>
      </c>
      <c r="C13">
        <f>C8*3</f>
        <v>15</v>
      </c>
      <c r="D13" t="s">
        <v>73</v>
      </c>
      <c r="E13">
        <v>5</v>
      </c>
    </row>
    <row r="14" spans="1:5" x14ac:dyDescent="0.25">
      <c r="A14" t="s">
        <v>75</v>
      </c>
      <c r="B14">
        <v>1</v>
      </c>
      <c r="C14">
        <v>5.5</v>
      </c>
      <c r="D14" t="s">
        <v>73</v>
      </c>
      <c r="E14">
        <v>5.5</v>
      </c>
    </row>
    <row r="15" spans="1:5" x14ac:dyDescent="0.25">
      <c r="A15" t="s">
        <v>75</v>
      </c>
      <c r="B15">
        <v>1</v>
      </c>
      <c r="C15">
        <v>11</v>
      </c>
      <c r="D15" t="s">
        <v>73</v>
      </c>
      <c r="E15">
        <v>5.5</v>
      </c>
    </row>
    <row r="16" spans="1:5" x14ac:dyDescent="0.25">
      <c r="A16" t="s">
        <v>75</v>
      </c>
      <c r="B16">
        <v>1</v>
      </c>
      <c r="C16">
        <v>16.5</v>
      </c>
      <c r="D16" t="s">
        <v>73</v>
      </c>
      <c r="E16">
        <v>5.5</v>
      </c>
    </row>
    <row r="17" spans="1:5" x14ac:dyDescent="0.25">
      <c r="A17" t="s">
        <v>75</v>
      </c>
      <c r="B17">
        <v>2</v>
      </c>
      <c r="C17">
        <v>11</v>
      </c>
      <c r="D17" t="s">
        <v>73</v>
      </c>
      <c r="E17">
        <v>5.5</v>
      </c>
    </row>
    <row r="18" spans="1:5" x14ac:dyDescent="0.25">
      <c r="A18" t="s">
        <v>75</v>
      </c>
      <c r="B18">
        <v>2</v>
      </c>
      <c r="C18">
        <v>16.5</v>
      </c>
      <c r="D18" t="s">
        <v>73</v>
      </c>
      <c r="E18">
        <v>5.5</v>
      </c>
    </row>
    <row r="19" spans="1:5" x14ac:dyDescent="0.25">
      <c r="A19" t="s">
        <v>75</v>
      </c>
      <c r="B19">
        <v>3</v>
      </c>
      <c r="C19">
        <v>16.5</v>
      </c>
      <c r="D19" t="s">
        <v>73</v>
      </c>
      <c r="E19">
        <v>5.5</v>
      </c>
    </row>
    <row r="20" spans="1:5" x14ac:dyDescent="0.25">
      <c r="A20" t="s">
        <v>75</v>
      </c>
      <c r="B20">
        <v>1</v>
      </c>
      <c r="C20">
        <v>3</v>
      </c>
      <c r="D20" s="179" t="s">
        <v>44</v>
      </c>
      <c r="E20">
        <v>3</v>
      </c>
    </row>
    <row r="21" spans="1:5" x14ac:dyDescent="0.25">
      <c r="A21" t="s">
        <v>75</v>
      </c>
      <c r="B21">
        <v>1</v>
      </c>
      <c r="C21">
        <v>6</v>
      </c>
      <c r="D21" s="179" t="s">
        <v>44</v>
      </c>
      <c r="E21">
        <v>3</v>
      </c>
    </row>
    <row r="22" spans="1:5" x14ac:dyDescent="0.25">
      <c r="A22" t="s">
        <v>75</v>
      </c>
      <c r="B22">
        <v>1</v>
      </c>
      <c r="C22">
        <v>9</v>
      </c>
      <c r="D22" s="179" t="s">
        <v>44</v>
      </c>
      <c r="E22">
        <v>3</v>
      </c>
    </row>
    <row r="23" spans="1:5" x14ac:dyDescent="0.25">
      <c r="A23" t="s">
        <v>75</v>
      </c>
      <c r="B23">
        <v>2</v>
      </c>
      <c r="C23">
        <v>6</v>
      </c>
      <c r="D23" s="179" t="s">
        <v>44</v>
      </c>
      <c r="E23">
        <v>3</v>
      </c>
    </row>
    <row r="24" spans="1:5" x14ac:dyDescent="0.25">
      <c r="A24" t="s">
        <v>75</v>
      </c>
      <c r="B24">
        <v>2</v>
      </c>
      <c r="C24">
        <v>9</v>
      </c>
      <c r="D24" s="179" t="s">
        <v>44</v>
      </c>
      <c r="E24">
        <v>3</v>
      </c>
    </row>
    <row r="25" spans="1:5" x14ac:dyDescent="0.25">
      <c r="A25" t="s">
        <v>75</v>
      </c>
      <c r="B25">
        <v>3</v>
      </c>
      <c r="C25">
        <v>9</v>
      </c>
      <c r="D25" s="179" t="s">
        <v>44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1"/>
  <sheetViews>
    <sheetView workbookViewId="0">
      <selection activeCell="K4" sqref="K4"/>
    </sheetView>
  </sheetViews>
  <sheetFormatPr defaultColWidth="8.85546875"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8</v>
      </c>
      <c r="B1" t="s">
        <v>97</v>
      </c>
      <c r="C1" t="s">
        <v>196</v>
      </c>
      <c r="D1" t="s">
        <v>99</v>
      </c>
      <c r="E1" t="s">
        <v>159</v>
      </c>
      <c r="F1" t="s">
        <v>96</v>
      </c>
      <c r="G1" t="s">
        <v>95</v>
      </c>
      <c r="H1" t="s">
        <v>100</v>
      </c>
      <c r="I1" t="s">
        <v>71</v>
      </c>
    </row>
    <row r="2" spans="1:9" x14ac:dyDescent="0.25">
      <c r="A2" t="s">
        <v>141</v>
      </c>
      <c r="B2">
        <v>0</v>
      </c>
      <c r="C2">
        <v>463.58</v>
      </c>
      <c r="D2">
        <v>0</v>
      </c>
      <c r="E2">
        <v>0</v>
      </c>
      <c r="F2">
        <v>0</v>
      </c>
      <c r="G2">
        <v>0</v>
      </c>
      <c r="H2">
        <v>0</v>
      </c>
      <c r="I2" t="s">
        <v>17</v>
      </c>
    </row>
    <row r="3" spans="1:9" x14ac:dyDescent="0.25">
      <c r="A3" t="s">
        <v>117</v>
      </c>
      <c r="B3">
        <v>0</v>
      </c>
      <c r="C3">
        <v>590</v>
      </c>
      <c r="D3">
        <v>0</v>
      </c>
      <c r="E3">
        <v>0</v>
      </c>
      <c r="F3">
        <v>0</v>
      </c>
      <c r="G3">
        <v>0</v>
      </c>
      <c r="H3">
        <v>0</v>
      </c>
      <c r="I3" t="s">
        <v>44</v>
      </c>
    </row>
    <row r="4" spans="1:9" x14ac:dyDescent="0.25">
      <c r="A4" t="s">
        <v>133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17</v>
      </c>
    </row>
    <row r="5" spans="1:9" x14ac:dyDescent="0.25">
      <c r="A5" t="s">
        <v>18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17</v>
      </c>
    </row>
    <row r="6" spans="1:9" x14ac:dyDescent="0.25">
      <c r="A6" t="s">
        <v>18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44</v>
      </c>
    </row>
    <row r="7" spans="1:9" x14ac:dyDescent="0.25">
      <c r="A7" t="s">
        <v>197</v>
      </c>
      <c r="B7">
        <v>0</v>
      </c>
      <c r="C7">
        <v>590</v>
      </c>
      <c r="D7">
        <v>250</v>
      </c>
      <c r="E7">
        <v>0</v>
      </c>
      <c r="F7">
        <v>0</v>
      </c>
      <c r="G7">
        <v>0</v>
      </c>
      <c r="H7">
        <v>0</v>
      </c>
      <c r="I7" t="s">
        <v>17</v>
      </c>
    </row>
    <row r="8" spans="1:9" x14ac:dyDescent="0.25">
      <c r="A8" t="s">
        <v>65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17</v>
      </c>
    </row>
    <row r="9" spans="1:9" x14ac:dyDescent="0.25">
      <c r="A9" t="s">
        <v>138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17</v>
      </c>
    </row>
    <row r="10" spans="1:9" x14ac:dyDescent="0.25">
      <c r="A10" t="s">
        <v>137</v>
      </c>
      <c r="B10">
        <v>0</v>
      </c>
      <c r="C10">
        <v>295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17</v>
      </c>
    </row>
    <row r="11" spans="1:9" x14ac:dyDescent="0.25">
      <c r="A11" t="s">
        <v>145</v>
      </c>
      <c r="B11">
        <v>0</v>
      </c>
      <c r="C11">
        <v>590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44</v>
      </c>
    </row>
    <row r="12" spans="1:9" x14ac:dyDescent="0.25">
      <c r="A12" t="s">
        <v>144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17</v>
      </c>
    </row>
    <row r="13" spans="1:9" x14ac:dyDescent="0.25">
      <c r="A13" t="s">
        <v>140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17</v>
      </c>
    </row>
    <row r="14" spans="1:9" x14ac:dyDescent="0.25">
      <c r="A14" t="s">
        <v>132</v>
      </c>
      <c r="B14">
        <v>0</v>
      </c>
      <c r="C14">
        <v>1180</v>
      </c>
      <c r="D14">
        <v>1050</v>
      </c>
      <c r="E14">
        <v>0</v>
      </c>
      <c r="F14">
        <v>0</v>
      </c>
      <c r="G14">
        <v>0</v>
      </c>
      <c r="H14">
        <v>0</v>
      </c>
      <c r="I14" t="s">
        <v>44</v>
      </c>
    </row>
    <row r="15" spans="1:9" x14ac:dyDescent="0.25">
      <c r="A15" t="s">
        <v>142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17</v>
      </c>
    </row>
    <row r="16" spans="1:9" x14ac:dyDescent="0.25">
      <c r="A16" t="s">
        <v>134</v>
      </c>
      <c r="B16">
        <v>0</v>
      </c>
      <c r="C16">
        <v>590</v>
      </c>
      <c r="D16">
        <v>650</v>
      </c>
      <c r="E16">
        <v>0</v>
      </c>
      <c r="F16">
        <v>0</v>
      </c>
      <c r="G16">
        <v>0</v>
      </c>
      <c r="H16">
        <v>0</v>
      </c>
      <c r="I16" t="s">
        <v>44</v>
      </c>
    </row>
    <row r="17" spans="1:9" x14ac:dyDescent="0.25">
      <c r="A17" t="s">
        <v>21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17</v>
      </c>
    </row>
    <row r="18" spans="1:9" x14ac:dyDescent="0.25">
      <c r="A18" t="s">
        <v>198</v>
      </c>
      <c r="B18">
        <v>0</v>
      </c>
      <c r="C18">
        <v>430</v>
      </c>
      <c r="D18">
        <v>450</v>
      </c>
      <c r="E18">
        <v>0</v>
      </c>
      <c r="F18">
        <v>0</v>
      </c>
      <c r="G18">
        <v>0</v>
      </c>
      <c r="H18">
        <v>0</v>
      </c>
      <c r="I18" t="s">
        <v>17</v>
      </c>
    </row>
    <row r="19" spans="1:9" x14ac:dyDescent="0.25">
      <c r="A19" t="s">
        <v>136</v>
      </c>
      <c r="B19">
        <v>0</v>
      </c>
      <c r="C19">
        <v>1450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17</v>
      </c>
    </row>
    <row r="20" spans="1:9" x14ac:dyDescent="0.25">
      <c r="A20" t="s">
        <v>199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17</v>
      </c>
    </row>
    <row r="21" spans="1:9" x14ac:dyDescent="0.25">
      <c r="A21" t="s">
        <v>45</v>
      </c>
      <c r="B21">
        <v>0</v>
      </c>
      <c r="C21">
        <v>416.72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44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0"/>
  <sheetViews>
    <sheetView showGridLines="0" workbookViewId="0">
      <selection activeCell="C20" sqref="C20"/>
    </sheetView>
  </sheetViews>
  <sheetFormatPr defaultColWidth="8.85546875"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200</v>
      </c>
      <c r="B1" t="s">
        <v>201</v>
      </c>
      <c r="C1" t="s">
        <v>92</v>
      </c>
    </row>
    <row r="2" spans="1:3" x14ac:dyDescent="0.25">
      <c r="A2" t="s">
        <v>18</v>
      </c>
      <c r="B2">
        <v>5997</v>
      </c>
      <c r="C2" t="s">
        <v>202</v>
      </c>
    </row>
    <row r="3" spans="1:3" x14ac:dyDescent="0.25">
      <c r="A3" t="s">
        <v>141</v>
      </c>
      <c r="B3">
        <v>5155</v>
      </c>
      <c r="C3" t="s">
        <v>203</v>
      </c>
    </row>
    <row r="4" spans="1:3" x14ac:dyDescent="0.25">
      <c r="A4" t="s">
        <v>140</v>
      </c>
      <c r="B4">
        <v>5153</v>
      </c>
      <c r="C4" t="s">
        <v>204</v>
      </c>
    </row>
    <row r="5" spans="1:3" x14ac:dyDescent="0.25">
      <c r="A5" t="s">
        <v>136</v>
      </c>
      <c r="B5">
        <v>5138</v>
      </c>
      <c r="C5" t="s">
        <v>205</v>
      </c>
    </row>
    <row r="6" spans="1:3" x14ac:dyDescent="0.25">
      <c r="A6" t="s">
        <v>133</v>
      </c>
      <c r="B6">
        <v>5106</v>
      </c>
      <c r="C6" t="s">
        <v>206</v>
      </c>
    </row>
    <row r="7" spans="1:3" x14ac:dyDescent="0.25">
      <c r="A7" t="s">
        <v>135</v>
      </c>
      <c r="B7">
        <v>5132</v>
      </c>
      <c r="C7" t="s">
        <v>207</v>
      </c>
    </row>
    <row r="8" spans="1:3" x14ac:dyDescent="0.25">
      <c r="A8" t="s">
        <v>137</v>
      </c>
      <c r="B8">
        <v>5139</v>
      </c>
      <c r="C8" t="s">
        <v>208</v>
      </c>
    </row>
    <row r="9" spans="1:3" x14ac:dyDescent="0.25">
      <c r="A9" t="s">
        <v>65</v>
      </c>
      <c r="B9">
        <v>5057</v>
      </c>
      <c r="C9" t="s">
        <v>209</v>
      </c>
    </row>
    <row r="10" spans="1:3" x14ac:dyDescent="0.25">
      <c r="A10" t="s">
        <v>139</v>
      </c>
      <c r="B10">
        <v>5152</v>
      </c>
      <c r="C10" t="s">
        <v>210</v>
      </c>
    </row>
    <row r="11" spans="1:3" x14ac:dyDescent="0.25">
      <c r="A11" t="s">
        <v>138</v>
      </c>
      <c r="B11">
        <v>5143</v>
      </c>
      <c r="C11" t="s">
        <v>211</v>
      </c>
    </row>
    <row r="12" spans="1:3" x14ac:dyDescent="0.25">
      <c r="A12" t="s">
        <v>142</v>
      </c>
      <c r="B12">
        <v>5156</v>
      </c>
      <c r="C12" t="s">
        <v>212</v>
      </c>
    </row>
    <row r="13" spans="1:3" x14ac:dyDescent="0.25">
      <c r="A13" t="s">
        <v>144</v>
      </c>
      <c r="B13">
        <v>5163</v>
      </c>
      <c r="C13" t="s">
        <v>213</v>
      </c>
    </row>
    <row r="14" spans="1:3" x14ac:dyDescent="0.25">
      <c r="A14" t="s">
        <v>143</v>
      </c>
      <c r="B14">
        <v>5164</v>
      </c>
      <c r="C14" t="s">
        <v>214</v>
      </c>
    </row>
    <row r="15" spans="1:3" x14ac:dyDescent="0.25">
      <c r="A15" t="s">
        <v>145</v>
      </c>
      <c r="B15">
        <v>5168</v>
      </c>
      <c r="C15" t="s">
        <v>215</v>
      </c>
    </row>
    <row r="16" spans="1:3" x14ac:dyDescent="0.25">
      <c r="A16" t="s">
        <v>117</v>
      </c>
      <c r="B16">
        <v>5167</v>
      </c>
      <c r="C16" t="s">
        <v>216</v>
      </c>
    </row>
    <row r="17" spans="1:3" x14ac:dyDescent="0.25">
      <c r="A17" t="s">
        <v>132</v>
      </c>
      <c r="B17">
        <v>5108</v>
      </c>
      <c r="C17" t="s">
        <v>217</v>
      </c>
    </row>
    <row r="18" spans="1:3" x14ac:dyDescent="0.25">
      <c r="A18" t="s">
        <v>45</v>
      </c>
      <c r="B18">
        <v>5026</v>
      </c>
      <c r="C18" t="s">
        <v>218</v>
      </c>
    </row>
    <row r="19" spans="1:3" x14ac:dyDescent="0.25">
      <c r="A19" t="s">
        <v>134</v>
      </c>
      <c r="B19">
        <v>5109</v>
      </c>
      <c r="C19" t="s">
        <v>219</v>
      </c>
    </row>
    <row r="20" spans="1:3" x14ac:dyDescent="0.25">
      <c r="A20" t="s">
        <v>21</v>
      </c>
      <c r="B20">
        <v>5073</v>
      </c>
      <c r="C20" t="s">
        <v>220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ColWidth="8.85546875"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8</v>
      </c>
      <c r="B1" t="s">
        <v>135</v>
      </c>
    </row>
    <row r="3" spans="1:2" x14ac:dyDescent="0.25">
      <c r="A3" s="26" t="s">
        <v>129</v>
      </c>
      <c r="B3" t="s">
        <v>221</v>
      </c>
    </row>
    <row r="4" spans="1:2" x14ac:dyDescent="0.25">
      <c r="A4" s="27" t="s">
        <v>30</v>
      </c>
      <c r="B4">
        <v>2890.2</v>
      </c>
    </row>
    <row r="5" spans="1:2" x14ac:dyDescent="0.25">
      <c r="A5" s="27" t="s">
        <v>131</v>
      </c>
      <c r="B5">
        <v>2890.2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1832-C04D-4694-8040-6962698675C0}">
  <dimension ref="A3:B21"/>
  <sheetViews>
    <sheetView workbookViewId="0">
      <selection activeCell="B22" sqref="B22"/>
    </sheetView>
  </sheetViews>
  <sheetFormatPr defaultRowHeight="15" x14ac:dyDescent="0.25"/>
  <cols>
    <col min="1" max="1" width="13.140625" bestFit="1" customWidth="1"/>
    <col min="2" max="2" width="31.85546875" bestFit="1" customWidth="1"/>
  </cols>
  <sheetData>
    <row r="3" spans="1:2" x14ac:dyDescent="0.25">
      <c r="A3" s="26" t="s">
        <v>129</v>
      </c>
      <c r="B3" t="s">
        <v>1068</v>
      </c>
    </row>
    <row r="4" spans="1:2" x14ac:dyDescent="0.25">
      <c r="A4" s="33">
        <v>45642</v>
      </c>
      <c r="B4" s="231">
        <v>226.23500000000004</v>
      </c>
    </row>
    <row r="5" spans="1:2" x14ac:dyDescent="0.25">
      <c r="A5" s="33">
        <v>45643</v>
      </c>
      <c r="B5" s="231">
        <v>256.27799999999996</v>
      </c>
    </row>
    <row r="6" spans="1:2" x14ac:dyDescent="0.25">
      <c r="A6" s="33">
        <v>45644</v>
      </c>
      <c r="B6" s="231">
        <v>243.55699999999999</v>
      </c>
    </row>
    <row r="7" spans="1:2" x14ac:dyDescent="0.25">
      <c r="A7" s="33">
        <v>45645</v>
      </c>
      <c r="B7" s="231">
        <v>263.23500000000001</v>
      </c>
    </row>
    <row r="8" spans="1:2" x14ac:dyDescent="0.25">
      <c r="A8" s="33">
        <v>45646</v>
      </c>
      <c r="B8" s="231">
        <v>248.86</v>
      </c>
    </row>
    <row r="9" spans="1:2" x14ac:dyDescent="0.25">
      <c r="A9" s="33">
        <v>45647</v>
      </c>
      <c r="B9" s="230">
        <v>107.70699999999998</v>
      </c>
    </row>
    <row r="10" spans="1:2" x14ac:dyDescent="0.25">
      <c r="A10" s="33">
        <v>45648</v>
      </c>
      <c r="B10" s="230">
        <v>88.350999999999985</v>
      </c>
    </row>
    <row r="11" spans="1:2" x14ac:dyDescent="0.25">
      <c r="A11" s="33">
        <v>45649</v>
      </c>
      <c r="B11" s="231">
        <v>223.11600000000004</v>
      </c>
    </row>
    <row r="12" spans="1:2" x14ac:dyDescent="0.25">
      <c r="A12" s="33">
        <v>45650</v>
      </c>
      <c r="B12" s="231">
        <v>248.393</v>
      </c>
    </row>
    <row r="13" spans="1:2" x14ac:dyDescent="0.25">
      <c r="A13" s="33">
        <v>45651</v>
      </c>
      <c r="B13" s="231">
        <v>24.832999999999998</v>
      </c>
    </row>
    <row r="14" spans="1:2" x14ac:dyDescent="0.25">
      <c r="A14" s="33">
        <v>45652</v>
      </c>
      <c r="B14" s="231">
        <v>262.73399999999998</v>
      </c>
    </row>
    <row r="15" spans="1:2" x14ac:dyDescent="0.25">
      <c r="A15" s="33">
        <v>45653</v>
      </c>
      <c r="B15" s="231">
        <v>263.97300000000001</v>
      </c>
    </row>
    <row r="16" spans="1:2" x14ac:dyDescent="0.25">
      <c r="A16" s="33">
        <v>45654</v>
      </c>
      <c r="B16" s="230">
        <v>108.042</v>
      </c>
    </row>
    <row r="17" spans="1:2" x14ac:dyDescent="0.25">
      <c r="A17" s="33">
        <v>45655</v>
      </c>
      <c r="B17" s="230">
        <v>82.677000000000007</v>
      </c>
    </row>
    <row r="18" spans="1:2" x14ac:dyDescent="0.25">
      <c r="A18" s="33" t="s">
        <v>131</v>
      </c>
      <c r="B18">
        <v>2647.991</v>
      </c>
    </row>
    <row r="20" spans="1:2" x14ac:dyDescent="0.25">
      <c r="A20" t="s">
        <v>1071</v>
      </c>
      <c r="B20">
        <v>2791.2710000000002</v>
      </c>
    </row>
    <row r="21" spans="1:2" x14ac:dyDescent="0.25">
      <c r="A21" t="s">
        <v>1072</v>
      </c>
      <c r="B21">
        <f>+GETPIVOTDATA("SERVICE HOURS OPERATED",$A$3)-B20</f>
        <v>-143.2800000000002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04"/>
  <sheetViews>
    <sheetView showGridLines="0" tabSelected="1" zoomScale="85" zoomScaleNormal="85" workbookViewId="0">
      <selection activeCell="M312" sqref="M312"/>
    </sheetView>
  </sheetViews>
  <sheetFormatPr defaultColWidth="8.85546875" defaultRowHeight="15" x14ac:dyDescent="0.25"/>
  <cols>
    <col min="1" max="1" width="38.5703125" bestFit="1" customWidth="1"/>
    <col min="2" max="2" width="10.85546875" bestFit="1" customWidth="1"/>
    <col min="3" max="3" width="9.5703125" bestFit="1" customWidth="1"/>
    <col min="4" max="4" width="20.42578125" bestFit="1" customWidth="1"/>
    <col min="5" max="5" width="11" bestFit="1" customWidth="1"/>
    <col min="6" max="6" width="8" bestFit="1" customWidth="1"/>
    <col min="7" max="7" width="8.5703125" bestFit="1" customWidth="1"/>
    <col min="8" max="8" width="25.7109375" bestFit="1" customWidth="1"/>
    <col min="9" max="9" width="9.5703125" bestFit="1" customWidth="1"/>
    <col min="10" max="10" width="9.7109375" bestFit="1" customWidth="1"/>
    <col min="11" max="11" width="8.85546875" bestFit="1" customWidth="1"/>
    <col min="12" max="12" width="9.28515625" bestFit="1" customWidth="1"/>
    <col min="13" max="13" width="27.5703125" bestFit="1" customWidth="1"/>
    <col min="14" max="14" width="10.5703125" bestFit="1" customWidth="1"/>
    <col min="15" max="15" width="13.85546875" bestFit="1" customWidth="1"/>
    <col min="16" max="16" width="12.28515625" bestFit="1" customWidth="1"/>
    <col min="17" max="17" width="12.42578125" bestFit="1" customWidth="1"/>
    <col min="18" max="18" width="8.710937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8</v>
      </c>
      <c r="B1" s="89" t="s">
        <v>6</v>
      </c>
      <c r="C1" s="89" t="s">
        <v>7</v>
      </c>
      <c r="D1" t="s">
        <v>180</v>
      </c>
      <c r="E1" s="89" t="s">
        <v>9</v>
      </c>
      <c r="F1" s="89" t="s">
        <v>10</v>
      </c>
      <c r="G1" t="s">
        <v>222</v>
      </c>
      <c r="H1" s="89" t="s">
        <v>15</v>
      </c>
      <c r="I1" t="s">
        <v>12</v>
      </c>
      <c r="J1" t="s">
        <v>13</v>
      </c>
      <c r="K1" s="89" t="s">
        <v>16</v>
      </c>
      <c r="L1" s="89" t="s">
        <v>187</v>
      </c>
      <c r="M1" s="89" t="s">
        <v>177</v>
      </c>
      <c r="N1" s="89" t="s">
        <v>178</v>
      </c>
      <c r="O1" s="89" t="s">
        <v>223</v>
      </c>
      <c r="P1" s="89" t="s">
        <v>224</v>
      </c>
      <c r="Q1" s="90" t="s">
        <v>225</v>
      </c>
      <c r="R1" s="89" t="s">
        <v>226</v>
      </c>
      <c r="S1" s="89" t="s">
        <v>227</v>
      </c>
    </row>
    <row r="2" spans="1:19" hidden="1" x14ac:dyDescent="0.25">
      <c r="A2" t="s">
        <v>18</v>
      </c>
      <c r="B2" s="2">
        <v>45642</v>
      </c>
      <c r="C2" t="s">
        <v>17</v>
      </c>
      <c r="D2" t="s">
        <v>387</v>
      </c>
      <c r="E2" t="s">
        <v>1039</v>
      </c>
      <c r="F2" t="s">
        <v>23</v>
      </c>
      <c r="G2">
        <v>2</v>
      </c>
      <c r="H2" s="32">
        <v>1.4</v>
      </c>
      <c r="I2">
        <v>0.16700000000000001</v>
      </c>
      <c r="J2">
        <v>0</v>
      </c>
      <c r="K2">
        <v>23.901</v>
      </c>
      <c r="L2">
        <v>36.770000000000003</v>
      </c>
      <c r="M2">
        <v>1.4</v>
      </c>
      <c r="N2">
        <v>51.478000000000002</v>
      </c>
      <c r="O2">
        <v>12</v>
      </c>
      <c r="P2">
        <v>1.9917499999999999</v>
      </c>
      <c r="Q2" t="s">
        <v>1040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1.9917499999999999</v>
      </c>
    </row>
    <row r="3" spans="1:19" hidden="1" x14ac:dyDescent="0.25">
      <c r="A3" t="s">
        <v>140</v>
      </c>
      <c r="B3" s="2">
        <v>45642</v>
      </c>
      <c r="C3" t="s">
        <v>17</v>
      </c>
      <c r="D3" t="s">
        <v>385</v>
      </c>
      <c r="E3" t="s">
        <v>386</v>
      </c>
      <c r="F3" t="s">
        <v>23</v>
      </c>
      <c r="G3">
        <v>10</v>
      </c>
      <c r="H3" s="32">
        <v>10.199999999999999</v>
      </c>
      <c r="I3">
        <v>0.35</v>
      </c>
      <c r="J3">
        <v>0.5</v>
      </c>
      <c r="K3">
        <v>195.73500000000001</v>
      </c>
      <c r="L3">
        <v>32.5</v>
      </c>
      <c r="M3">
        <v>9.68</v>
      </c>
      <c r="N3">
        <v>314.59999999999997</v>
      </c>
      <c r="O3">
        <v>12</v>
      </c>
      <c r="P3">
        <v>16.311250000000001</v>
      </c>
      <c r="Q3" t="s">
        <v>1040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16.311250000000001</v>
      </c>
    </row>
    <row r="4" spans="1:19" hidden="1" x14ac:dyDescent="0.25">
      <c r="A4" t="s">
        <v>142</v>
      </c>
      <c r="B4" s="2">
        <v>45642</v>
      </c>
      <c r="C4" t="s">
        <v>17</v>
      </c>
      <c r="D4" t="s">
        <v>395</v>
      </c>
      <c r="E4" t="s">
        <v>41</v>
      </c>
      <c r="F4" t="s">
        <v>23</v>
      </c>
      <c r="G4">
        <v>10</v>
      </c>
      <c r="H4" s="32">
        <v>10.632999999999999</v>
      </c>
      <c r="I4">
        <v>0.23300000000000001</v>
      </c>
      <c r="J4">
        <v>0.51700000000000002</v>
      </c>
      <c r="K4">
        <v>176.74799999999999</v>
      </c>
      <c r="L4">
        <v>32.5</v>
      </c>
      <c r="M4">
        <v>10.116</v>
      </c>
      <c r="N4">
        <v>328.77</v>
      </c>
      <c r="O4">
        <v>12</v>
      </c>
      <c r="P4">
        <v>14.728999999999999</v>
      </c>
      <c r="Q4" t="s">
        <v>1040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14.728999999999999</v>
      </c>
    </row>
    <row r="5" spans="1:19" hidden="1" x14ac:dyDescent="0.25">
      <c r="A5" t="s">
        <v>139</v>
      </c>
      <c r="B5" s="2">
        <v>45642</v>
      </c>
      <c r="C5" t="s">
        <v>17</v>
      </c>
      <c r="D5" t="s">
        <v>389</v>
      </c>
      <c r="E5" t="s">
        <v>43</v>
      </c>
      <c r="F5" t="s">
        <v>37</v>
      </c>
      <c r="G5">
        <v>10</v>
      </c>
      <c r="H5" s="32">
        <v>11</v>
      </c>
      <c r="I5">
        <v>0.33300000000000002</v>
      </c>
      <c r="J5">
        <v>0.5</v>
      </c>
      <c r="K5">
        <v>196.66300000000001</v>
      </c>
      <c r="L5">
        <v>29</v>
      </c>
      <c r="M5">
        <v>10.497</v>
      </c>
      <c r="N5">
        <v>304.41300000000001</v>
      </c>
      <c r="O5">
        <v>19</v>
      </c>
      <c r="P5">
        <v>10.350684210526316</v>
      </c>
      <c r="Q5" t="s">
        <v>1040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10.350684210526316</v>
      </c>
    </row>
    <row r="6" spans="1:19" hidden="1" x14ac:dyDescent="0.25">
      <c r="A6" t="s">
        <v>21</v>
      </c>
      <c r="B6" s="2">
        <v>45642</v>
      </c>
      <c r="C6" t="s">
        <v>17</v>
      </c>
      <c r="D6" t="s">
        <v>230</v>
      </c>
      <c r="E6" t="s">
        <v>231</v>
      </c>
      <c r="F6" t="s">
        <v>23</v>
      </c>
      <c r="G6">
        <v>10</v>
      </c>
      <c r="H6" s="32">
        <v>8.5670000000000002</v>
      </c>
      <c r="I6">
        <v>0.16700000000000001</v>
      </c>
      <c r="J6">
        <v>0.5</v>
      </c>
      <c r="K6">
        <v>172.74</v>
      </c>
      <c r="L6">
        <v>32.5</v>
      </c>
      <c r="M6">
        <v>8.0670000000000002</v>
      </c>
      <c r="N6">
        <v>262.17750000000001</v>
      </c>
      <c r="O6">
        <v>12</v>
      </c>
      <c r="P6">
        <v>14.395000000000001</v>
      </c>
      <c r="Q6" t="s">
        <v>1040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14.395000000000001</v>
      </c>
    </row>
    <row r="7" spans="1:19" hidden="1" x14ac:dyDescent="0.25">
      <c r="A7" t="s">
        <v>21</v>
      </c>
      <c r="B7" s="2">
        <v>45642</v>
      </c>
      <c r="C7" t="s">
        <v>17</v>
      </c>
      <c r="D7" t="s">
        <v>232</v>
      </c>
      <c r="E7" t="s">
        <v>233</v>
      </c>
      <c r="F7" t="s">
        <v>23</v>
      </c>
      <c r="G7">
        <v>9</v>
      </c>
      <c r="H7" s="32">
        <v>9.5670000000000002</v>
      </c>
      <c r="I7">
        <v>0.4</v>
      </c>
      <c r="J7">
        <v>0.53300000000000003</v>
      </c>
      <c r="K7">
        <v>181.316</v>
      </c>
      <c r="L7">
        <v>32.5</v>
      </c>
      <c r="M7">
        <v>8.9640000000000004</v>
      </c>
      <c r="N7">
        <v>291.33000000000004</v>
      </c>
      <c r="O7">
        <v>12</v>
      </c>
      <c r="P7">
        <v>15.109666666666667</v>
      </c>
      <c r="Q7" t="s">
        <v>1040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15.109666666666667</v>
      </c>
    </row>
    <row r="8" spans="1:19" hidden="1" x14ac:dyDescent="0.25">
      <c r="A8" t="s">
        <v>18</v>
      </c>
      <c r="B8" s="2">
        <v>45642</v>
      </c>
      <c r="C8" t="s">
        <v>17</v>
      </c>
      <c r="D8" t="s">
        <v>401</v>
      </c>
      <c r="E8" t="s">
        <v>383</v>
      </c>
      <c r="F8" t="s">
        <v>23</v>
      </c>
      <c r="G8">
        <v>7</v>
      </c>
      <c r="H8" s="32">
        <v>8.6999999999999993</v>
      </c>
      <c r="I8">
        <v>0.15</v>
      </c>
      <c r="J8">
        <v>0.5</v>
      </c>
      <c r="K8">
        <v>152.375</v>
      </c>
      <c r="L8">
        <v>36.770000000000003</v>
      </c>
      <c r="M8">
        <v>8.1999999999999993</v>
      </c>
      <c r="N8">
        <v>301.51400000000001</v>
      </c>
      <c r="O8">
        <v>12</v>
      </c>
      <c r="P8">
        <v>12.697916666666666</v>
      </c>
      <c r="Q8" t="s">
        <v>1040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12.697916666666666</v>
      </c>
    </row>
    <row r="9" spans="1:19" hidden="1" x14ac:dyDescent="0.25">
      <c r="A9" t="s">
        <v>18</v>
      </c>
      <c r="B9" s="2">
        <v>45642</v>
      </c>
      <c r="C9" t="s">
        <v>17</v>
      </c>
      <c r="D9" t="s">
        <v>1041</v>
      </c>
      <c r="E9" t="s">
        <v>69</v>
      </c>
      <c r="F9" t="s">
        <v>23</v>
      </c>
      <c r="G9">
        <v>9</v>
      </c>
      <c r="H9" s="32">
        <v>8.8000000000000007</v>
      </c>
      <c r="I9">
        <v>0.15</v>
      </c>
      <c r="J9">
        <v>0.5</v>
      </c>
      <c r="K9">
        <v>182.458</v>
      </c>
      <c r="L9">
        <v>36.770000000000003</v>
      </c>
      <c r="M9">
        <v>8.3000000000000007</v>
      </c>
      <c r="N9">
        <v>305.19100000000003</v>
      </c>
      <c r="O9">
        <v>12</v>
      </c>
      <c r="P9">
        <v>15.204833333333333</v>
      </c>
      <c r="Q9" t="s">
        <v>1040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15.204833333333333</v>
      </c>
    </row>
    <row r="10" spans="1:19" hidden="1" x14ac:dyDescent="0.25">
      <c r="A10" t="s">
        <v>18</v>
      </c>
      <c r="B10" s="2">
        <v>45642</v>
      </c>
      <c r="C10" t="s">
        <v>17</v>
      </c>
      <c r="D10" t="s">
        <v>394</v>
      </c>
      <c r="E10" t="s">
        <v>24</v>
      </c>
      <c r="F10" t="s">
        <v>23</v>
      </c>
      <c r="G10">
        <v>7</v>
      </c>
      <c r="H10" s="32">
        <v>8.7330000000000005</v>
      </c>
      <c r="I10">
        <v>0.16700000000000001</v>
      </c>
      <c r="J10">
        <v>0.5</v>
      </c>
      <c r="K10">
        <v>158.73599999999999</v>
      </c>
      <c r="L10">
        <v>36.770000000000003</v>
      </c>
      <c r="M10">
        <v>8.2330000000000005</v>
      </c>
      <c r="N10">
        <v>302.72741000000002</v>
      </c>
      <c r="O10">
        <v>12</v>
      </c>
      <c r="P10">
        <v>13.228</v>
      </c>
      <c r="Q10" t="s">
        <v>1040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13.228</v>
      </c>
    </row>
    <row r="11" spans="1:19" hidden="1" x14ac:dyDescent="0.25">
      <c r="A11" t="s">
        <v>18</v>
      </c>
      <c r="B11" s="2">
        <v>45642</v>
      </c>
      <c r="C11" t="s">
        <v>17</v>
      </c>
      <c r="D11" t="s">
        <v>1042</v>
      </c>
      <c r="E11" t="s">
        <v>33</v>
      </c>
      <c r="F11" t="s">
        <v>23</v>
      </c>
      <c r="G11">
        <v>7</v>
      </c>
      <c r="H11" s="32">
        <v>8.5500000000000007</v>
      </c>
      <c r="I11">
        <v>0</v>
      </c>
      <c r="J11">
        <v>0.51700000000000002</v>
      </c>
      <c r="K11">
        <v>143.80600000000001</v>
      </c>
      <c r="L11">
        <v>36.770000000000003</v>
      </c>
      <c r="M11">
        <v>8.0330000000000013</v>
      </c>
      <c r="N11">
        <v>295.37341000000009</v>
      </c>
      <c r="O11">
        <v>12</v>
      </c>
      <c r="P11">
        <v>11.983833333333335</v>
      </c>
      <c r="Q11" t="s">
        <v>1040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11.983833333333335</v>
      </c>
    </row>
    <row r="12" spans="1:19" hidden="1" x14ac:dyDescent="0.25">
      <c r="A12" t="s">
        <v>18</v>
      </c>
      <c r="B12" s="2">
        <v>45642</v>
      </c>
      <c r="C12" t="s">
        <v>17</v>
      </c>
      <c r="D12" t="s">
        <v>387</v>
      </c>
      <c r="E12" t="s">
        <v>31</v>
      </c>
      <c r="F12" t="s">
        <v>23</v>
      </c>
      <c r="G12">
        <v>7</v>
      </c>
      <c r="H12" s="32">
        <v>8</v>
      </c>
      <c r="I12">
        <v>0</v>
      </c>
      <c r="J12">
        <v>0.51700000000000002</v>
      </c>
      <c r="K12">
        <v>177.96199999999999</v>
      </c>
      <c r="L12">
        <v>36.770000000000003</v>
      </c>
      <c r="M12">
        <v>7.4829999999999997</v>
      </c>
      <c r="N12">
        <v>275.14991000000003</v>
      </c>
      <c r="O12">
        <v>12</v>
      </c>
      <c r="P12">
        <v>14.830166666666665</v>
      </c>
      <c r="Q12" t="s">
        <v>1040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14.830166666666665</v>
      </c>
    </row>
    <row r="13" spans="1:19" hidden="1" x14ac:dyDescent="0.25">
      <c r="A13" t="s">
        <v>136</v>
      </c>
      <c r="B13" s="2">
        <v>45642</v>
      </c>
      <c r="C13" t="s">
        <v>17</v>
      </c>
      <c r="D13" t="s">
        <v>393</v>
      </c>
      <c r="E13" t="s">
        <v>60</v>
      </c>
      <c r="F13" t="s">
        <v>37</v>
      </c>
      <c r="G13">
        <v>10</v>
      </c>
      <c r="H13" s="32">
        <v>11.217000000000001</v>
      </c>
      <c r="I13">
        <v>0</v>
      </c>
      <c r="J13">
        <v>0.48299999999999998</v>
      </c>
      <c r="K13">
        <v>196.56299999999999</v>
      </c>
      <c r="L13">
        <v>29</v>
      </c>
      <c r="M13">
        <v>10.734</v>
      </c>
      <c r="N13">
        <v>311.286</v>
      </c>
      <c r="O13">
        <v>19</v>
      </c>
      <c r="P13">
        <v>10.345421052631579</v>
      </c>
      <c r="Q13" t="s">
        <v>1040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10.345421052631579</v>
      </c>
    </row>
    <row r="14" spans="1:19" hidden="1" x14ac:dyDescent="0.25">
      <c r="A14" t="s">
        <v>65</v>
      </c>
      <c r="B14" s="2">
        <v>45642</v>
      </c>
      <c r="C14" t="s">
        <v>17</v>
      </c>
      <c r="D14" t="s">
        <v>1043</v>
      </c>
      <c r="E14" t="s">
        <v>35</v>
      </c>
      <c r="F14" t="s">
        <v>23</v>
      </c>
      <c r="G14">
        <v>6</v>
      </c>
      <c r="H14" s="32">
        <v>7.867</v>
      </c>
      <c r="I14">
        <v>0</v>
      </c>
      <c r="J14">
        <v>0.5</v>
      </c>
      <c r="K14">
        <v>131.054</v>
      </c>
      <c r="L14">
        <v>32.5</v>
      </c>
      <c r="M14">
        <v>7.367</v>
      </c>
      <c r="N14">
        <v>239.42750000000001</v>
      </c>
      <c r="O14">
        <v>12</v>
      </c>
      <c r="P14">
        <v>10.921166666666666</v>
      </c>
      <c r="Q14" t="s">
        <v>1040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10.921166666666666</v>
      </c>
    </row>
    <row r="15" spans="1:19" hidden="1" x14ac:dyDescent="0.25">
      <c r="A15" t="s">
        <v>143</v>
      </c>
      <c r="B15" s="2">
        <v>45642</v>
      </c>
      <c r="C15" t="s">
        <v>17</v>
      </c>
      <c r="D15" t="s">
        <v>399</v>
      </c>
      <c r="E15" t="s">
        <v>400</v>
      </c>
      <c r="F15" t="s">
        <v>23</v>
      </c>
      <c r="G15">
        <v>10</v>
      </c>
      <c r="H15" s="32">
        <v>10.467000000000001</v>
      </c>
      <c r="I15">
        <v>0.33300000000000002</v>
      </c>
      <c r="J15">
        <v>0.5</v>
      </c>
      <c r="K15">
        <v>140.88999999999999</v>
      </c>
      <c r="L15">
        <v>32.5</v>
      </c>
      <c r="M15">
        <v>9.9640000000000004</v>
      </c>
      <c r="N15">
        <v>323.83000000000004</v>
      </c>
      <c r="O15">
        <v>12</v>
      </c>
      <c r="P15">
        <v>11.740833333333333</v>
      </c>
      <c r="Q15" t="s">
        <v>1040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11.740833333333333</v>
      </c>
    </row>
    <row r="16" spans="1:19" hidden="1" x14ac:dyDescent="0.25">
      <c r="A16" t="s">
        <v>136</v>
      </c>
      <c r="B16" s="2">
        <v>45642</v>
      </c>
      <c r="C16" t="s">
        <v>17</v>
      </c>
      <c r="D16" t="s">
        <v>234</v>
      </c>
      <c r="E16" t="s">
        <v>58</v>
      </c>
      <c r="F16" t="s">
        <v>37</v>
      </c>
      <c r="G16">
        <v>11</v>
      </c>
      <c r="H16" s="32">
        <v>11.1</v>
      </c>
      <c r="I16">
        <v>0</v>
      </c>
      <c r="J16">
        <v>0.5</v>
      </c>
      <c r="K16">
        <v>225.52600000000001</v>
      </c>
      <c r="L16">
        <v>29</v>
      </c>
      <c r="M16">
        <v>10.6</v>
      </c>
      <c r="N16">
        <v>307.39999999999998</v>
      </c>
      <c r="O16">
        <v>19</v>
      </c>
      <c r="P16">
        <v>11.869789473684211</v>
      </c>
      <c r="Q16" t="s">
        <v>1040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11.869789473684211</v>
      </c>
    </row>
    <row r="17" spans="1:19" hidden="1" x14ac:dyDescent="0.25">
      <c r="A17" t="s">
        <v>144</v>
      </c>
      <c r="B17" s="2">
        <v>45642</v>
      </c>
      <c r="C17" t="s">
        <v>17</v>
      </c>
      <c r="D17" t="s">
        <v>396</v>
      </c>
      <c r="E17" t="s">
        <v>39</v>
      </c>
      <c r="F17" t="s">
        <v>37</v>
      </c>
      <c r="G17">
        <v>5</v>
      </c>
      <c r="H17" s="32">
        <v>10.050000000000001</v>
      </c>
      <c r="I17">
        <v>0.33300000000000002</v>
      </c>
      <c r="J17">
        <v>0.5</v>
      </c>
      <c r="K17">
        <v>102.98</v>
      </c>
      <c r="L17">
        <v>29</v>
      </c>
      <c r="M17">
        <v>9.5470000000000006</v>
      </c>
      <c r="N17">
        <v>276.863</v>
      </c>
      <c r="O17">
        <v>19</v>
      </c>
      <c r="P17">
        <v>5.42</v>
      </c>
      <c r="Q17" t="s">
        <v>1040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5.42</v>
      </c>
    </row>
    <row r="18" spans="1:19" hidden="1" x14ac:dyDescent="0.25">
      <c r="A18" t="s">
        <v>137</v>
      </c>
      <c r="B18" s="2">
        <v>45642</v>
      </c>
      <c r="C18" t="s">
        <v>17</v>
      </c>
      <c r="D18" t="s">
        <v>398</v>
      </c>
      <c r="E18" t="s">
        <v>28</v>
      </c>
      <c r="F18" t="s">
        <v>23</v>
      </c>
      <c r="G18">
        <v>11</v>
      </c>
      <c r="H18" s="32">
        <v>10.382999999999999</v>
      </c>
      <c r="I18">
        <v>0.33300000000000002</v>
      </c>
      <c r="J18">
        <v>0.5</v>
      </c>
      <c r="K18">
        <v>146.667</v>
      </c>
      <c r="L18">
        <v>32.5</v>
      </c>
      <c r="M18">
        <v>9.879999999999999</v>
      </c>
      <c r="N18">
        <v>321.09999999999997</v>
      </c>
      <c r="O18">
        <v>12</v>
      </c>
      <c r="P18">
        <v>12.222250000000001</v>
      </c>
      <c r="Q18" t="s">
        <v>1040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12.222250000000001</v>
      </c>
    </row>
    <row r="19" spans="1:19" hidden="1" x14ac:dyDescent="0.25">
      <c r="A19" t="s">
        <v>138</v>
      </c>
      <c r="B19" s="2">
        <v>45642</v>
      </c>
      <c r="C19" t="s">
        <v>17</v>
      </c>
      <c r="D19" t="s">
        <v>384</v>
      </c>
      <c r="E19" t="s">
        <v>36</v>
      </c>
      <c r="F19" t="s">
        <v>37</v>
      </c>
      <c r="G19">
        <v>12</v>
      </c>
      <c r="H19" s="32">
        <v>10.016999999999999</v>
      </c>
      <c r="I19">
        <v>0.35</v>
      </c>
      <c r="J19">
        <v>0.5</v>
      </c>
      <c r="K19">
        <v>194.15600000000001</v>
      </c>
      <c r="L19">
        <v>29</v>
      </c>
      <c r="M19">
        <v>9.4969999999999999</v>
      </c>
      <c r="N19">
        <v>275.41300000000001</v>
      </c>
      <c r="O19">
        <v>19</v>
      </c>
      <c r="P19">
        <v>10.218736842105264</v>
      </c>
      <c r="Q19" t="s">
        <v>1040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10.218736842105264</v>
      </c>
    </row>
    <row r="20" spans="1:19" hidden="1" x14ac:dyDescent="0.25">
      <c r="A20" t="s">
        <v>18</v>
      </c>
      <c r="B20" s="2">
        <v>45642</v>
      </c>
      <c r="C20" t="s">
        <v>17</v>
      </c>
      <c r="D20" t="s">
        <v>378</v>
      </c>
      <c r="E20" t="s">
        <v>1044</v>
      </c>
      <c r="F20" t="s">
        <v>20</v>
      </c>
      <c r="G20">
        <v>1</v>
      </c>
      <c r="H20" s="32">
        <v>0.8</v>
      </c>
      <c r="I20">
        <v>0</v>
      </c>
      <c r="J20">
        <v>0</v>
      </c>
      <c r="K20">
        <v>16.305</v>
      </c>
      <c r="L20">
        <v>42.02</v>
      </c>
      <c r="M20">
        <v>0.8</v>
      </c>
      <c r="N20">
        <v>33.616000000000007</v>
      </c>
      <c r="O20">
        <v>7</v>
      </c>
      <c r="P20">
        <v>2.3292857142857142</v>
      </c>
      <c r="Q20" t="s">
        <v>1040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2.3292857142857142</v>
      </c>
    </row>
    <row r="21" spans="1:19" hidden="1" x14ac:dyDescent="0.25">
      <c r="A21" t="s">
        <v>18</v>
      </c>
      <c r="B21" s="2">
        <v>45642</v>
      </c>
      <c r="C21" t="s">
        <v>17</v>
      </c>
      <c r="D21" t="s">
        <v>390</v>
      </c>
      <c r="E21" t="s">
        <v>19</v>
      </c>
      <c r="F21" t="s">
        <v>20</v>
      </c>
      <c r="G21">
        <v>10</v>
      </c>
      <c r="H21" s="32">
        <v>9.4830000000000005</v>
      </c>
      <c r="I21">
        <v>0.33300000000000002</v>
      </c>
      <c r="J21">
        <v>0.51700000000000002</v>
      </c>
      <c r="K21">
        <v>197.69800000000001</v>
      </c>
      <c r="L21">
        <v>42.02</v>
      </c>
      <c r="M21">
        <v>8.963000000000001</v>
      </c>
      <c r="N21">
        <v>376.62526000000008</v>
      </c>
      <c r="O21">
        <v>7</v>
      </c>
      <c r="P21">
        <v>28.242571428571431</v>
      </c>
      <c r="Q21" t="s">
        <v>1040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28.242571428571431</v>
      </c>
    </row>
    <row r="22" spans="1:19" hidden="1" x14ac:dyDescent="0.25">
      <c r="A22" t="s">
        <v>18</v>
      </c>
      <c r="B22" s="2">
        <v>45642</v>
      </c>
      <c r="C22" t="s">
        <v>44</v>
      </c>
      <c r="D22" t="s">
        <v>1045</v>
      </c>
      <c r="E22" t="s">
        <v>49</v>
      </c>
      <c r="F22" t="s">
        <v>20</v>
      </c>
      <c r="G22">
        <v>11</v>
      </c>
      <c r="H22" s="32">
        <v>8.7669999999999995</v>
      </c>
      <c r="I22">
        <v>0.25</v>
      </c>
      <c r="J22">
        <v>0.46700000000000003</v>
      </c>
      <c r="K22">
        <v>118.562</v>
      </c>
      <c r="L22">
        <v>42.02</v>
      </c>
      <c r="M22">
        <v>8.2999999999999989</v>
      </c>
      <c r="N22">
        <v>348.76599999999996</v>
      </c>
      <c r="O22">
        <v>7</v>
      </c>
      <c r="P22">
        <v>16.937428571428573</v>
      </c>
      <c r="Q22" t="s">
        <v>1040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16.937428571428573</v>
      </c>
    </row>
    <row r="23" spans="1:19" hidden="1" x14ac:dyDescent="0.25">
      <c r="A23" t="s">
        <v>18</v>
      </c>
      <c r="B23" s="2">
        <v>45642</v>
      </c>
      <c r="C23" t="s">
        <v>44</v>
      </c>
      <c r="D23" t="s">
        <v>378</v>
      </c>
      <c r="E23" t="s">
        <v>61</v>
      </c>
      <c r="F23" t="s">
        <v>20</v>
      </c>
      <c r="G23">
        <v>11</v>
      </c>
      <c r="H23" s="32">
        <v>6.9329999999999998</v>
      </c>
      <c r="I23">
        <v>0.16700000000000001</v>
      </c>
      <c r="J23">
        <v>0</v>
      </c>
      <c r="K23">
        <v>87.299000000000007</v>
      </c>
      <c r="L23">
        <v>42.02</v>
      </c>
      <c r="M23">
        <v>6.9329999999999998</v>
      </c>
      <c r="N23">
        <v>291.32465999999999</v>
      </c>
      <c r="O23">
        <v>7</v>
      </c>
      <c r="P23">
        <v>12.471285714285715</v>
      </c>
      <c r="Q23" t="s">
        <v>1040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12.471285714285715</v>
      </c>
    </row>
    <row r="24" spans="1:19" hidden="1" x14ac:dyDescent="0.25">
      <c r="A24" t="s">
        <v>65</v>
      </c>
      <c r="B24" s="2">
        <v>45642</v>
      </c>
      <c r="C24" t="s">
        <v>44</v>
      </c>
      <c r="D24" t="s">
        <v>1043</v>
      </c>
      <c r="E24" t="s">
        <v>1046</v>
      </c>
      <c r="F24" t="s">
        <v>23</v>
      </c>
      <c r="G24">
        <v>7</v>
      </c>
      <c r="H24" s="32">
        <v>2.4670000000000001</v>
      </c>
      <c r="I24">
        <v>0</v>
      </c>
      <c r="J24">
        <v>0</v>
      </c>
      <c r="K24">
        <v>48.994999999999997</v>
      </c>
      <c r="L24">
        <v>35</v>
      </c>
      <c r="M24">
        <v>2.4670000000000001</v>
      </c>
      <c r="N24">
        <v>86.344999999999999</v>
      </c>
      <c r="O24">
        <v>12</v>
      </c>
      <c r="P24">
        <v>4.0829166666666667</v>
      </c>
      <c r="Q24" t="s">
        <v>1040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4.0829166666666667</v>
      </c>
    </row>
    <row r="25" spans="1:19" hidden="1" x14ac:dyDescent="0.25">
      <c r="A25" t="s">
        <v>132</v>
      </c>
      <c r="B25" s="2">
        <v>45642</v>
      </c>
      <c r="C25" t="s">
        <v>44</v>
      </c>
      <c r="D25" t="s">
        <v>1047</v>
      </c>
      <c r="E25" t="s">
        <v>1048</v>
      </c>
      <c r="F25" t="s">
        <v>23</v>
      </c>
      <c r="G25">
        <v>14</v>
      </c>
      <c r="H25" s="32">
        <v>9.9499999999999993</v>
      </c>
      <c r="I25">
        <v>0.35</v>
      </c>
      <c r="J25">
        <v>0.5</v>
      </c>
      <c r="K25">
        <v>133.006</v>
      </c>
      <c r="L25">
        <v>35</v>
      </c>
      <c r="M25">
        <v>9.43</v>
      </c>
      <c r="N25">
        <v>330.05</v>
      </c>
      <c r="O25">
        <v>12</v>
      </c>
      <c r="P25">
        <v>11.083833333333333</v>
      </c>
      <c r="Q25" t="s">
        <v>1040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11.083833333333333</v>
      </c>
    </row>
    <row r="26" spans="1:19" hidden="1" x14ac:dyDescent="0.25">
      <c r="A26" t="s">
        <v>18</v>
      </c>
      <c r="B26" s="2">
        <v>45642</v>
      </c>
      <c r="C26" t="s">
        <v>44</v>
      </c>
      <c r="D26" t="s">
        <v>1049</v>
      </c>
      <c r="E26" t="s">
        <v>1050</v>
      </c>
      <c r="F26" t="s">
        <v>20</v>
      </c>
      <c r="G26">
        <v>17</v>
      </c>
      <c r="H26" s="32">
        <v>8.6170000000000009</v>
      </c>
      <c r="I26">
        <v>0.33300000000000002</v>
      </c>
      <c r="J26">
        <v>0.5</v>
      </c>
      <c r="K26">
        <v>110.224</v>
      </c>
      <c r="L26">
        <v>42.02</v>
      </c>
      <c r="M26">
        <v>8.1140000000000008</v>
      </c>
      <c r="N26">
        <v>340.95028000000008</v>
      </c>
      <c r="O26">
        <v>7</v>
      </c>
      <c r="P26">
        <v>15.746285714285715</v>
      </c>
      <c r="Q26" t="s">
        <v>1040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15.746285714285715</v>
      </c>
    </row>
    <row r="27" spans="1:19" hidden="1" x14ac:dyDescent="0.25">
      <c r="A27" t="s">
        <v>145</v>
      </c>
      <c r="B27" s="2">
        <v>45642</v>
      </c>
      <c r="C27" t="s">
        <v>44</v>
      </c>
      <c r="D27" t="s">
        <v>1051</v>
      </c>
      <c r="E27" t="s">
        <v>50</v>
      </c>
      <c r="F27" t="s">
        <v>23</v>
      </c>
      <c r="G27">
        <v>18</v>
      </c>
      <c r="H27" s="32">
        <v>11.532999999999999</v>
      </c>
      <c r="I27">
        <v>0</v>
      </c>
      <c r="J27">
        <v>0.48299999999999998</v>
      </c>
      <c r="K27">
        <v>146.72800000000001</v>
      </c>
      <c r="L27">
        <v>35</v>
      </c>
      <c r="M27">
        <v>11.049999999999999</v>
      </c>
      <c r="N27">
        <v>386.74999999999994</v>
      </c>
      <c r="O27">
        <v>12</v>
      </c>
      <c r="P27">
        <v>12.227333333333334</v>
      </c>
      <c r="Q27" t="s">
        <v>1040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12.227333333333334</v>
      </c>
    </row>
    <row r="28" spans="1:19" hidden="1" x14ac:dyDescent="0.25">
      <c r="A28" t="s">
        <v>45</v>
      </c>
      <c r="B28" s="2">
        <v>45642</v>
      </c>
      <c r="C28" t="s">
        <v>44</v>
      </c>
      <c r="D28" t="s">
        <v>1052</v>
      </c>
      <c r="E28" t="s">
        <v>48</v>
      </c>
      <c r="F28" t="s">
        <v>23</v>
      </c>
      <c r="G28">
        <v>8</v>
      </c>
      <c r="H28" s="32">
        <v>3.9329999999999998</v>
      </c>
      <c r="I28">
        <v>0.3</v>
      </c>
      <c r="J28">
        <v>0</v>
      </c>
      <c r="K28">
        <v>59.412999999999997</v>
      </c>
      <c r="L28">
        <v>40</v>
      </c>
      <c r="M28">
        <v>3.9329999999999998</v>
      </c>
      <c r="N28">
        <v>157.32</v>
      </c>
      <c r="O28">
        <v>12</v>
      </c>
      <c r="P28">
        <v>4.9510833333333331</v>
      </c>
      <c r="Q28" t="s">
        <v>1040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4.9510833333333331</v>
      </c>
    </row>
    <row r="29" spans="1:19" hidden="1" x14ac:dyDescent="0.25">
      <c r="A29" t="s">
        <v>117</v>
      </c>
      <c r="B29" s="2">
        <v>45642</v>
      </c>
      <c r="C29" t="s">
        <v>44</v>
      </c>
      <c r="D29" t="s">
        <v>1053</v>
      </c>
      <c r="E29" t="s">
        <v>46</v>
      </c>
      <c r="F29" t="s">
        <v>23</v>
      </c>
      <c r="G29">
        <v>20</v>
      </c>
      <c r="H29" s="32">
        <v>10.183</v>
      </c>
      <c r="I29">
        <v>0</v>
      </c>
      <c r="J29">
        <v>0.5</v>
      </c>
      <c r="K29">
        <v>131.39599999999999</v>
      </c>
      <c r="L29">
        <v>35</v>
      </c>
      <c r="M29">
        <v>9.6829999999999998</v>
      </c>
      <c r="N29">
        <v>338.90499999999997</v>
      </c>
      <c r="O29">
        <v>12</v>
      </c>
      <c r="P29">
        <v>10.949666666666666</v>
      </c>
      <c r="Q29" t="s">
        <v>1040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10.949666666666666</v>
      </c>
    </row>
    <row r="30" spans="1:19" hidden="1" x14ac:dyDescent="0.25">
      <c r="A30" t="s">
        <v>21</v>
      </c>
      <c r="B30" s="2">
        <v>45643</v>
      </c>
      <c r="C30" t="s">
        <v>17</v>
      </c>
      <c r="D30" t="s">
        <v>232</v>
      </c>
      <c r="E30" t="s">
        <v>233</v>
      </c>
      <c r="F30" t="s">
        <v>23</v>
      </c>
      <c r="G30">
        <v>5</v>
      </c>
      <c r="H30" s="32">
        <v>9.3829999999999991</v>
      </c>
      <c r="I30">
        <v>0.16700000000000001</v>
      </c>
      <c r="J30">
        <v>0.317</v>
      </c>
      <c r="K30">
        <v>199.11099999999999</v>
      </c>
      <c r="L30">
        <v>32.5</v>
      </c>
      <c r="M30">
        <v>9.0659999999999989</v>
      </c>
      <c r="N30">
        <v>294.64499999999998</v>
      </c>
      <c r="O30">
        <v>12</v>
      </c>
      <c r="P30">
        <v>16.592583333333334</v>
      </c>
      <c r="Q30" t="s">
        <v>1040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16.592583333333334</v>
      </c>
    </row>
    <row r="31" spans="1:19" hidden="1" x14ac:dyDescent="0.25">
      <c r="A31" t="s">
        <v>18</v>
      </c>
      <c r="B31" s="2">
        <v>45643</v>
      </c>
      <c r="C31" t="s">
        <v>17</v>
      </c>
      <c r="D31" t="s">
        <v>390</v>
      </c>
      <c r="E31" t="s">
        <v>19</v>
      </c>
      <c r="F31" t="s">
        <v>20</v>
      </c>
      <c r="G31">
        <v>7</v>
      </c>
      <c r="H31" s="32">
        <v>9.35</v>
      </c>
      <c r="I31">
        <v>0.6</v>
      </c>
      <c r="J31">
        <v>0.45</v>
      </c>
      <c r="K31">
        <v>186.22399999999999</v>
      </c>
      <c r="L31">
        <v>42.02</v>
      </c>
      <c r="M31">
        <v>8.629999999999999</v>
      </c>
      <c r="N31">
        <v>362.63259999999997</v>
      </c>
      <c r="O31">
        <v>7</v>
      </c>
      <c r="P31">
        <v>26.603428571428569</v>
      </c>
      <c r="Q31" t="s">
        <v>1040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26.603428571428569</v>
      </c>
    </row>
    <row r="32" spans="1:19" hidden="1" x14ac:dyDescent="0.25">
      <c r="A32" t="s">
        <v>138</v>
      </c>
      <c r="B32" s="2">
        <v>45643</v>
      </c>
      <c r="C32" t="s">
        <v>17</v>
      </c>
      <c r="D32" t="s">
        <v>384</v>
      </c>
      <c r="E32" t="s">
        <v>36</v>
      </c>
      <c r="F32" t="s">
        <v>37</v>
      </c>
      <c r="G32">
        <v>10</v>
      </c>
      <c r="H32" s="32">
        <v>10</v>
      </c>
      <c r="I32">
        <v>0.38300000000000001</v>
      </c>
      <c r="J32">
        <v>0.53300000000000003</v>
      </c>
      <c r="K32">
        <v>362.17599999999999</v>
      </c>
      <c r="L32">
        <v>29</v>
      </c>
      <c r="M32">
        <v>9.4139999999999997</v>
      </c>
      <c r="N32">
        <v>273.00599999999997</v>
      </c>
      <c r="O32">
        <v>19</v>
      </c>
      <c r="P32">
        <v>19.061894736842106</v>
      </c>
      <c r="Q32" t="s">
        <v>1040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19.061894736842106</v>
      </c>
    </row>
    <row r="33" spans="1:19" hidden="1" x14ac:dyDescent="0.25">
      <c r="A33" t="s">
        <v>135</v>
      </c>
      <c r="B33" s="2">
        <v>45643</v>
      </c>
      <c r="C33" t="s">
        <v>17</v>
      </c>
      <c r="D33" t="s">
        <v>402</v>
      </c>
      <c r="E33" t="s">
        <v>30</v>
      </c>
      <c r="F33" t="s">
        <v>23</v>
      </c>
      <c r="G33">
        <v>7</v>
      </c>
      <c r="H33" s="32">
        <v>10.183</v>
      </c>
      <c r="I33">
        <v>0</v>
      </c>
      <c r="J33">
        <v>0.15</v>
      </c>
      <c r="K33">
        <v>139.99299999999999</v>
      </c>
      <c r="L33">
        <v>32.5</v>
      </c>
      <c r="M33">
        <v>10.032999999999999</v>
      </c>
      <c r="N33">
        <v>326.07249999999999</v>
      </c>
      <c r="O33">
        <v>12</v>
      </c>
      <c r="P33">
        <v>11.666083333333333</v>
      </c>
      <c r="Q33" t="s">
        <v>1040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11.666083333333333</v>
      </c>
    </row>
    <row r="34" spans="1:19" hidden="1" x14ac:dyDescent="0.25">
      <c r="A34" t="s">
        <v>139</v>
      </c>
      <c r="B34" s="2">
        <v>45643</v>
      </c>
      <c r="C34" t="s">
        <v>17</v>
      </c>
      <c r="D34" t="s">
        <v>389</v>
      </c>
      <c r="E34" t="s">
        <v>43</v>
      </c>
      <c r="F34" t="s">
        <v>37</v>
      </c>
      <c r="G34">
        <v>11</v>
      </c>
      <c r="H34" s="32">
        <v>10.067</v>
      </c>
      <c r="I34">
        <v>0.33300000000000002</v>
      </c>
      <c r="J34">
        <v>0.5</v>
      </c>
      <c r="K34">
        <v>344.02199999999999</v>
      </c>
      <c r="L34">
        <v>29</v>
      </c>
      <c r="M34">
        <v>9.5640000000000001</v>
      </c>
      <c r="N34">
        <v>277.35599999999999</v>
      </c>
      <c r="O34">
        <v>19</v>
      </c>
      <c r="P34">
        <v>18.106421052631578</v>
      </c>
      <c r="Q34" t="s">
        <v>1040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18.106421052631578</v>
      </c>
    </row>
    <row r="35" spans="1:19" hidden="1" x14ac:dyDescent="0.25">
      <c r="A35" t="s">
        <v>144</v>
      </c>
      <c r="B35" s="2">
        <v>45643</v>
      </c>
      <c r="C35" t="s">
        <v>17</v>
      </c>
      <c r="D35" t="s">
        <v>396</v>
      </c>
      <c r="E35" t="s">
        <v>39</v>
      </c>
      <c r="F35" t="s">
        <v>37</v>
      </c>
      <c r="G35">
        <v>6</v>
      </c>
      <c r="H35" s="32">
        <v>9.9830000000000005</v>
      </c>
      <c r="I35">
        <v>0.33300000000000002</v>
      </c>
      <c r="J35">
        <v>0.5</v>
      </c>
      <c r="K35">
        <v>111.051</v>
      </c>
      <c r="L35">
        <v>29</v>
      </c>
      <c r="M35">
        <v>9.48</v>
      </c>
      <c r="N35">
        <v>274.92</v>
      </c>
      <c r="O35">
        <v>19</v>
      </c>
      <c r="P35">
        <v>5.8447894736842105</v>
      </c>
      <c r="Q35" t="s">
        <v>1040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5.8447894736842105</v>
      </c>
    </row>
    <row r="36" spans="1:19" hidden="1" x14ac:dyDescent="0.25">
      <c r="A36" t="s">
        <v>142</v>
      </c>
      <c r="B36" s="2">
        <v>45643</v>
      </c>
      <c r="C36" t="s">
        <v>17</v>
      </c>
      <c r="D36" t="s">
        <v>395</v>
      </c>
      <c r="E36" t="s">
        <v>41</v>
      </c>
      <c r="F36" t="s">
        <v>23</v>
      </c>
      <c r="G36">
        <v>12</v>
      </c>
      <c r="H36" s="32">
        <v>11.35</v>
      </c>
      <c r="I36">
        <v>0.2</v>
      </c>
      <c r="J36">
        <v>0.5</v>
      </c>
      <c r="K36">
        <v>196.57900000000001</v>
      </c>
      <c r="L36">
        <v>32.5</v>
      </c>
      <c r="M36">
        <v>10.85</v>
      </c>
      <c r="N36">
        <v>352.625</v>
      </c>
      <c r="O36">
        <v>12</v>
      </c>
      <c r="P36">
        <v>16.381583333333335</v>
      </c>
      <c r="Q36" t="s">
        <v>1040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16.381583333333335</v>
      </c>
    </row>
    <row r="37" spans="1:19" hidden="1" x14ac:dyDescent="0.25">
      <c r="A37" t="s">
        <v>65</v>
      </c>
      <c r="B37" s="2">
        <v>45643</v>
      </c>
      <c r="C37" t="s">
        <v>17</v>
      </c>
      <c r="D37" t="s">
        <v>1043</v>
      </c>
      <c r="E37" t="s">
        <v>35</v>
      </c>
      <c r="F37" t="s">
        <v>23</v>
      </c>
      <c r="G37">
        <v>7</v>
      </c>
      <c r="H37" s="32">
        <v>10.032999999999999</v>
      </c>
      <c r="I37">
        <v>0</v>
      </c>
      <c r="J37">
        <v>0.2</v>
      </c>
      <c r="K37">
        <v>147.04</v>
      </c>
      <c r="L37">
        <v>32.5</v>
      </c>
      <c r="M37">
        <v>9.8330000000000002</v>
      </c>
      <c r="N37">
        <v>319.57249999999999</v>
      </c>
      <c r="O37">
        <v>12</v>
      </c>
      <c r="P37">
        <v>12.253333333333332</v>
      </c>
      <c r="Q37" t="s">
        <v>1040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12.253333333333332</v>
      </c>
    </row>
    <row r="38" spans="1:19" hidden="1" x14ac:dyDescent="0.25">
      <c r="A38" t="s">
        <v>21</v>
      </c>
      <c r="B38" s="2">
        <v>45643</v>
      </c>
      <c r="C38" t="s">
        <v>17</v>
      </c>
      <c r="D38" t="s">
        <v>230</v>
      </c>
      <c r="E38" t="s">
        <v>231</v>
      </c>
      <c r="F38" t="s">
        <v>23</v>
      </c>
      <c r="G38">
        <v>4</v>
      </c>
      <c r="H38" s="32">
        <v>7.2169999999999996</v>
      </c>
      <c r="I38">
        <v>0</v>
      </c>
      <c r="J38">
        <v>0</v>
      </c>
      <c r="K38">
        <v>178.43899999999999</v>
      </c>
      <c r="L38">
        <v>32.5</v>
      </c>
      <c r="M38">
        <v>7.2169999999999996</v>
      </c>
      <c r="N38">
        <v>234.55249999999998</v>
      </c>
      <c r="O38">
        <v>12</v>
      </c>
      <c r="P38">
        <v>14.869916666666667</v>
      </c>
      <c r="Q38" t="s">
        <v>1040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14.869916666666667</v>
      </c>
    </row>
    <row r="39" spans="1:19" hidden="1" x14ac:dyDescent="0.25">
      <c r="A39" t="s">
        <v>136</v>
      </c>
      <c r="B39" s="2">
        <v>45643</v>
      </c>
      <c r="C39" t="s">
        <v>17</v>
      </c>
      <c r="D39" t="s">
        <v>234</v>
      </c>
      <c r="E39" t="s">
        <v>1054</v>
      </c>
      <c r="F39" t="s">
        <v>37</v>
      </c>
      <c r="G39">
        <v>3</v>
      </c>
      <c r="H39" s="32">
        <v>5.3330000000000002</v>
      </c>
      <c r="I39">
        <v>0</v>
      </c>
      <c r="J39">
        <v>0</v>
      </c>
      <c r="K39">
        <v>47.113</v>
      </c>
      <c r="L39">
        <v>29</v>
      </c>
      <c r="M39">
        <v>5.3330000000000002</v>
      </c>
      <c r="N39">
        <v>154.65700000000001</v>
      </c>
      <c r="O39">
        <v>19</v>
      </c>
      <c r="P39">
        <v>2.4796315789473682</v>
      </c>
      <c r="Q39" t="s">
        <v>1040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2.4796315789473682</v>
      </c>
    </row>
    <row r="40" spans="1:19" hidden="1" x14ac:dyDescent="0.25">
      <c r="A40" t="s">
        <v>136</v>
      </c>
      <c r="B40" s="2">
        <v>45643</v>
      </c>
      <c r="C40" t="s">
        <v>17</v>
      </c>
      <c r="D40" t="s">
        <v>234</v>
      </c>
      <c r="E40" t="s">
        <v>1055</v>
      </c>
      <c r="F40" t="s">
        <v>37</v>
      </c>
      <c r="G40">
        <v>9</v>
      </c>
      <c r="H40" s="32">
        <v>9.8000000000000007</v>
      </c>
      <c r="I40">
        <v>0</v>
      </c>
      <c r="J40">
        <v>0.46700000000000003</v>
      </c>
      <c r="K40">
        <v>126.818</v>
      </c>
      <c r="L40">
        <v>29</v>
      </c>
      <c r="M40">
        <v>9.3330000000000002</v>
      </c>
      <c r="N40">
        <v>270.65699999999998</v>
      </c>
      <c r="O40">
        <v>19</v>
      </c>
      <c r="P40">
        <v>6.674631578947368</v>
      </c>
      <c r="Q40" t="s">
        <v>1040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6.674631578947368</v>
      </c>
    </row>
    <row r="41" spans="1:19" hidden="1" x14ac:dyDescent="0.25">
      <c r="A41" t="s">
        <v>137</v>
      </c>
      <c r="B41" s="2">
        <v>45643</v>
      </c>
      <c r="C41" t="s">
        <v>17</v>
      </c>
      <c r="D41" t="s">
        <v>398</v>
      </c>
      <c r="E41" t="s">
        <v>28</v>
      </c>
      <c r="F41" t="s">
        <v>23</v>
      </c>
      <c r="G41">
        <v>12</v>
      </c>
      <c r="H41" s="32">
        <v>10.132999999999999</v>
      </c>
      <c r="I41">
        <v>0.33300000000000002</v>
      </c>
      <c r="J41">
        <v>0.5</v>
      </c>
      <c r="K41">
        <v>209.09299999999999</v>
      </c>
      <c r="L41">
        <v>32.5</v>
      </c>
      <c r="M41">
        <v>9.629999999999999</v>
      </c>
      <c r="N41">
        <v>312.97499999999997</v>
      </c>
      <c r="O41">
        <v>12</v>
      </c>
      <c r="P41">
        <v>17.424416666666666</v>
      </c>
      <c r="Q41" t="s">
        <v>1040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17.424416666666666</v>
      </c>
    </row>
    <row r="42" spans="1:19" hidden="1" x14ac:dyDescent="0.25">
      <c r="A42" t="s">
        <v>143</v>
      </c>
      <c r="B42" s="2">
        <v>45643</v>
      </c>
      <c r="C42" t="s">
        <v>17</v>
      </c>
      <c r="D42" t="s">
        <v>399</v>
      </c>
      <c r="E42" t="s">
        <v>400</v>
      </c>
      <c r="F42" t="s">
        <v>23</v>
      </c>
      <c r="G42">
        <v>10</v>
      </c>
      <c r="H42" s="32">
        <v>10.782999999999999</v>
      </c>
      <c r="I42">
        <v>0.33300000000000002</v>
      </c>
      <c r="J42">
        <v>0.48299999999999998</v>
      </c>
      <c r="K42">
        <v>189.517</v>
      </c>
      <c r="L42">
        <v>32.5</v>
      </c>
      <c r="M42">
        <v>10.296999999999999</v>
      </c>
      <c r="N42">
        <v>334.65249999999997</v>
      </c>
      <c r="O42">
        <v>12</v>
      </c>
      <c r="P42">
        <v>15.793083333333334</v>
      </c>
      <c r="Q42" t="s">
        <v>1040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15.793083333333334</v>
      </c>
    </row>
    <row r="43" spans="1:19" hidden="1" x14ac:dyDescent="0.25">
      <c r="A43" t="s">
        <v>18</v>
      </c>
      <c r="B43" s="2">
        <v>45643</v>
      </c>
      <c r="C43" t="s">
        <v>17</v>
      </c>
      <c r="D43" t="s">
        <v>1042</v>
      </c>
      <c r="E43" t="s">
        <v>33</v>
      </c>
      <c r="F43" t="s">
        <v>23</v>
      </c>
      <c r="G43">
        <v>10</v>
      </c>
      <c r="H43" s="32">
        <v>8.75</v>
      </c>
      <c r="I43">
        <v>0.45</v>
      </c>
      <c r="J43">
        <v>0</v>
      </c>
      <c r="K43">
        <v>118.77500000000001</v>
      </c>
      <c r="L43">
        <v>36.770000000000003</v>
      </c>
      <c r="M43">
        <v>8.6300000000000008</v>
      </c>
      <c r="N43">
        <v>317.32510000000008</v>
      </c>
      <c r="O43">
        <v>12</v>
      </c>
      <c r="P43">
        <v>9.8979166666666671</v>
      </c>
      <c r="Q43" t="s">
        <v>1040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9.8979166666666671</v>
      </c>
    </row>
    <row r="44" spans="1:19" hidden="1" x14ac:dyDescent="0.25">
      <c r="A44" t="s">
        <v>18</v>
      </c>
      <c r="B44" s="2">
        <v>45643</v>
      </c>
      <c r="C44" t="s">
        <v>17</v>
      </c>
      <c r="D44" t="s">
        <v>401</v>
      </c>
      <c r="E44" t="s">
        <v>383</v>
      </c>
      <c r="F44" t="s">
        <v>23</v>
      </c>
      <c r="G44">
        <v>10</v>
      </c>
      <c r="H44" s="32">
        <v>9</v>
      </c>
      <c r="I44">
        <v>6.7000000000000004E-2</v>
      </c>
      <c r="J44">
        <v>0.36699999999999999</v>
      </c>
      <c r="K44">
        <v>195.697</v>
      </c>
      <c r="L44">
        <v>36.770000000000003</v>
      </c>
      <c r="M44">
        <v>8.6329999999999991</v>
      </c>
      <c r="N44">
        <v>317.43540999999999</v>
      </c>
      <c r="O44">
        <v>12</v>
      </c>
      <c r="P44">
        <v>16.308083333333332</v>
      </c>
      <c r="Q44" t="s">
        <v>1040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16.308083333333332</v>
      </c>
    </row>
    <row r="45" spans="1:19" hidden="1" x14ac:dyDescent="0.25">
      <c r="A45" t="s">
        <v>18</v>
      </c>
      <c r="B45" s="2">
        <v>45643</v>
      </c>
      <c r="C45" t="s">
        <v>17</v>
      </c>
      <c r="D45" t="s">
        <v>387</v>
      </c>
      <c r="E45" t="s">
        <v>31</v>
      </c>
      <c r="F45" t="s">
        <v>23</v>
      </c>
      <c r="G45">
        <v>7</v>
      </c>
      <c r="H45" s="32">
        <v>8.6</v>
      </c>
      <c r="I45">
        <v>0.16700000000000001</v>
      </c>
      <c r="J45">
        <v>0.51700000000000002</v>
      </c>
      <c r="K45">
        <v>141.81100000000001</v>
      </c>
      <c r="L45">
        <v>36.770000000000003</v>
      </c>
      <c r="M45">
        <v>8.0830000000000002</v>
      </c>
      <c r="N45">
        <v>297.21191000000005</v>
      </c>
      <c r="O45">
        <v>12</v>
      </c>
      <c r="P45">
        <v>11.817583333333333</v>
      </c>
      <c r="Q45" t="s">
        <v>1040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11.817583333333333</v>
      </c>
    </row>
    <row r="46" spans="1:19" hidden="1" x14ac:dyDescent="0.25">
      <c r="A46" t="s">
        <v>18</v>
      </c>
      <c r="B46" s="2">
        <v>45643</v>
      </c>
      <c r="C46" t="s">
        <v>17</v>
      </c>
      <c r="D46" t="s">
        <v>394</v>
      </c>
      <c r="E46" t="s">
        <v>24</v>
      </c>
      <c r="F46" t="s">
        <v>23</v>
      </c>
      <c r="G46">
        <v>8</v>
      </c>
      <c r="H46" s="32">
        <v>8.7669999999999995</v>
      </c>
      <c r="I46">
        <v>0</v>
      </c>
      <c r="J46">
        <v>0.38300000000000001</v>
      </c>
      <c r="K46">
        <v>153.26900000000001</v>
      </c>
      <c r="L46">
        <v>36.770000000000003</v>
      </c>
      <c r="M46">
        <v>8.3840000000000003</v>
      </c>
      <c r="N46">
        <v>308.27968000000004</v>
      </c>
      <c r="O46">
        <v>12</v>
      </c>
      <c r="P46">
        <v>12.772416666666667</v>
      </c>
      <c r="Q46" t="s">
        <v>1040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12.772416666666667</v>
      </c>
    </row>
    <row r="47" spans="1:19" hidden="1" x14ac:dyDescent="0.25">
      <c r="A47" t="s">
        <v>140</v>
      </c>
      <c r="B47" s="2">
        <v>45643</v>
      </c>
      <c r="C47" t="s">
        <v>17</v>
      </c>
      <c r="D47" t="s">
        <v>385</v>
      </c>
      <c r="E47" t="s">
        <v>386</v>
      </c>
      <c r="F47" t="s">
        <v>23</v>
      </c>
      <c r="G47">
        <v>13</v>
      </c>
      <c r="H47" s="32">
        <v>10.4</v>
      </c>
      <c r="I47">
        <v>0.33300000000000002</v>
      </c>
      <c r="J47">
        <v>0.5</v>
      </c>
      <c r="K47">
        <v>139.89099999999999</v>
      </c>
      <c r="L47">
        <v>32.5</v>
      </c>
      <c r="M47">
        <v>9.8970000000000002</v>
      </c>
      <c r="N47">
        <v>321.65250000000003</v>
      </c>
      <c r="O47">
        <v>12</v>
      </c>
      <c r="P47">
        <v>11.657583333333333</v>
      </c>
      <c r="Q47" t="s">
        <v>1040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11.657583333333333</v>
      </c>
    </row>
    <row r="48" spans="1:19" hidden="1" x14ac:dyDescent="0.25">
      <c r="A48" t="s">
        <v>136</v>
      </c>
      <c r="B48" s="2">
        <v>45643</v>
      </c>
      <c r="C48" t="s">
        <v>17</v>
      </c>
      <c r="D48" t="s">
        <v>393</v>
      </c>
      <c r="E48" t="s">
        <v>60</v>
      </c>
      <c r="F48" t="s">
        <v>37</v>
      </c>
      <c r="G48">
        <v>10</v>
      </c>
      <c r="H48" s="32">
        <v>10.75</v>
      </c>
      <c r="I48">
        <v>0</v>
      </c>
      <c r="J48">
        <v>0.48299999999999998</v>
      </c>
      <c r="K48">
        <v>251.18299999999999</v>
      </c>
      <c r="L48">
        <v>29</v>
      </c>
      <c r="M48">
        <v>10.266999999999999</v>
      </c>
      <c r="N48">
        <v>297.74299999999999</v>
      </c>
      <c r="O48">
        <v>19</v>
      </c>
      <c r="P48">
        <v>13.220157894736841</v>
      </c>
      <c r="Q48" t="s">
        <v>1040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13.220157894736841</v>
      </c>
    </row>
    <row r="49" spans="1:19" hidden="1" x14ac:dyDescent="0.25">
      <c r="A49" t="s">
        <v>18</v>
      </c>
      <c r="B49" s="2">
        <v>45643</v>
      </c>
      <c r="C49" t="s">
        <v>17</v>
      </c>
      <c r="D49" t="s">
        <v>403</v>
      </c>
      <c r="E49" t="s">
        <v>404</v>
      </c>
      <c r="F49" t="s">
        <v>23</v>
      </c>
      <c r="G49">
        <v>8</v>
      </c>
      <c r="H49" s="32">
        <v>8.75</v>
      </c>
      <c r="I49">
        <v>0</v>
      </c>
      <c r="J49">
        <v>0.433</v>
      </c>
      <c r="K49">
        <v>180.999</v>
      </c>
      <c r="L49">
        <v>36.770000000000003</v>
      </c>
      <c r="M49">
        <v>8.3170000000000002</v>
      </c>
      <c r="N49">
        <v>305.81609000000003</v>
      </c>
      <c r="O49">
        <v>12</v>
      </c>
      <c r="P49">
        <v>15.08325</v>
      </c>
      <c r="Q49" t="s">
        <v>1040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15.08325</v>
      </c>
    </row>
    <row r="50" spans="1:19" hidden="1" x14ac:dyDescent="0.25">
      <c r="A50" t="s">
        <v>132</v>
      </c>
      <c r="B50" s="2">
        <v>45643</v>
      </c>
      <c r="C50" t="s">
        <v>44</v>
      </c>
      <c r="D50" t="s">
        <v>1047</v>
      </c>
      <c r="E50" t="s">
        <v>1048</v>
      </c>
      <c r="F50" t="s">
        <v>23</v>
      </c>
      <c r="G50">
        <v>7</v>
      </c>
      <c r="H50" s="32">
        <v>8.8829999999999991</v>
      </c>
      <c r="I50">
        <v>0.36699999999999999</v>
      </c>
      <c r="J50">
        <v>0.78300000000000003</v>
      </c>
      <c r="K50">
        <v>64.948999999999998</v>
      </c>
      <c r="L50">
        <v>35</v>
      </c>
      <c r="M50">
        <v>8.0629999999999988</v>
      </c>
      <c r="N50">
        <v>282.20499999999998</v>
      </c>
      <c r="O50">
        <v>12</v>
      </c>
      <c r="P50">
        <v>5.4124166666666662</v>
      </c>
      <c r="Q50" t="s">
        <v>1040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5.4124166666666662</v>
      </c>
    </row>
    <row r="51" spans="1:19" hidden="1" x14ac:dyDescent="0.25">
      <c r="A51" t="s">
        <v>18</v>
      </c>
      <c r="B51" s="2">
        <v>45643</v>
      </c>
      <c r="C51" t="s">
        <v>44</v>
      </c>
      <c r="D51" t="s">
        <v>1056</v>
      </c>
      <c r="E51" t="s">
        <v>1057</v>
      </c>
      <c r="F51" t="s">
        <v>20</v>
      </c>
      <c r="G51">
        <v>8</v>
      </c>
      <c r="H51" s="32">
        <v>9.2829999999999995</v>
      </c>
      <c r="I51">
        <v>0.25</v>
      </c>
      <c r="J51">
        <v>0.76700000000000002</v>
      </c>
      <c r="K51">
        <v>80.402000000000001</v>
      </c>
      <c r="L51">
        <v>42.02</v>
      </c>
      <c r="M51">
        <v>8.516</v>
      </c>
      <c r="N51">
        <v>357.84232000000003</v>
      </c>
      <c r="O51">
        <v>7</v>
      </c>
      <c r="P51">
        <v>11.486000000000001</v>
      </c>
      <c r="Q51" t="s">
        <v>1040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11.486000000000001</v>
      </c>
    </row>
    <row r="52" spans="1:19" hidden="1" x14ac:dyDescent="0.25">
      <c r="A52" t="s">
        <v>117</v>
      </c>
      <c r="B52" s="2">
        <v>45643</v>
      </c>
      <c r="C52" t="s">
        <v>44</v>
      </c>
      <c r="D52" t="s">
        <v>1053</v>
      </c>
      <c r="E52" t="s">
        <v>46</v>
      </c>
      <c r="F52" t="s">
        <v>23</v>
      </c>
      <c r="G52">
        <v>13</v>
      </c>
      <c r="H52" s="32">
        <v>9.6170000000000009</v>
      </c>
      <c r="I52">
        <v>0.2</v>
      </c>
      <c r="J52">
        <v>0.58299999999999996</v>
      </c>
      <c r="K52">
        <v>129.245</v>
      </c>
      <c r="L52">
        <v>35</v>
      </c>
      <c r="M52">
        <v>9.0340000000000007</v>
      </c>
      <c r="N52">
        <v>316.19</v>
      </c>
      <c r="O52">
        <v>12</v>
      </c>
      <c r="P52">
        <v>10.770416666666668</v>
      </c>
      <c r="Q52" t="s">
        <v>1040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10.770416666666668</v>
      </c>
    </row>
    <row r="53" spans="1:19" hidden="1" x14ac:dyDescent="0.25">
      <c r="A53" t="s">
        <v>132</v>
      </c>
      <c r="B53" s="2">
        <v>45643</v>
      </c>
      <c r="C53" t="s">
        <v>44</v>
      </c>
      <c r="D53" t="s">
        <v>1047</v>
      </c>
      <c r="E53" t="s">
        <v>51</v>
      </c>
      <c r="F53" t="s">
        <v>23</v>
      </c>
      <c r="G53">
        <v>13</v>
      </c>
      <c r="H53" s="32">
        <v>9.3670000000000009</v>
      </c>
      <c r="I53">
        <v>0.28299999999999997</v>
      </c>
      <c r="J53">
        <v>0.51700000000000002</v>
      </c>
      <c r="K53">
        <v>93.135999999999996</v>
      </c>
      <c r="L53">
        <v>35</v>
      </c>
      <c r="M53">
        <v>8.8500000000000014</v>
      </c>
      <c r="N53">
        <v>309.75000000000006</v>
      </c>
      <c r="O53">
        <v>12</v>
      </c>
      <c r="P53">
        <v>7.761333333333333</v>
      </c>
      <c r="Q53" t="s">
        <v>1040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7.761333333333333</v>
      </c>
    </row>
    <row r="54" spans="1:19" hidden="1" x14ac:dyDescent="0.25">
      <c r="A54" t="s">
        <v>18</v>
      </c>
      <c r="B54" s="2">
        <v>45643</v>
      </c>
      <c r="C54" t="s">
        <v>44</v>
      </c>
      <c r="D54" t="s">
        <v>378</v>
      </c>
      <c r="E54" t="s">
        <v>61</v>
      </c>
      <c r="F54" t="s">
        <v>20</v>
      </c>
      <c r="G54">
        <v>9</v>
      </c>
      <c r="H54" s="32">
        <v>9.0329999999999995</v>
      </c>
      <c r="I54">
        <v>0.33300000000000002</v>
      </c>
      <c r="J54">
        <v>0.5</v>
      </c>
      <c r="K54">
        <v>59.875999999999998</v>
      </c>
      <c r="L54">
        <v>42.02</v>
      </c>
      <c r="M54">
        <v>8.5299999999999994</v>
      </c>
      <c r="N54">
        <v>358.43060000000003</v>
      </c>
      <c r="O54">
        <v>7</v>
      </c>
      <c r="P54">
        <v>8.5537142857142854</v>
      </c>
      <c r="Q54" t="s">
        <v>1040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8.5537142857142854</v>
      </c>
    </row>
    <row r="55" spans="1:19" hidden="1" x14ac:dyDescent="0.25">
      <c r="A55" t="s">
        <v>18</v>
      </c>
      <c r="B55" s="2">
        <v>45643</v>
      </c>
      <c r="C55" t="s">
        <v>44</v>
      </c>
      <c r="D55" t="s">
        <v>1058</v>
      </c>
      <c r="E55" t="s">
        <v>49</v>
      </c>
      <c r="F55" t="s">
        <v>20</v>
      </c>
      <c r="G55">
        <v>6</v>
      </c>
      <c r="H55" s="32">
        <v>7.95</v>
      </c>
      <c r="I55">
        <v>0.3</v>
      </c>
      <c r="J55">
        <v>0.45</v>
      </c>
      <c r="K55">
        <v>66.353999999999999</v>
      </c>
      <c r="L55">
        <v>42.02</v>
      </c>
      <c r="M55">
        <v>7.5</v>
      </c>
      <c r="N55">
        <v>315.15000000000003</v>
      </c>
      <c r="O55">
        <v>7</v>
      </c>
      <c r="P55">
        <v>9.4791428571428575</v>
      </c>
      <c r="Q55" t="s">
        <v>1040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9.4791428571428575</v>
      </c>
    </row>
    <row r="56" spans="1:19" hidden="1" x14ac:dyDescent="0.25">
      <c r="A56" t="s">
        <v>145</v>
      </c>
      <c r="B56" s="2">
        <v>45643</v>
      </c>
      <c r="C56" t="s">
        <v>44</v>
      </c>
      <c r="D56" t="s">
        <v>1051</v>
      </c>
      <c r="E56" t="s">
        <v>50</v>
      </c>
      <c r="F56" t="s">
        <v>23</v>
      </c>
      <c r="G56">
        <v>11</v>
      </c>
      <c r="H56" s="32">
        <v>10.15</v>
      </c>
      <c r="I56">
        <v>0</v>
      </c>
      <c r="J56">
        <v>0.48299999999999998</v>
      </c>
      <c r="K56">
        <v>95.522999999999996</v>
      </c>
      <c r="L56">
        <v>35</v>
      </c>
      <c r="M56">
        <v>9.6669999999999998</v>
      </c>
      <c r="N56">
        <v>338.34499999999997</v>
      </c>
      <c r="O56">
        <v>12</v>
      </c>
      <c r="P56">
        <v>7.9602499999999994</v>
      </c>
      <c r="Q56" t="s">
        <v>1040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7.9602499999999994</v>
      </c>
    </row>
    <row r="57" spans="1:19" hidden="1" x14ac:dyDescent="0.25">
      <c r="A57" t="s">
        <v>45</v>
      </c>
      <c r="B57" s="2">
        <v>45643</v>
      </c>
      <c r="C57" t="s">
        <v>44</v>
      </c>
      <c r="D57" t="s">
        <v>1052</v>
      </c>
      <c r="E57" t="s">
        <v>48</v>
      </c>
      <c r="F57" t="s">
        <v>23</v>
      </c>
      <c r="G57">
        <v>19</v>
      </c>
      <c r="H57" s="32">
        <v>7.867</v>
      </c>
      <c r="I57">
        <v>0.33300000000000002</v>
      </c>
      <c r="J57">
        <v>0.61699999999999999</v>
      </c>
      <c r="K57">
        <v>94.929000000000002</v>
      </c>
      <c r="L57">
        <v>40</v>
      </c>
      <c r="M57">
        <v>7.2469999999999999</v>
      </c>
      <c r="N57">
        <v>289.88</v>
      </c>
      <c r="O57">
        <v>12</v>
      </c>
      <c r="P57">
        <v>7.9107500000000002</v>
      </c>
      <c r="Q57" t="s">
        <v>1040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7.9107500000000002</v>
      </c>
    </row>
    <row r="58" spans="1:19" hidden="1" x14ac:dyDescent="0.25">
      <c r="A58" t="s">
        <v>134</v>
      </c>
      <c r="B58" s="2">
        <v>45643</v>
      </c>
      <c r="C58" t="s">
        <v>44</v>
      </c>
      <c r="D58" t="s">
        <v>1059</v>
      </c>
      <c r="E58" t="s">
        <v>1060</v>
      </c>
      <c r="F58" t="s">
        <v>23</v>
      </c>
      <c r="G58">
        <v>14</v>
      </c>
      <c r="H58" s="32">
        <v>8.5670000000000002</v>
      </c>
      <c r="I58">
        <v>0.4</v>
      </c>
      <c r="J58">
        <v>0.51700000000000002</v>
      </c>
      <c r="K58">
        <v>86.879000000000005</v>
      </c>
      <c r="L58">
        <v>35</v>
      </c>
      <c r="M58">
        <v>7.98</v>
      </c>
      <c r="N58">
        <v>279.3</v>
      </c>
      <c r="O58">
        <v>12</v>
      </c>
      <c r="P58">
        <v>7.2399166666666668</v>
      </c>
      <c r="Q58" t="s">
        <v>1040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7.2399166666666668</v>
      </c>
    </row>
    <row r="59" spans="1:19" hidden="1" x14ac:dyDescent="0.25">
      <c r="A59" t="s">
        <v>140</v>
      </c>
      <c r="B59" s="2">
        <v>45644</v>
      </c>
      <c r="C59" t="s">
        <v>17</v>
      </c>
      <c r="D59" t="s">
        <v>385</v>
      </c>
      <c r="E59" t="s">
        <v>386</v>
      </c>
      <c r="F59" t="s">
        <v>23</v>
      </c>
      <c r="G59">
        <v>9</v>
      </c>
      <c r="H59" s="32">
        <v>10.583</v>
      </c>
      <c r="I59">
        <v>0.16700000000000001</v>
      </c>
      <c r="J59">
        <v>0.53300000000000003</v>
      </c>
      <c r="K59">
        <v>151.905</v>
      </c>
      <c r="L59">
        <v>32.5</v>
      </c>
      <c r="M59">
        <v>10.050000000000001</v>
      </c>
      <c r="N59">
        <v>326.625</v>
      </c>
      <c r="O59">
        <v>12</v>
      </c>
      <c r="P59">
        <v>12.65875</v>
      </c>
      <c r="Q59" t="s">
        <v>1040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12.65875</v>
      </c>
    </row>
    <row r="60" spans="1:19" hidden="1" x14ac:dyDescent="0.25">
      <c r="A60" t="s">
        <v>133</v>
      </c>
      <c r="B60" s="2">
        <v>45644</v>
      </c>
      <c r="C60" t="s">
        <v>17</v>
      </c>
      <c r="D60" t="s">
        <v>405</v>
      </c>
      <c r="E60" t="s">
        <v>64</v>
      </c>
      <c r="F60" t="s">
        <v>23</v>
      </c>
      <c r="G60">
        <v>10</v>
      </c>
      <c r="H60" s="32">
        <v>11.967000000000001</v>
      </c>
      <c r="I60">
        <v>0.35</v>
      </c>
      <c r="J60">
        <v>0.5</v>
      </c>
      <c r="K60">
        <v>197.703</v>
      </c>
      <c r="L60">
        <v>32.5</v>
      </c>
      <c r="M60">
        <v>11.447000000000001</v>
      </c>
      <c r="N60">
        <v>372.02750000000003</v>
      </c>
      <c r="O60">
        <v>12</v>
      </c>
      <c r="P60">
        <v>16.475249999999999</v>
      </c>
      <c r="Q60" t="s">
        <v>1040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16.475249999999999</v>
      </c>
    </row>
    <row r="61" spans="1:19" hidden="1" x14ac:dyDescent="0.25">
      <c r="A61" t="s">
        <v>18</v>
      </c>
      <c r="B61" s="2">
        <v>45644</v>
      </c>
      <c r="C61" t="s">
        <v>17</v>
      </c>
      <c r="D61" t="s">
        <v>390</v>
      </c>
      <c r="E61" t="s">
        <v>19</v>
      </c>
      <c r="F61" t="s">
        <v>20</v>
      </c>
      <c r="G61">
        <v>7</v>
      </c>
      <c r="H61" s="32">
        <v>8.6329999999999991</v>
      </c>
      <c r="I61">
        <v>0.2</v>
      </c>
      <c r="J61">
        <v>0.5</v>
      </c>
      <c r="K61">
        <v>190.375</v>
      </c>
      <c r="L61">
        <v>42.02</v>
      </c>
      <c r="M61">
        <v>8.1329999999999991</v>
      </c>
      <c r="N61">
        <v>341.74865999999997</v>
      </c>
      <c r="O61">
        <v>7</v>
      </c>
      <c r="P61">
        <v>27.196428571428573</v>
      </c>
      <c r="Q61" t="s">
        <v>1040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27.196428571428573</v>
      </c>
    </row>
    <row r="62" spans="1:19" hidden="1" x14ac:dyDescent="0.25">
      <c r="A62" t="s">
        <v>139</v>
      </c>
      <c r="B62" s="2">
        <v>45644</v>
      </c>
      <c r="C62" t="s">
        <v>17</v>
      </c>
      <c r="D62" t="s">
        <v>389</v>
      </c>
      <c r="E62" t="s">
        <v>43</v>
      </c>
      <c r="F62" t="s">
        <v>37</v>
      </c>
      <c r="G62">
        <v>5</v>
      </c>
      <c r="H62" s="32">
        <v>5.75</v>
      </c>
      <c r="I62">
        <v>0.05</v>
      </c>
      <c r="J62">
        <v>0</v>
      </c>
      <c r="K62">
        <v>318.178</v>
      </c>
      <c r="L62">
        <v>29</v>
      </c>
      <c r="M62">
        <v>5.75</v>
      </c>
      <c r="N62">
        <v>166.75</v>
      </c>
      <c r="O62">
        <v>19</v>
      </c>
      <c r="P62">
        <v>16.746210526315789</v>
      </c>
      <c r="Q62" t="s">
        <v>1040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16.746210526315789</v>
      </c>
    </row>
    <row r="63" spans="1:19" hidden="1" x14ac:dyDescent="0.25">
      <c r="A63" t="s">
        <v>142</v>
      </c>
      <c r="B63" s="2">
        <v>45644</v>
      </c>
      <c r="C63" t="s">
        <v>17</v>
      </c>
      <c r="D63" t="s">
        <v>395</v>
      </c>
      <c r="E63" t="s">
        <v>41</v>
      </c>
      <c r="F63" t="s">
        <v>23</v>
      </c>
      <c r="G63">
        <v>10</v>
      </c>
      <c r="H63" s="32">
        <v>10.050000000000001</v>
      </c>
      <c r="I63">
        <v>0.33300000000000002</v>
      </c>
      <c r="J63">
        <v>0.5</v>
      </c>
      <c r="K63">
        <v>164.55500000000001</v>
      </c>
      <c r="L63">
        <v>32.5</v>
      </c>
      <c r="M63">
        <v>9.5470000000000006</v>
      </c>
      <c r="N63">
        <v>310.27750000000003</v>
      </c>
      <c r="O63">
        <v>12</v>
      </c>
      <c r="P63">
        <v>13.712916666666667</v>
      </c>
      <c r="Q63" t="s">
        <v>1040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13.712916666666667</v>
      </c>
    </row>
    <row r="64" spans="1:19" hidden="1" x14ac:dyDescent="0.25">
      <c r="A64" t="s">
        <v>136</v>
      </c>
      <c r="B64" s="2">
        <v>45644</v>
      </c>
      <c r="C64" t="s">
        <v>17</v>
      </c>
      <c r="D64" t="s">
        <v>234</v>
      </c>
      <c r="E64" t="s">
        <v>1054</v>
      </c>
      <c r="F64" t="s">
        <v>37</v>
      </c>
      <c r="G64">
        <v>5</v>
      </c>
      <c r="H64" s="32">
        <v>7.55</v>
      </c>
      <c r="I64">
        <v>0</v>
      </c>
      <c r="J64">
        <v>0</v>
      </c>
      <c r="K64">
        <v>130.99700000000001</v>
      </c>
      <c r="L64">
        <v>29</v>
      </c>
      <c r="M64">
        <v>7.55</v>
      </c>
      <c r="N64">
        <v>218.95</v>
      </c>
      <c r="O64">
        <v>19</v>
      </c>
      <c r="P64">
        <v>6.894578947368422</v>
      </c>
      <c r="Q64" t="s">
        <v>1040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6.894578947368422</v>
      </c>
    </row>
    <row r="65" spans="1:19" hidden="1" x14ac:dyDescent="0.25">
      <c r="A65" t="s">
        <v>65</v>
      </c>
      <c r="B65" s="2">
        <v>45644</v>
      </c>
      <c r="C65" t="s">
        <v>17</v>
      </c>
      <c r="D65" t="s">
        <v>1043</v>
      </c>
      <c r="E65" t="s">
        <v>35</v>
      </c>
      <c r="F65" t="s">
        <v>23</v>
      </c>
      <c r="G65">
        <v>8</v>
      </c>
      <c r="H65" s="32">
        <v>10.217000000000001</v>
      </c>
      <c r="I65">
        <v>3.3000000000000002E-2</v>
      </c>
      <c r="J65">
        <v>0.16700000000000001</v>
      </c>
      <c r="K65">
        <v>136.41300000000001</v>
      </c>
      <c r="L65">
        <v>32.5</v>
      </c>
      <c r="M65">
        <v>10.050000000000001</v>
      </c>
      <c r="N65">
        <v>326.625</v>
      </c>
      <c r="O65">
        <v>12</v>
      </c>
      <c r="P65">
        <v>11.367750000000001</v>
      </c>
      <c r="Q65" t="s">
        <v>1040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11.367750000000001</v>
      </c>
    </row>
    <row r="66" spans="1:19" hidden="1" x14ac:dyDescent="0.25">
      <c r="A66" t="s">
        <v>136</v>
      </c>
      <c r="B66" s="2">
        <v>45644</v>
      </c>
      <c r="C66" t="s">
        <v>17</v>
      </c>
      <c r="D66" t="s">
        <v>234</v>
      </c>
      <c r="E66" t="s">
        <v>1055</v>
      </c>
      <c r="F66" t="s">
        <v>37</v>
      </c>
      <c r="G66">
        <v>5</v>
      </c>
      <c r="H66" s="32">
        <v>8.3670000000000009</v>
      </c>
      <c r="I66">
        <v>0</v>
      </c>
      <c r="J66">
        <v>0.5</v>
      </c>
      <c r="K66">
        <v>118.21299999999999</v>
      </c>
      <c r="L66">
        <v>29</v>
      </c>
      <c r="M66">
        <v>7.8670000000000009</v>
      </c>
      <c r="N66">
        <v>228.14300000000003</v>
      </c>
      <c r="O66">
        <v>19</v>
      </c>
      <c r="P66">
        <v>6.2217368421052628</v>
      </c>
      <c r="Q66" t="s">
        <v>1040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6.2217368421052628</v>
      </c>
    </row>
    <row r="67" spans="1:19" hidden="1" x14ac:dyDescent="0.25">
      <c r="A67" t="s">
        <v>143</v>
      </c>
      <c r="B67" s="2">
        <v>45644</v>
      </c>
      <c r="C67" t="s">
        <v>17</v>
      </c>
      <c r="D67" t="s">
        <v>399</v>
      </c>
      <c r="E67" t="s">
        <v>400</v>
      </c>
      <c r="F67" t="s">
        <v>23</v>
      </c>
      <c r="G67">
        <v>10</v>
      </c>
      <c r="H67" s="32">
        <v>10.083</v>
      </c>
      <c r="I67">
        <v>0.33300000000000002</v>
      </c>
      <c r="J67">
        <v>0.5</v>
      </c>
      <c r="K67">
        <v>184.71600000000001</v>
      </c>
      <c r="L67">
        <v>32.5</v>
      </c>
      <c r="M67">
        <v>9.58</v>
      </c>
      <c r="N67">
        <v>311.35000000000002</v>
      </c>
      <c r="O67">
        <v>12</v>
      </c>
      <c r="P67">
        <v>15.393000000000001</v>
      </c>
      <c r="Q67" t="s">
        <v>1040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15.393000000000001</v>
      </c>
    </row>
    <row r="68" spans="1:19" hidden="1" x14ac:dyDescent="0.25">
      <c r="A68" t="s">
        <v>136</v>
      </c>
      <c r="B68" s="2">
        <v>45644</v>
      </c>
      <c r="C68" t="s">
        <v>17</v>
      </c>
      <c r="D68" t="s">
        <v>393</v>
      </c>
      <c r="E68" t="s">
        <v>60</v>
      </c>
      <c r="F68" t="s">
        <v>37</v>
      </c>
      <c r="G68">
        <v>9</v>
      </c>
      <c r="H68" s="32">
        <v>10.516999999999999</v>
      </c>
      <c r="I68">
        <v>0</v>
      </c>
      <c r="J68">
        <v>0.55000000000000004</v>
      </c>
      <c r="K68">
        <v>192.95500000000001</v>
      </c>
      <c r="L68">
        <v>29</v>
      </c>
      <c r="M68">
        <v>9.9669999999999987</v>
      </c>
      <c r="N68">
        <v>289.04299999999995</v>
      </c>
      <c r="O68">
        <v>19</v>
      </c>
      <c r="P68">
        <v>10.155526315789475</v>
      </c>
      <c r="Q68" t="s">
        <v>1040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10.155526315789475</v>
      </c>
    </row>
    <row r="69" spans="1:19" hidden="1" x14ac:dyDescent="0.25">
      <c r="A69" t="s">
        <v>135</v>
      </c>
      <c r="B69" s="2">
        <v>45644</v>
      </c>
      <c r="C69" t="s">
        <v>17</v>
      </c>
      <c r="D69" t="s">
        <v>402</v>
      </c>
      <c r="E69" t="s">
        <v>30</v>
      </c>
      <c r="F69" t="s">
        <v>23</v>
      </c>
      <c r="G69">
        <v>11</v>
      </c>
      <c r="H69" s="32">
        <v>10.117000000000001</v>
      </c>
      <c r="I69">
        <v>0</v>
      </c>
      <c r="J69">
        <v>0</v>
      </c>
      <c r="K69">
        <v>193.578</v>
      </c>
      <c r="L69">
        <v>32.5</v>
      </c>
      <c r="M69">
        <v>10.117000000000001</v>
      </c>
      <c r="N69">
        <v>328.80250000000001</v>
      </c>
      <c r="O69">
        <v>12</v>
      </c>
      <c r="P69">
        <v>16.131499999999999</v>
      </c>
      <c r="Q69" t="s">
        <v>1040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16.131499999999999</v>
      </c>
    </row>
    <row r="70" spans="1:19" hidden="1" x14ac:dyDescent="0.25">
      <c r="A70" t="s">
        <v>18</v>
      </c>
      <c r="B70" s="2">
        <v>45644</v>
      </c>
      <c r="C70" t="s">
        <v>17</v>
      </c>
      <c r="D70" t="s">
        <v>387</v>
      </c>
      <c r="E70" t="s">
        <v>31</v>
      </c>
      <c r="F70" t="s">
        <v>23</v>
      </c>
      <c r="G70">
        <v>8</v>
      </c>
      <c r="H70" s="32">
        <v>8.5500000000000007</v>
      </c>
      <c r="I70">
        <v>0</v>
      </c>
      <c r="J70">
        <v>0.26700000000000002</v>
      </c>
      <c r="K70">
        <v>148.12799999999999</v>
      </c>
      <c r="L70">
        <v>36.770000000000003</v>
      </c>
      <c r="M70">
        <v>8.2830000000000013</v>
      </c>
      <c r="N70">
        <v>304.56591000000009</v>
      </c>
      <c r="O70">
        <v>12</v>
      </c>
      <c r="P70">
        <v>12.343999999999999</v>
      </c>
      <c r="Q70" t="s">
        <v>1040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12.343999999999999</v>
      </c>
    </row>
    <row r="71" spans="1:19" hidden="1" x14ac:dyDescent="0.25">
      <c r="A71" t="s">
        <v>21</v>
      </c>
      <c r="B71" s="2">
        <v>45644</v>
      </c>
      <c r="C71" t="s">
        <v>17</v>
      </c>
      <c r="D71" t="s">
        <v>230</v>
      </c>
      <c r="E71" t="s">
        <v>231</v>
      </c>
      <c r="F71" t="s">
        <v>23</v>
      </c>
      <c r="G71">
        <v>4</v>
      </c>
      <c r="H71" s="32">
        <v>8.4670000000000005</v>
      </c>
      <c r="I71">
        <v>0</v>
      </c>
      <c r="J71">
        <v>0</v>
      </c>
      <c r="K71">
        <v>143.334</v>
      </c>
      <c r="L71">
        <v>32.5</v>
      </c>
      <c r="M71">
        <v>8.4670000000000005</v>
      </c>
      <c r="N71">
        <v>275.17750000000001</v>
      </c>
      <c r="O71">
        <v>12</v>
      </c>
      <c r="P71">
        <v>11.9445</v>
      </c>
      <c r="Q71" t="s">
        <v>1040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11.9445</v>
      </c>
    </row>
    <row r="72" spans="1:19" hidden="1" x14ac:dyDescent="0.25">
      <c r="A72" t="s">
        <v>21</v>
      </c>
      <c r="B72" s="2">
        <v>45644</v>
      </c>
      <c r="C72" t="s">
        <v>17</v>
      </c>
      <c r="D72" t="s">
        <v>232</v>
      </c>
      <c r="E72" t="s">
        <v>233</v>
      </c>
      <c r="F72" t="s">
        <v>23</v>
      </c>
      <c r="G72">
        <v>8</v>
      </c>
      <c r="H72" s="32">
        <v>9.5169999999999995</v>
      </c>
      <c r="I72">
        <v>0.15</v>
      </c>
      <c r="J72">
        <v>0.5</v>
      </c>
      <c r="K72">
        <v>167.09100000000001</v>
      </c>
      <c r="L72">
        <v>32.5</v>
      </c>
      <c r="M72">
        <v>9.0169999999999995</v>
      </c>
      <c r="N72">
        <v>293.05250000000001</v>
      </c>
      <c r="O72">
        <v>12</v>
      </c>
      <c r="P72">
        <v>13.924250000000001</v>
      </c>
      <c r="Q72" t="s">
        <v>1040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13.924250000000001</v>
      </c>
    </row>
    <row r="73" spans="1:19" hidden="1" x14ac:dyDescent="0.25">
      <c r="A73" t="s">
        <v>18</v>
      </c>
      <c r="B73" s="2">
        <v>45644</v>
      </c>
      <c r="C73" t="s">
        <v>17</v>
      </c>
      <c r="D73" t="s">
        <v>1042</v>
      </c>
      <c r="E73" t="s">
        <v>33</v>
      </c>
      <c r="F73" t="s">
        <v>23</v>
      </c>
      <c r="G73">
        <v>9</v>
      </c>
      <c r="H73" s="32">
        <v>8.4329999999999998</v>
      </c>
      <c r="I73">
        <v>0.26700000000000002</v>
      </c>
      <c r="J73">
        <v>0.51700000000000002</v>
      </c>
      <c r="K73">
        <v>142.30500000000001</v>
      </c>
      <c r="L73">
        <v>36.770000000000003</v>
      </c>
      <c r="M73">
        <v>7.9159999999999995</v>
      </c>
      <c r="N73">
        <v>291.07132000000001</v>
      </c>
      <c r="O73">
        <v>12</v>
      </c>
      <c r="P73">
        <v>11.858750000000001</v>
      </c>
      <c r="Q73" t="s">
        <v>1040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11.858750000000001</v>
      </c>
    </row>
    <row r="74" spans="1:19" hidden="1" x14ac:dyDescent="0.25">
      <c r="A74" t="s">
        <v>18</v>
      </c>
      <c r="B74" s="2">
        <v>45644</v>
      </c>
      <c r="C74" t="s">
        <v>17</v>
      </c>
      <c r="D74" t="s">
        <v>403</v>
      </c>
      <c r="E74" t="s">
        <v>404</v>
      </c>
      <c r="F74" t="s">
        <v>23</v>
      </c>
      <c r="G74">
        <v>8</v>
      </c>
      <c r="H74" s="32">
        <v>9</v>
      </c>
      <c r="I74">
        <v>0</v>
      </c>
      <c r="J74">
        <v>0.45</v>
      </c>
      <c r="K74">
        <v>193.63</v>
      </c>
      <c r="L74">
        <v>36.770000000000003</v>
      </c>
      <c r="M74">
        <v>8.5500000000000007</v>
      </c>
      <c r="N74">
        <v>314.38350000000003</v>
      </c>
      <c r="O74">
        <v>12</v>
      </c>
      <c r="P74">
        <v>16.135833333333334</v>
      </c>
      <c r="Q74" t="s">
        <v>1040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16.135833333333334</v>
      </c>
    </row>
    <row r="75" spans="1:19" hidden="1" x14ac:dyDescent="0.25">
      <c r="A75" t="s">
        <v>144</v>
      </c>
      <c r="B75" s="2">
        <v>45644</v>
      </c>
      <c r="C75" t="s">
        <v>17</v>
      </c>
      <c r="D75" t="s">
        <v>396</v>
      </c>
      <c r="E75" t="s">
        <v>39</v>
      </c>
      <c r="F75" t="s">
        <v>37</v>
      </c>
      <c r="G75">
        <v>8</v>
      </c>
      <c r="H75" s="32">
        <v>10.117000000000001</v>
      </c>
      <c r="I75">
        <v>0.35</v>
      </c>
      <c r="J75">
        <v>0.53300000000000003</v>
      </c>
      <c r="K75">
        <v>133.31</v>
      </c>
      <c r="L75">
        <v>29</v>
      </c>
      <c r="M75">
        <v>9.5640000000000001</v>
      </c>
      <c r="N75">
        <v>277.35599999999999</v>
      </c>
      <c r="O75">
        <v>19</v>
      </c>
      <c r="P75">
        <v>7.0163157894736843</v>
      </c>
      <c r="Q75" t="s">
        <v>1040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7.0163157894736843</v>
      </c>
    </row>
    <row r="76" spans="1:19" hidden="1" x14ac:dyDescent="0.25">
      <c r="A76" t="s">
        <v>18</v>
      </c>
      <c r="B76" s="2">
        <v>45644</v>
      </c>
      <c r="C76" t="s">
        <v>17</v>
      </c>
      <c r="D76" t="s">
        <v>401</v>
      </c>
      <c r="E76" t="s">
        <v>383</v>
      </c>
      <c r="F76" t="s">
        <v>23</v>
      </c>
      <c r="G76">
        <v>7</v>
      </c>
      <c r="H76" s="32">
        <v>10.683</v>
      </c>
      <c r="I76">
        <v>0.183</v>
      </c>
      <c r="J76">
        <v>0.38300000000000001</v>
      </c>
      <c r="K76">
        <v>135.286</v>
      </c>
      <c r="L76">
        <v>36.770000000000003</v>
      </c>
      <c r="M76">
        <v>10.3</v>
      </c>
      <c r="N76">
        <v>378.73100000000005</v>
      </c>
      <c r="O76">
        <v>12</v>
      </c>
      <c r="P76">
        <v>11.273833333333334</v>
      </c>
      <c r="Q76" t="s">
        <v>1040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11.273833333333334</v>
      </c>
    </row>
    <row r="77" spans="1:19" hidden="1" x14ac:dyDescent="0.25">
      <c r="A77" t="s">
        <v>138</v>
      </c>
      <c r="B77" s="2">
        <v>45644</v>
      </c>
      <c r="C77" t="s">
        <v>17</v>
      </c>
      <c r="D77" t="s">
        <v>384</v>
      </c>
      <c r="E77" t="s">
        <v>36</v>
      </c>
      <c r="F77" t="s">
        <v>37</v>
      </c>
      <c r="G77">
        <v>10</v>
      </c>
      <c r="H77" s="32">
        <v>10</v>
      </c>
      <c r="I77">
        <v>0.16700000000000001</v>
      </c>
      <c r="J77">
        <v>0.53300000000000003</v>
      </c>
      <c r="K77">
        <v>0</v>
      </c>
      <c r="L77">
        <v>29</v>
      </c>
      <c r="M77">
        <v>9.4670000000000005</v>
      </c>
      <c r="N77">
        <v>274.54300000000001</v>
      </c>
      <c r="O77">
        <v>19</v>
      </c>
      <c r="P77">
        <v>0</v>
      </c>
      <c r="Q77" t="s">
        <v>1040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0</v>
      </c>
    </row>
    <row r="78" spans="1:19" hidden="1" x14ac:dyDescent="0.25">
      <c r="A78" t="s">
        <v>18</v>
      </c>
      <c r="B78" s="2">
        <v>45644</v>
      </c>
      <c r="C78" t="s">
        <v>44</v>
      </c>
      <c r="D78" t="s">
        <v>1045</v>
      </c>
      <c r="E78" t="s">
        <v>49</v>
      </c>
      <c r="F78" t="s">
        <v>20</v>
      </c>
      <c r="G78">
        <v>11</v>
      </c>
      <c r="H78" s="32">
        <v>8.7829999999999995</v>
      </c>
      <c r="I78">
        <v>0.35</v>
      </c>
      <c r="J78">
        <v>0.45</v>
      </c>
      <c r="K78">
        <v>125.13500000000001</v>
      </c>
      <c r="L78">
        <v>42.02</v>
      </c>
      <c r="M78">
        <v>8.3129999999999988</v>
      </c>
      <c r="N78">
        <v>349.31225999999998</v>
      </c>
      <c r="O78">
        <v>7</v>
      </c>
      <c r="P78">
        <v>17.876428571428573</v>
      </c>
      <c r="Q78" t="s">
        <v>1040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17.876428571428573</v>
      </c>
    </row>
    <row r="79" spans="1:19" hidden="1" x14ac:dyDescent="0.25">
      <c r="A79" t="s">
        <v>18</v>
      </c>
      <c r="B79" s="2">
        <v>45644</v>
      </c>
      <c r="C79" t="s">
        <v>44</v>
      </c>
      <c r="D79" t="s">
        <v>378</v>
      </c>
      <c r="E79" t="s">
        <v>61</v>
      </c>
      <c r="F79" t="s">
        <v>20</v>
      </c>
      <c r="G79">
        <v>9</v>
      </c>
      <c r="H79" s="32">
        <v>9.0670000000000002</v>
      </c>
      <c r="I79">
        <v>0.33300000000000002</v>
      </c>
      <c r="J79">
        <v>0.5</v>
      </c>
      <c r="K79">
        <v>127.017</v>
      </c>
      <c r="L79">
        <v>42.02</v>
      </c>
      <c r="M79">
        <v>8.5640000000000001</v>
      </c>
      <c r="N79">
        <v>359.85928000000001</v>
      </c>
      <c r="O79">
        <v>7</v>
      </c>
      <c r="P79">
        <v>18.145285714285713</v>
      </c>
      <c r="Q79" t="s">
        <v>1040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18.145285714285713</v>
      </c>
    </row>
    <row r="80" spans="1:19" hidden="1" x14ac:dyDescent="0.25">
      <c r="A80" t="s">
        <v>145</v>
      </c>
      <c r="B80" s="2">
        <v>45644</v>
      </c>
      <c r="C80" t="s">
        <v>44</v>
      </c>
      <c r="D80" t="s">
        <v>1051</v>
      </c>
      <c r="E80" t="s">
        <v>50</v>
      </c>
      <c r="F80" t="s">
        <v>23</v>
      </c>
      <c r="G80">
        <v>16</v>
      </c>
      <c r="H80" s="32">
        <v>11.516999999999999</v>
      </c>
      <c r="I80">
        <v>0</v>
      </c>
      <c r="J80">
        <v>0.53300000000000003</v>
      </c>
      <c r="K80">
        <v>116.36499999999999</v>
      </c>
      <c r="L80">
        <v>35</v>
      </c>
      <c r="M80">
        <v>10.984</v>
      </c>
      <c r="N80">
        <v>384.44</v>
      </c>
      <c r="O80">
        <v>12</v>
      </c>
      <c r="P80">
        <v>9.6970833333333335</v>
      </c>
      <c r="Q80" t="s">
        <v>1040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9.6970833333333335</v>
      </c>
    </row>
    <row r="81" spans="1:19" hidden="1" x14ac:dyDescent="0.25">
      <c r="A81" t="s">
        <v>45</v>
      </c>
      <c r="B81" s="2">
        <v>45644</v>
      </c>
      <c r="C81" t="s">
        <v>44</v>
      </c>
      <c r="D81" t="s">
        <v>1052</v>
      </c>
      <c r="E81" t="s">
        <v>48</v>
      </c>
      <c r="F81" t="s">
        <v>23</v>
      </c>
      <c r="G81">
        <v>19</v>
      </c>
      <c r="H81" s="32">
        <v>8.75</v>
      </c>
      <c r="I81">
        <v>0.317</v>
      </c>
      <c r="J81">
        <v>0.51700000000000002</v>
      </c>
      <c r="K81">
        <v>88.200999999999993</v>
      </c>
      <c r="L81">
        <v>40</v>
      </c>
      <c r="M81">
        <v>8.2330000000000005</v>
      </c>
      <c r="N81">
        <v>329.32000000000005</v>
      </c>
      <c r="O81">
        <v>12</v>
      </c>
      <c r="P81">
        <v>7.3500833333333331</v>
      </c>
      <c r="Q81" t="s">
        <v>1040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7.3500833333333331</v>
      </c>
    </row>
    <row r="82" spans="1:19" hidden="1" x14ac:dyDescent="0.25">
      <c r="A82" t="s">
        <v>117</v>
      </c>
      <c r="B82" s="2">
        <v>45644</v>
      </c>
      <c r="C82" t="s">
        <v>44</v>
      </c>
      <c r="D82" t="s">
        <v>1053</v>
      </c>
      <c r="E82" t="s">
        <v>46</v>
      </c>
      <c r="F82" t="s">
        <v>23</v>
      </c>
      <c r="G82">
        <v>21</v>
      </c>
      <c r="H82" s="32">
        <v>10.367000000000001</v>
      </c>
      <c r="I82">
        <v>0.2</v>
      </c>
      <c r="J82">
        <v>0.51700000000000002</v>
      </c>
      <c r="K82">
        <v>135.15700000000001</v>
      </c>
      <c r="L82">
        <v>35</v>
      </c>
      <c r="M82">
        <v>9.8500000000000014</v>
      </c>
      <c r="N82">
        <v>344.75000000000006</v>
      </c>
      <c r="O82">
        <v>12</v>
      </c>
      <c r="P82">
        <v>11.263083333333334</v>
      </c>
      <c r="Q82" t="s">
        <v>1040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11.263083333333334</v>
      </c>
    </row>
    <row r="83" spans="1:19" hidden="1" x14ac:dyDescent="0.25">
      <c r="A83" t="s">
        <v>137</v>
      </c>
      <c r="B83" s="2">
        <v>45644</v>
      </c>
      <c r="C83" t="s">
        <v>44</v>
      </c>
      <c r="D83" t="s">
        <v>398</v>
      </c>
      <c r="E83" t="s">
        <v>1061</v>
      </c>
      <c r="F83" t="s">
        <v>23</v>
      </c>
      <c r="G83">
        <v>10</v>
      </c>
      <c r="H83" s="32">
        <v>9</v>
      </c>
      <c r="I83">
        <v>0.33300000000000002</v>
      </c>
      <c r="J83">
        <v>0.5</v>
      </c>
      <c r="K83">
        <v>172.99700000000001</v>
      </c>
      <c r="L83">
        <v>35</v>
      </c>
      <c r="M83">
        <v>8.4969999999999999</v>
      </c>
      <c r="N83">
        <v>297.39499999999998</v>
      </c>
      <c r="O83">
        <v>12</v>
      </c>
      <c r="P83">
        <v>14.416416666666668</v>
      </c>
      <c r="Q83" t="s">
        <v>1040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14.416416666666668</v>
      </c>
    </row>
    <row r="84" spans="1:19" hidden="1" x14ac:dyDescent="0.25">
      <c r="A84" t="s">
        <v>18</v>
      </c>
      <c r="B84" s="2">
        <v>45644</v>
      </c>
      <c r="C84" t="s">
        <v>44</v>
      </c>
      <c r="D84" t="s">
        <v>1056</v>
      </c>
      <c r="E84" t="s">
        <v>1057</v>
      </c>
      <c r="F84" t="s">
        <v>20</v>
      </c>
      <c r="G84">
        <v>14</v>
      </c>
      <c r="H84" s="32">
        <v>9.4830000000000005</v>
      </c>
      <c r="I84">
        <v>0.9</v>
      </c>
      <c r="J84">
        <v>0.35</v>
      </c>
      <c r="K84">
        <v>133.05199999999999</v>
      </c>
      <c r="L84">
        <v>42.02</v>
      </c>
      <c r="M84">
        <v>8.5630000000000006</v>
      </c>
      <c r="N84">
        <v>359.81726000000003</v>
      </c>
      <c r="O84">
        <v>7</v>
      </c>
      <c r="P84">
        <v>19.007428571428569</v>
      </c>
      <c r="Q84" t="s">
        <v>1040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19.007428571428569</v>
      </c>
    </row>
    <row r="85" spans="1:19" hidden="1" x14ac:dyDescent="0.25">
      <c r="A85" t="s">
        <v>134</v>
      </c>
      <c r="B85" s="2">
        <v>45644</v>
      </c>
      <c r="C85" t="s">
        <v>44</v>
      </c>
      <c r="D85" t="s">
        <v>1059</v>
      </c>
      <c r="E85" t="s">
        <v>1060</v>
      </c>
      <c r="F85" t="s">
        <v>23</v>
      </c>
      <c r="G85">
        <v>19</v>
      </c>
      <c r="H85" s="32">
        <v>9.4670000000000005</v>
      </c>
      <c r="I85">
        <v>0.33300000000000002</v>
      </c>
      <c r="J85">
        <v>0.53300000000000003</v>
      </c>
      <c r="K85">
        <v>120.851</v>
      </c>
      <c r="L85">
        <v>35</v>
      </c>
      <c r="M85">
        <v>8.9310000000000009</v>
      </c>
      <c r="N85">
        <v>312.58500000000004</v>
      </c>
      <c r="O85">
        <v>12</v>
      </c>
      <c r="P85">
        <v>10.070916666666667</v>
      </c>
      <c r="Q85" t="s">
        <v>1040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10.070916666666667</v>
      </c>
    </row>
    <row r="86" spans="1:19" hidden="1" x14ac:dyDescent="0.25">
      <c r="A86" t="s">
        <v>18</v>
      </c>
      <c r="B86" s="2">
        <v>45645</v>
      </c>
      <c r="C86" t="s">
        <v>17</v>
      </c>
      <c r="D86" t="s">
        <v>403</v>
      </c>
      <c r="E86" t="s">
        <v>404</v>
      </c>
      <c r="F86" t="s">
        <v>23</v>
      </c>
      <c r="G86">
        <v>9</v>
      </c>
      <c r="H86" s="32">
        <v>8.5830000000000002</v>
      </c>
      <c r="I86">
        <v>0.1</v>
      </c>
      <c r="J86">
        <v>0.5</v>
      </c>
      <c r="K86">
        <v>173.864</v>
      </c>
      <c r="L86">
        <v>36.770000000000003</v>
      </c>
      <c r="M86">
        <v>8.0830000000000002</v>
      </c>
      <c r="N86">
        <v>297.21191000000005</v>
      </c>
      <c r="O86">
        <v>12</v>
      </c>
      <c r="P86">
        <v>14.488666666666667</v>
      </c>
      <c r="Q86" t="s">
        <v>1040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14.488666666666667</v>
      </c>
    </row>
    <row r="87" spans="1:19" hidden="1" x14ac:dyDescent="0.25">
      <c r="A87" t="s">
        <v>18</v>
      </c>
      <c r="B87" s="2">
        <v>45645</v>
      </c>
      <c r="C87" t="s">
        <v>17</v>
      </c>
      <c r="D87" t="s">
        <v>1041</v>
      </c>
      <c r="E87" t="s">
        <v>69</v>
      </c>
      <c r="F87" t="s">
        <v>23</v>
      </c>
      <c r="G87">
        <v>7</v>
      </c>
      <c r="H87" s="32">
        <v>9</v>
      </c>
      <c r="I87">
        <v>0.25</v>
      </c>
      <c r="J87">
        <v>0</v>
      </c>
      <c r="K87">
        <v>207.21700000000001</v>
      </c>
      <c r="L87">
        <v>36.770000000000003</v>
      </c>
      <c r="M87">
        <v>9</v>
      </c>
      <c r="N87">
        <v>330.93</v>
      </c>
      <c r="O87">
        <v>12</v>
      </c>
      <c r="P87">
        <v>17.268083333333333</v>
      </c>
      <c r="Q87" t="s">
        <v>1040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17.268083333333333</v>
      </c>
    </row>
    <row r="88" spans="1:19" hidden="1" x14ac:dyDescent="0.25">
      <c r="A88" t="s">
        <v>18</v>
      </c>
      <c r="B88" s="2">
        <v>45645</v>
      </c>
      <c r="C88" t="s">
        <v>17</v>
      </c>
      <c r="D88" t="s">
        <v>387</v>
      </c>
      <c r="E88" t="s">
        <v>31</v>
      </c>
      <c r="F88" t="s">
        <v>23</v>
      </c>
      <c r="G88">
        <v>8</v>
      </c>
      <c r="H88" s="32">
        <v>8.1669999999999998</v>
      </c>
      <c r="I88">
        <v>0</v>
      </c>
      <c r="J88">
        <v>0.55000000000000004</v>
      </c>
      <c r="K88">
        <v>189.785</v>
      </c>
      <c r="L88">
        <v>36.770000000000003</v>
      </c>
      <c r="M88">
        <v>7.617</v>
      </c>
      <c r="N88">
        <v>280.07709</v>
      </c>
      <c r="O88">
        <v>12</v>
      </c>
      <c r="P88">
        <v>15.815416666666666</v>
      </c>
      <c r="Q88" t="s">
        <v>1040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15.815416666666666</v>
      </c>
    </row>
    <row r="89" spans="1:19" hidden="1" x14ac:dyDescent="0.25">
      <c r="A89" t="s">
        <v>18</v>
      </c>
      <c r="B89" s="2">
        <v>45645</v>
      </c>
      <c r="C89" t="s">
        <v>17</v>
      </c>
      <c r="D89" t="s">
        <v>401</v>
      </c>
      <c r="E89" t="s">
        <v>383</v>
      </c>
      <c r="F89" t="s">
        <v>23</v>
      </c>
      <c r="G89">
        <v>10</v>
      </c>
      <c r="H89" s="32">
        <v>8.7330000000000005</v>
      </c>
      <c r="I89">
        <v>3.3000000000000002E-2</v>
      </c>
      <c r="J89">
        <v>0.41699999999999998</v>
      </c>
      <c r="K89">
        <v>179.47</v>
      </c>
      <c r="L89">
        <v>36.770000000000003</v>
      </c>
      <c r="M89">
        <v>8.3160000000000007</v>
      </c>
      <c r="N89">
        <v>305.77932000000004</v>
      </c>
      <c r="O89">
        <v>12</v>
      </c>
      <c r="P89">
        <v>14.955833333333333</v>
      </c>
      <c r="Q89" t="s">
        <v>1040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14.955833333333333</v>
      </c>
    </row>
    <row r="90" spans="1:19" hidden="1" x14ac:dyDescent="0.25">
      <c r="A90" t="s">
        <v>141</v>
      </c>
      <c r="B90" s="2">
        <v>45645</v>
      </c>
      <c r="C90" t="s">
        <v>17</v>
      </c>
      <c r="D90" t="s">
        <v>406</v>
      </c>
      <c r="E90" t="s">
        <v>66</v>
      </c>
      <c r="F90" t="s">
        <v>23</v>
      </c>
      <c r="G90">
        <v>16</v>
      </c>
      <c r="H90" s="32">
        <v>11.567</v>
      </c>
      <c r="I90">
        <v>3.3000000000000002E-2</v>
      </c>
      <c r="J90">
        <v>0.5</v>
      </c>
      <c r="K90">
        <v>199.42599999999999</v>
      </c>
      <c r="L90">
        <v>32.5</v>
      </c>
      <c r="M90">
        <v>11.067</v>
      </c>
      <c r="N90">
        <v>359.67750000000001</v>
      </c>
      <c r="O90">
        <v>12</v>
      </c>
      <c r="P90">
        <v>16.618833333333331</v>
      </c>
      <c r="Q90" t="s">
        <v>1040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16.618833333333331</v>
      </c>
    </row>
    <row r="91" spans="1:19" hidden="1" x14ac:dyDescent="0.25">
      <c r="A91" t="s">
        <v>136</v>
      </c>
      <c r="B91" s="2">
        <v>45645</v>
      </c>
      <c r="C91" t="s">
        <v>17</v>
      </c>
      <c r="D91" t="s">
        <v>229</v>
      </c>
      <c r="E91" t="s">
        <v>1054</v>
      </c>
      <c r="F91" t="s">
        <v>37</v>
      </c>
      <c r="G91">
        <v>7</v>
      </c>
      <c r="H91" s="32">
        <v>8.1999999999999993</v>
      </c>
      <c r="I91">
        <v>0</v>
      </c>
      <c r="J91">
        <v>0.51700000000000002</v>
      </c>
      <c r="K91">
        <v>137.09899999999999</v>
      </c>
      <c r="L91">
        <v>29</v>
      </c>
      <c r="M91">
        <v>7.6829999999999989</v>
      </c>
      <c r="N91">
        <v>222.80699999999996</v>
      </c>
      <c r="O91">
        <v>19</v>
      </c>
      <c r="P91">
        <v>7.2157368421052626</v>
      </c>
      <c r="Q91" t="s">
        <v>1040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7.2157368421052626</v>
      </c>
    </row>
    <row r="92" spans="1:19" hidden="1" x14ac:dyDescent="0.25">
      <c r="A92" t="s">
        <v>136</v>
      </c>
      <c r="B92" s="2">
        <v>45645</v>
      </c>
      <c r="C92" t="s">
        <v>17</v>
      </c>
      <c r="D92" t="s">
        <v>234</v>
      </c>
      <c r="E92" t="s">
        <v>1055</v>
      </c>
      <c r="F92" t="s">
        <v>37</v>
      </c>
      <c r="G92">
        <v>5</v>
      </c>
      <c r="H92" s="32">
        <v>8.2170000000000005</v>
      </c>
      <c r="I92">
        <v>0</v>
      </c>
      <c r="J92">
        <v>0.5</v>
      </c>
      <c r="K92">
        <v>151.42599999999999</v>
      </c>
      <c r="L92">
        <v>29</v>
      </c>
      <c r="M92">
        <v>7.7170000000000005</v>
      </c>
      <c r="N92">
        <v>223.79300000000001</v>
      </c>
      <c r="O92">
        <v>19</v>
      </c>
      <c r="P92">
        <v>7.9697894736842096</v>
      </c>
      <c r="Q92" t="s">
        <v>1040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7.9697894736842096</v>
      </c>
    </row>
    <row r="93" spans="1:19" hidden="1" x14ac:dyDescent="0.25">
      <c r="A93" t="s">
        <v>142</v>
      </c>
      <c r="B93" s="2">
        <v>45645</v>
      </c>
      <c r="C93" t="s">
        <v>17</v>
      </c>
      <c r="D93" t="s">
        <v>395</v>
      </c>
      <c r="E93" t="s">
        <v>41</v>
      </c>
      <c r="F93" t="s">
        <v>23</v>
      </c>
      <c r="G93">
        <v>10</v>
      </c>
      <c r="H93" s="32">
        <v>10.733000000000001</v>
      </c>
      <c r="I93">
        <v>0</v>
      </c>
      <c r="J93">
        <v>0.5</v>
      </c>
      <c r="K93">
        <v>203.03899999999999</v>
      </c>
      <c r="L93">
        <v>32.5</v>
      </c>
      <c r="M93">
        <v>10.233000000000001</v>
      </c>
      <c r="N93">
        <v>332.57249999999999</v>
      </c>
      <c r="O93">
        <v>12</v>
      </c>
      <c r="P93">
        <v>16.919916666666666</v>
      </c>
      <c r="Q93" t="s">
        <v>1040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16.919916666666666</v>
      </c>
    </row>
    <row r="94" spans="1:19" hidden="1" x14ac:dyDescent="0.25">
      <c r="A94" t="s">
        <v>143</v>
      </c>
      <c r="B94" s="2">
        <v>45645</v>
      </c>
      <c r="C94" t="s">
        <v>17</v>
      </c>
      <c r="D94" t="s">
        <v>399</v>
      </c>
      <c r="E94" t="s">
        <v>400</v>
      </c>
      <c r="F94" t="s">
        <v>23</v>
      </c>
      <c r="G94">
        <v>7</v>
      </c>
      <c r="H94" s="32">
        <v>10.5</v>
      </c>
      <c r="I94">
        <v>0.35</v>
      </c>
      <c r="J94">
        <v>0.5</v>
      </c>
      <c r="K94">
        <v>165.203</v>
      </c>
      <c r="L94">
        <v>32.5</v>
      </c>
      <c r="M94">
        <v>9.98</v>
      </c>
      <c r="N94">
        <v>324.35000000000002</v>
      </c>
      <c r="O94">
        <v>12</v>
      </c>
      <c r="P94">
        <v>13.766916666666667</v>
      </c>
      <c r="Q94" t="s">
        <v>1040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13.766916666666667</v>
      </c>
    </row>
    <row r="95" spans="1:19" hidden="1" x14ac:dyDescent="0.25">
      <c r="A95" t="s">
        <v>135</v>
      </c>
      <c r="B95" s="2">
        <v>45645</v>
      </c>
      <c r="C95" t="s">
        <v>17</v>
      </c>
      <c r="D95" t="s">
        <v>402</v>
      </c>
      <c r="E95" t="s">
        <v>30</v>
      </c>
      <c r="F95" t="s">
        <v>23</v>
      </c>
      <c r="G95">
        <v>7</v>
      </c>
      <c r="H95" s="32">
        <v>10.1</v>
      </c>
      <c r="I95">
        <v>0.2</v>
      </c>
      <c r="J95">
        <v>0.28299999999999997</v>
      </c>
      <c r="K95">
        <v>164.86699999999999</v>
      </c>
      <c r="L95">
        <v>32.5</v>
      </c>
      <c r="M95">
        <v>9.8170000000000002</v>
      </c>
      <c r="N95">
        <v>319.05250000000001</v>
      </c>
      <c r="O95">
        <v>12</v>
      </c>
      <c r="P95">
        <v>13.738916666666666</v>
      </c>
      <c r="Q95" t="s">
        <v>1040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13.738916666666666</v>
      </c>
    </row>
    <row r="96" spans="1:19" hidden="1" x14ac:dyDescent="0.25">
      <c r="A96" t="s">
        <v>136</v>
      </c>
      <c r="B96" s="2">
        <v>45645</v>
      </c>
      <c r="C96" t="s">
        <v>17</v>
      </c>
      <c r="D96" t="s">
        <v>393</v>
      </c>
      <c r="E96" t="s">
        <v>60</v>
      </c>
      <c r="F96" t="s">
        <v>37</v>
      </c>
      <c r="G96">
        <v>12</v>
      </c>
      <c r="H96" s="32">
        <v>11.367000000000001</v>
      </c>
      <c r="I96">
        <v>0</v>
      </c>
      <c r="J96">
        <v>0.48299999999999998</v>
      </c>
      <c r="K96">
        <v>217.64400000000001</v>
      </c>
      <c r="L96">
        <v>29</v>
      </c>
      <c r="M96">
        <v>10.884</v>
      </c>
      <c r="N96">
        <v>315.63600000000002</v>
      </c>
      <c r="O96">
        <v>19</v>
      </c>
      <c r="P96">
        <v>11.454947368421053</v>
      </c>
      <c r="Q96" t="s">
        <v>1040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11.454947368421053</v>
      </c>
    </row>
    <row r="97" spans="1:19" hidden="1" x14ac:dyDescent="0.25">
      <c r="A97" t="s">
        <v>18</v>
      </c>
      <c r="B97" s="2">
        <v>45645</v>
      </c>
      <c r="C97" t="s">
        <v>17</v>
      </c>
      <c r="D97" t="s">
        <v>1042</v>
      </c>
      <c r="E97" t="s">
        <v>33</v>
      </c>
      <c r="F97" t="s">
        <v>23</v>
      </c>
      <c r="G97">
        <v>9</v>
      </c>
      <c r="H97" s="32">
        <v>8.6829999999999998</v>
      </c>
      <c r="I97">
        <v>0.25</v>
      </c>
      <c r="J97">
        <v>0.6</v>
      </c>
      <c r="K97">
        <v>88.655000000000001</v>
      </c>
      <c r="L97">
        <v>36.770000000000003</v>
      </c>
      <c r="M97">
        <v>8.0830000000000002</v>
      </c>
      <c r="N97">
        <v>297.21191000000005</v>
      </c>
      <c r="O97">
        <v>12</v>
      </c>
      <c r="P97">
        <v>7.3879166666666665</v>
      </c>
      <c r="Q97" t="s">
        <v>1040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7.3879166666666665</v>
      </c>
    </row>
    <row r="98" spans="1:19" hidden="1" x14ac:dyDescent="0.25">
      <c r="A98" t="s">
        <v>140</v>
      </c>
      <c r="B98" s="2">
        <v>45645</v>
      </c>
      <c r="C98" t="s">
        <v>17</v>
      </c>
      <c r="D98" t="s">
        <v>385</v>
      </c>
      <c r="E98" t="s">
        <v>386</v>
      </c>
      <c r="F98" t="s">
        <v>23</v>
      </c>
      <c r="G98">
        <v>10</v>
      </c>
      <c r="H98" s="32">
        <v>11.25</v>
      </c>
      <c r="I98">
        <v>0.16700000000000001</v>
      </c>
      <c r="J98">
        <v>0.5</v>
      </c>
      <c r="K98">
        <v>143.30500000000001</v>
      </c>
      <c r="L98">
        <v>32.5</v>
      </c>
      <c r="M98">
        <v>10.75</v>
      </c>
      <c r="N98">
        <v>349.375</v>
      </c>
      <c r="O98">
        <v>12</v>
      </c>
      <c r="P98">
        <v>11.942083333333334</v>
      </c>
      <c r="Q98" t="s">
        <v>1040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11.942083333333334</v>
      </c>
    </row>
    <row r="99" spans="1:19" hidden="1" x14ac:dyDescent="0.25">
      <c r="A99" t="s">
        <v>133</v>
      </c>
      <c r="B99" s="2">
        <v>45645</v>
      </c>
      <c r="C99" t="s">
        <v>17</v>
      </c>
      <c r="D99" t="s">
        <v>405</v>
      </c>
      <c r="E99" t="s">
        <v>64</v>
      </c>
      <c r="F99" t="s">
        <v>23</v>
      </c>
      <c r="G99">
        <v>5</v>
      </c>
      <c r="H99" s="32">
        <v>10.75</v>
      </c>
      <c r="I99">
        <v>0.33300000000000002</v>
      </c>
      <c r="J99">
        <v>0.5</v>
      </c>
      <c r="K99">
        <v>105.765</v>
      </c>
      <c r="L99">
        <v>32.5</v>
      </c>
      <c r="M99">
        <v>10.247</v>
      </c>
      <c r="N99">
        <v>333.02749999999997</v>
      </c>
      <c r="O99">
        <v>12</v>
      </c>
      <c r="P99">
        <v>8.8137500000000006</v>
      </c>
      <c r="Q99" t="s">
        <v>1040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8.8137500000000006</v>
      </c>
    </row>
    <row r="100" spans="1:19" hidden="1" x14ac:dyDescent="0.25">
      <c r="A100" t="s">
        <v>138</v>
      </c>
      <c r="B100" s="2">
        <v>45645</v>
      </c>
      <c r="C100" t="s">
        <v>17</v>
      </c>
      <c r="D100" t="s">
        <v>384</v>
      </c>
      <c r="E100" t="s">
        <v>36</v>
      </c>
      <c r="F100" t="s">
        <v>37</v>
      </c>
      <c r="G100">
        <v>7</v>
      </c>
      <c r="H100" s="32">
        <v>10</v>
      </c>
      <c r="I100">
        <v>0.33300000000000002</v>
      </c>
      <c r="J100">
        <v>0.81699999999999995</v>
      </c>
      <c r="K100">
        <v>116.68300000000001</v>
      </c>
      <c r="L100">
        <v>29</v>
      </c>
      <c r="M100">
        <v>9.18</v>
      </c>
      <c r="N100">
        <v>266.21999999999997</v>
      </c>
      <c r="O100">
        <v>19</v>
      </c>
      <c r="P100">
        <v>6.1412105263157901</v>
      </c>
      <c r="Q100" t="s">
        <v>1040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6.1412105263157901</v>
      </c>
    </row>
    <row r="101" spans="1:19" hidden="1" x14ac:dyDescent="0.25">
      <c r="A101" t="s">
        <v>139</v>
      </c>
      <c r="B101" s="2">
        <v>45645</v>
      </c>
      <c r="C101" t="s">
        <v>17</v>
      </c>
      <c r="D101" t="s">
        <v>389</v>
      </c>
      <c r="E101" t="s">
        <v>43</v>
      </c>
      <c r="F101" t="s">
        <v>37</v>
      </c>
      <c r="G101">
        <v>5</v>
      </c>
      <c r="H101" s="32">
        <v>6.117</v>
      </c>
      <c r="I101">
        <v>0.2</v>
      </c>
      <c r="J101">
        <v>0</v>
      </c>
      <c r="K101">
        <v>134.69399999999999</v>
      </c>
      <c r="L101">
        <v>29</v>
      </c>
      <c r="M101">
        <v>6.117</v>
      </c>
      <c r="N101">
        <v>177.393</v>
      </c>
      <c r="O101">
        <v>19</v>
      </c>
      <c r="P101">
        <v>7.0891578947368412</v>
      </c>
      <c r="Q101" t="s">
        <v>1040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7.0891578947368412</v>
      </c>
    </row>
    <row r="102" spans="1:19" hidden="1" x14ac:dyDescent="0.25">
      <c r="A102" t="s">
        <v>144</v>
      </c>
      <c r="B102" s="2">
        <v>45645</v>
      </c>
      <c r="C102" t="s">
        <v>17</v>
      </c>
      <c r="D102" t="s">
        <v>396</v>
      </c>
      <c r="E102" t="s">
        <v>39</v>
      </c>
      <c r="F102" t="s">
        <v>37</v>
      </c>
      <c r="G102">
        <v>9</v>
      </c>
      <c r="H102" s="32">
        <v>10.266999999999999</v>
      </c>
      <c r="I102">
        <v>0.35</v>
      </c>
      <c r="J102">
        <v>0.53300000000000003</v>
      </c>
      <c r="K102">
        <v>206.51300000000001</v>
      </c>
      <c r="L102">
        <v>29</v>
      </c>
      <c r="M102">
        <v>9.7139999999999986</v>
      </c>
      <c r="N102">
        <v>281.70599999999996</v>
      </c>
      <c r="O102">
        <v>19</v>
      </c>
      <c r="P102">
        <v>10.869105263157895</v>
      </c>
      <c r="Q102" t="s">
        <v>1040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10.869105263157895</v>
      </c>
    </row>
    <row r="103" spans="1:19" hidden="1" x14ac:dyDescent="0.25">
      <c r="A103" t="s">
        <v>18</v>
      </c>
      <c r="B103" s="2">
        <v>45645</v>
      </c>
      <c r="C103" t="s">
        <v>17</v>
      </c>
      <c r="D103" t="s">
        <v>390</v>
      </c>
      <c r="E103" t="s">
        <v>19</v>
      </c>
      <c r="F103" t="s">
        <v>20</v>
      </c>
      <c r="G103">
        <v>8</v>
      </c>
      <c r="H103" s="32">
        <v>7.617</v>
      </c>
      <c r="I103">
        <v>0.2</v>
      </c>
      <c r="J103">
        <v>0</v>
      </c>
      <c r="K103">
        <v>152.86199999999999</v>
      </c>
      <c r="L103">
        <v>42.02</v>
      </c>
      <c r="M103">
        <v>7.617</v>
      </c>
      <c r="N103">
        <v>320.06634000000003</v>
      </c>
      <c r="O103">
        <v>7</v>
      </c>
      <c r="P103">
        <v>21.837428571428571</v>
      </c>
      <c r="Q103" t="s">
        <v>1040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21.837428571428571</v>
      </c>
    </row>
    <row r="104" spans="1:19" hidden="1" x14ac:dyDescent="0.25">
      <c r="A104" t="s">
        <v>65</v>
      </c>
      <c r="B104" s="2">
        <v>45645</v>
      </c>
      <c r="C104" t="s">
        <v>17</v>
      </c>
      <c r="D104" t="s">
        <v>1043</v>
      </c>
      <c r="E104" t="s">
        <v>35</v>
      </c>
      <c r="F104" t="s">
        <v>23</v>
      </c>
      <c r="G104">
        <v>10</v>
      </c>
      <c r="H104" s="32">
        <v>10.083</v>
      </c>
      <c r="I104">
        <v>0.16700000000000001</v>
      </c>
      <c r="J104">
        <v>0.5</v>
      </c>
      <c r="K104">
        <v>134.19900000000001</v>
      </c>
      <c r="L104">
        <v>32.5</v>
      </c>
      <c r="M104">
        <v>9.5830000000000002</v>
      </c>
      <c r="N104">
        <v>311.44749999999999</v>
      </c>
      <c r="O104">
        <v>12</v>
      </c>
      <c r="P104">
        <v>11.183250000000001</v>
      </c>
      <c r="Q104" t="s">
        <v>1040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11.183250000000001</v>
      </c>
    </row>
    <row r="105" spans="1:19" hidden="1" x14ac:dyDescent="0.25">
      <c r="A105" t="s">
        <v>21</v>
      </c>
      <c r="B105" s="2">
        <v>45645</v>
      </c>
      <c r="C105" t="s">
        <v>17</v>
      </c>
      <c r="D105" t="s">
        <v>232</v>
      </c>
      <c r="E105" t="s">
        <v>233</v>
      </c>
      <c r="F105" t="s">
        <v>23</v>
      </c>
      <c r="G105">
        <v>8</v>
      </c>
      <c r="H105" s="32">
        <v>9.3170000000000002</v>
      </c>
      <c r="I105">
        <v>0</v>
      </c>
      <c r="J105">
        <v>0.5</v>
      </c>
      <c r="K105">
        <v>154.798</v>
      </c>
      <c r="L105">
        <v>32.5</v>
      </c>
      <c r="M105">
        <v>8.8170000000000002</v>
      </c>
      <c r="N105">
        <v>286.55250000000001</v>
      </c>
      <c r="O105">
        <v>12</v>
      </c>
      <c r="P105">
        <v>12.899833333333333</v>
      </c>
      <c r="Q105" t="s">
        <v>1040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12.899833333333333</v>
      </c>
    </row>
    <row r="106" spans="1:19" hidden="1" x14ac:dyDescent="0.25">
      <c r="A106" t="s">
        <v>21</v>
      </c>
      <c r="B106" s="2">
        <v>45645</v>
      </c>
      <c r="C106" t="s">
        <v>17</v>
      </c>
      <c r="D106" t="s">
        <v>230</v>
      </c>
      <c r="E106" t="s">
        <v>231</v>
      </c>
      <c r="F106" t="s">
        <v>23</v>
      </c>
      <c r="G106">
        <v>8</v>
      </c>
      <c r="H106" s="32">
        <v>7.0670000000000002</v>
      </c>
      <c r="I106">
        <v>0</v>
      </c>
      <c r="J106">
        <v>0</v>
      </c>
      <c r="K106">
        <v>145.16999999999999</v>
      </c>
      <c r="L106">
        <v>32.5</v>
      </c>
      <c r="M106">
        <v>7.0670000000000002</v>
      </c>
      <c r="N106">
        <v>229.67750000000001</v>
      </c>
      <c r="O106">
        <v>12</v>
      </c>
      <c r="P106">
        <v>12.097499999999998</v>
      </c>
      <c r="Q106" t="s">
        <v>1040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12.097499999999998</v>
      </c>
    </row>
    <row r="107" spans="1:19" hidden="1" x14ac:dyDescent="0.25">
      <c r="A107" t="s">
        <v>145</v>
      </c>
      <c r="B107" s="2">
        <v>45645</v>
      </c>
      <c r="C107" t="s">
        <v>44</v>
      </c>
      <c r="D107" t="s">
        <v>1051</v>
      </c>
      <c r="E107" t="s">
        <v>50</v>
      </c>
      <c r="F107" t="s">
        <v>23</v>
      </c>
      <c r="G107">
        <v>19</v>
      </c>
      <c r="H107" s="32">
        <v>11.95</v>
      </c>
      <c r="I107">
        <v>0</v>
      </c>
      <c r="J107">
        <v>0.46700000000000003</v>
      </c>
      <c r="K107">
        <v>172.66900000000001</v>
      </c>
      <c r="L107">
        <v>35</v>
      </c>
      <c r="M107">
        <v>11.482999999999999</v>
      </c>
      <c r="N107">
        <v>401.90499999999997</v>
      </c>
      <c r="O107">
        <v>12</v>
      </c>
      <c r="P107">
        <v>14.389083333333334</v>
      </c>
      <c r="Q107" t="s">
        <v>1040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14.389083333333334</v>
      </c>
    </row>
    <row r="108" spans="1:19" hidden="1" x14ac:dyDescent="0.25">
      <c r="A108" t="s">
        <v>45</v>
      </c>
      <c r="B108" s="2">
        <v>45645</v>
      </c>
      <c r="C108" t="s">
        <v>44</v>
      </c>
      <c r="D108" t="s">
        <v>1052</v>
      </c>
      <c r="E108" t="s">
        <v>48</v>
      </c>
      <c r="F108" t="s">
        <v>23</v>
      </c>
      <c r="G108">
        <v>20</v>
      </c>
      <c r="H108" s="32">
        <v>9.9670000000000005</v>
      </c>
      <c r="I108">
        <v>0.317</v>
      </c>
      <c r="J108">
        <v>0.51700000000000002</v>
      </c>
      <c r="K108">
        <v>119.36499999999999</v>
      </c>
      <c r="L108">
        <v>40</v>
      </c>
      <c r="M108">
        <v>9.4500000000000011</v>
      </c>
      <c r="N108">
        <v>378.00000000000006</v>
      </c>
      <c r="O108">
        <v>12</v>
      </c>
      <c r="P108">
        <v>9.9470833333333335</v>
      </c>
      <c r="Q108" t="s">
        <v>1040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9.9470833333333335</v>
      </c>
    </row>
    <row r="109" spans="1:19" hidden="1" x14ac:dyDescent="0.25">
      <c r="A109" t="s">
        <v>18</v>
      </c>
      <c r="B109" s="2">
        <v>45645</v>
      </c>
      <c r="C109" t="s">
        <v>44</v>
      </c>
      <c r="D109" t="s">
        <v>378</v>
      </c>
      <c r="E109" t="s">
        <v>61</v>
      </c>
      <c r="F109" t="s">
        <v>20</v>
      </c>
      <c r="G109">
        <v>15</v>
      </c>
      <c r="H109" s="32">
        <v>9.1170000000000009</v>
      </c>
      <c r="I109">
        <v>0.25</v>
      </c>
      <c r="J109">
        <v>0.5</v>
      </c>
      <c r="K109">
        <v>120.67</v>
      </c>
      <c r="L109">
        <v>42.02</v>
      </c>
      <c r="M109">
        <v>8.6170000000000009</v>
      </c>
      <c r="N109">
        <v>362.08634000000006</v>
      </c>
      <c r="O109">
        <v>7</v>
      </c>
      <c r="P109">
        <v>17.238571428571429</v>
      </c>
      <c r="Q109" t="s">
        <v>1040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17.238571428571429</v>
      </c>
    </row>
    <row r="110" spans="1:19" hidden="1" x14ac:dyDescent="0.25">
      <c r="A110" t="s">
        <v>18</v>
      </c>
      <c r="B110" s="2">
        <v>45645</v>
      </c>
      <c r="C110" t="s">
        <v>44</v>
      </c>
      <c r="D110" t="s">
        <v>1058</v>
      </c>
      <c r="E110" t="s">
        <v>49</v>
      </c>
      <c r="F110" t="s">
        <v>20</v>
      </c>
      <c r="G110">
        <v>9</v>
      </c>
      <c r="H110" s="32">
        <v>8.5</v>
      </c>
      <c r="I110">
        <v>0.317</v>
      </c>
      <c r="J110">
        <v>0.45</v>
      </c>
      <c r="K110">
        <v>101.761</v>
      </c>
      <c r="L110">
        <v>42.02</v>
      </c>
      <c r="M110">
        <v>8.0500000000000007</v>
      </c>
      <c r="N110">
        <v>338.26100000000008</v>
      </c>
      <c r="O110">
        <v>7</v>
      </c>
      <c r="P110">
        <v>14.537285714285714</v>
      </c>
      <c r="Q110" t="s">
        <v>1040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14.537285714285714</v>
      </c>
    </row>
    <row r="111" spans="1:19" hidden="1" x14ac:dyDescent="0.25">
      <c r="A111" t="s">
        <v>18</v>
      </c>
      <c r="B111" s="2">
        <v>45645</v>
      </c>
      <c r="C111" t="s">
        <v>44</v>
      </c>
      <c r="D111" t="s">
        <v>1049</v>
      </c>
      <c r="E111" t="s">
        <v>1050</v>
      </c>
      <c r="F111" t="s">
        <v>20</v>
      </c>
      <c r="G111">
        <v>16</v>
      </c>
      <c r="H111" s="32">
        <v>9.3000000000000007</v>
      </c>
      <c r="I111">
        <v>0.33300000000000002</v>
      </c>
      <c r="J111">
        <v>0.5</v>
      </c>
      <c r="K111">
        <v>101.02</v>
      </c>
      <c r="L111">
        <v>42.02</v>
      </c>
      <c r="M111">
        <v>8.7970000000000006</v>
      </c>
      <c r="N111">
        <v>369.64994000000007</v>
      </c>
      <c r="O111">
        <v>7</v>
      </c>
      <c r="P111">
        <v>14.431428571428571</v>
      </c>
      <c r="Q111" t="s">
        <v>1040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14.431428571428571</v>
      </c>
    </row>
    <row r="112" spans="1:19" hidden="1" x14ac:dyDescent="0.25">
      <c r="A112" t="s">
        <v>117</v>
      </c>
      <c r="B112" s="2">
        <v>45645</v>
      </c>
      <c r="C112" t="s">
        <v>44</v>
      </c>
      <c r="D112" t="s">
        <v>1053</v>
      </c>
      <c r="E112" t="s">
        <v>46</v>
      </c>
      <c r="F112" t="s">
        <v>23</v>
      </c>
      <c r="G112">
        <v>19</v>
      </c>
      <c r="H112" s="32">
        <v>11.067</v>
      </c>
      <c r="I112">
        <v>0.15</v>
      </c>
      <c r="J112">
        <v>0.5</v>
      </c>
      <c r="K112">
        <v>192.95</v>
      </c>
      <c r="L112">
        <v>35</v>
      </c>
      <c r="M112">
        <v>10.567</v>
      </c>
      <c r="N112">
        <v>369.84500000000003</v>
      </c>
      <c r="O112">
        <v>12</v>
      </c>
      <c r="P112">
        <v>16.079166666666666</v>
      </c>
      <c r="Q112" t="s">
        <v>1040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16.079166666666666</v>
      </c>
    </row>
    <row r="113" spans="1:19" x14ac:dyDescent="0.25">
      <c r="A113" t="s">
        <v>134</v>
      </c>
      <c r="B113" s="2">
        <v>45645</v>
      </c>
      <c r="C113" t="s">
        <v>44</v>
      </c>
      <c r="D113" t="s">
        <v>1059</v>
      </c>
      <c r="E113" t="s">
        <v>1060</v>
      </c>
      <c r="F113" t="s">
        <v>23</v>
      </c>
      <c r="G113">
        <v>13</v>
      </c>
      <c r="H113" s="32">
        <v>9.5329999999999995</v>
      </c>
      <c r="I113">
        <v>0</v>
      </c>
      <c r="J113">
        <v>0.51700000000000002</v>
      </c>
      <c r="K113">
        <v>88.558999999999997</v>
      </c>
      <c r="L113">
        <v>35</v>
      </c>
      <c r="M113">
        <v>9.016</v>
      </c>
      <c r="N113">
        <v>315.56</v>
      </c>
      <c r="O113">
        <v>12</v>
      </c>
      <c r="P113">
        <v>7.3799166666666665</v>
      </c>
      <c r="Q113" t="s">
        <v>1040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7.3799166666666665</v>
      </c>
    </row>
    <row r="114" spans="1:19" x14ac:dyDescent="0.25">
      <c r="A114" t="s">
        <v>132</v>
      </c>
      <c r="B114" s="2">
        <v>45645</v>
      </c>
      <c r="C114" t="s">
        <v>44</v>
      </c>
      <c r="D114" t="s">
        <v>1047</v>
      </c>
      <c r="E114" t="s">
        <v>51</v>
      </c>
      <c r="F114" t="s">
        <v>23</v>
      </c>
      <c r="G114">
        <v>18</v>
      </c>
      <c r="H114" s="32">
        <v>10.199999999999999</v>
      </c>
      <c r="I114">
        <v>0.15</v>
      </c>
      <c r="J114">
        <v>0.51700000000000002</v>
      </c>
      <c r="K114">
        <v>192.63800000000001</v>
      </c>
      <c r="L114">
        <v>35</v>
      </c>
      <c r="M114">
        <v>9.6829999999999998</v>
      </c>
      <c r="N114">
        <v>338.90499999999997</v>
      </c>
      <c r="O114">
        <v>12</v>
      </c>
      <c r="P114">
        <v>16.053166666666666</v>
      </c>
      <c r="Q114" t="s">
        <v>1040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16.053166666666666</v>
      </c>
    </row>
    <row r="115" spans="1:19" x14ac:dyDescent="0.25">
      <c r="A115" t="s">
        <v>18</v>
      </c>
      <c r="B115" s="2">
        <v>45645</v>
      </c>
      <c r="C115" t="s">
        <v>17</v>
      </c>
      <c r="D115" t="s">
        <v>403</v>
      </c>
      <c r="E115" t="s">
        <v>404</v>
      </c>
      <c r="F115" t="s">
        <v>23</v>
      </c>
      <c r="G115">
        <v>9</v>
      </c>
      <c r="H115" s="32">
        <v>8.5830000000000002</v>
      </c>
      <c r="I115">
        <v>0.1</v>
      </c>
      <c r="J115">
        <v>0.5</v>
      </c>
      <c r="K115">
        <v>173.864</v>
      </c>
      <c r="L115">
        <v>36.770000000000003</v>
      </c>
      <c r="M115">
        <v>8.0830000000000002</v>
      </c>
      <c r="N115">
        <v>297.21191000000005</v>
      </c>
      <c r="O115">
        <v>12</v>
      </c>
      <c r="P115">
        <v>14.488666666666667</v>
      </c>
      <c r="Q115" t="s">
        <v>1040</v>
      </c>
      <c r="R115">
        <v>1</v>
      </c>
      <c r="S115">
        <v>14.488666666666667</v>
      </c>
    </row>
    <row r="116" spans="1:19" x14ac:dyDescent="0.25">
      <c r="A116" t="s">
        <v>18</v>
      </c>
      <c r="B116" s="2">
        <v>45645</v>
      </c>
      <c r="C116" t="s">
        <v>17</v>
      </c>
      <c r="D116" t="s">
        <v>1041</v>
      </c>
      <c r="E116" t="s">
        <v>69</v>
      </c>
      <c r="F116" t="s">
        <v>23</v>
      </c>
      <c r="G116">
        <v>7</v>
      </c>
      <c r="H116" s="32">
        <v>9</v>
      </c>
      <c r="I116">
        <v>0.25</v>
      </c>
      <c r="J116">
        <v>0</v>
      </c>
      <c r="K116">
        <v>207.21700000000001</v>
      </c>
      <c r="L116">
        <v>36.770000000000003</v>
      </c>
      <c r="M116">
        <v>9</v>
      </c>
      <c r="N116">
        <v>330.93</v>
      </c>
      <c r="O116">
        <v>12</v>
      </c>
      <c r="P116">
        <v>17.268083333333333</v>
      </c>
      <c r="Q116" t="s">
        <v>1040</v>
      </c>
      <c r="R116">
        <v>1</v>
      </c>
      <c r="S116">
        <v>17.268083333333333</v>
      </c>
    </row>
    <row r="117" spans="1:19" x14ac:dyDescent="0.25">
      <c r="A117" t="s">
        <v>18</v>
      </c>
      <c r="B117" s="2">
        <v>45645</v>
      </c>
      <c r="C117" t="s">
        <v>17</v>
      </c>
      <c r="D117" t="s">
        <v>387</v>
      </c>
      <c r="E117" t="s">
        <v>31</v>
      </c>
      <c r="F117" t="s">
        <v>23</v>
      </c>
      <c r="G117">
        <v>8</v>
      </c>
      <c r="H117" s="32">
        <v>8.1669999999999998</v>
      </c>
      <c r="I117">
        <v>0</v>
      </c>
      <c r="J117">
        <v>0.55000000000000004</v>
      </c>
      <c r="K117">
        <v>189.785</v>
      </c>
      <c r="L117">
        <v>36.770000000000003</v>
      </c>
      <c r="M117">
        <v>7.617</v>
      </c>
      <c r="N117">
        <v>280.07709</v>
      </c>
      <c r="O117">
        <v>12</v>
      </c>
      <c r="P117">
        <v>15.815416666666666</v>
      </c>
      <c r="Q117" t="s">
        <v>1040</v>
      </c>
      <c r="R117">
        <v>1</v>
      </c>
      <c r="S117">
        <v>15.815416666666666</v>
      </c>
    </row>
    <row r="118" spans="1:19" x14ac:dyDescent="0.25">
      <c r="A118" t="s">
        <v>18</v>
      </c>
      <c r="B118" s="2">
        <v>45645</v>
      </c>
      <c r="C118" t="s">
        <v>17</v>
      </c>
      <c r="D118" t="s">
        <v>401</v>
      </c>
      <c r="E118" t="s">
        <v>383</v>
      </c>
      <c r="F118" t="s">
        <v>23</v>
      </c>
      <c r="G118">
        <v>10</v>
      </c>
      <c r="H118" s="32">
        <v>8.7330000000000005</v>
      </c>
      <c r="I118">
        <v>3.3000000000000002E-2</v>
      </c>
      <c r="J118">
        <v>0.41699999999999998</v>
      </c>
      <c r="K118">
        <v>179.47</v>
      </c>
      <c r="L118">
        <v>36.770000000000003</v>
      </c>
      <c r="M118">
        <v>8.3160000000000007</v>
      </c>
      <c r="N118">
        <v>305.77932000000004</v>
      </c>
      <c r="O118">
        <v>12</v>
      </c>
      <c r="P118">
        <v>14.955833333333333</v>
      </c>
      <c r="Q118" t="s">
        <v>1040</v>
      </c>
      <c r="R118">
        <v>1</v>
      </c>
      <c r="S118">
        <v>14.955833333333333</v>
      </c>
    </row>
    <row r="119" spans="1:19" x14ac:dyDescent="0.25">
      <c r="A119" t="s">
        <v>141</v>
      </c>
      <c r="B119" s="2">
        <v>45645</v>
      </c>
      <c r="C119" t="s">
        <v>17</v>
      </c>
      <c r="D119" t="s">
        <v>406</v>
      </c>
      <c r="E119" t="s">
        <v>66</v>
      </c>
      <c r="F119" t="s">
        <v>23</v>
      </c>
      <c r="G119">
        <v>16</v>
      </c>
      <c r="H119" s="32">
        <v>11.567</v>
      </c>
      <c r="I119">
        <v>3.3000000000000002E-2</v>
      </c>
      <c r="J119">
        <v>0.5</v>
      </c>
      <c r="K119">
        <v>199.42599999999999</v>
      </c>
      <c r="L119">
        <v>32.5</v>
      </c>
      <c r="M119">
        <v>11.067</v>
      </c>
      <c r="N119">
        <v>359.67750000000001</v>
      </c>
      <c r="O119">
        <v>12</v>
      </c>
      <c r="P119">
        <v>16.618833333333331</v>
      </c>
      <c r="Q119" t="s">
        <v>1040</v>
      </c>
      <c r="R119">
        <v>1</v>
      </c>
      <c r="S119">
        <v>16.618833333333331</v>
      </c>
    </row>
    <row r="120" spans="1:19" x14ac:dyDescent="0.25">
      <c r="A120" t="s">
        <v>136</v>
      </c>
      <c r="B120" s="2">
        <v>45645</v>
      </c>
      <c r="C120" t="s">
        <v>17</v>
      </c>
      <c r="D120" t="s">
        <v>229</v>
      </c>
      <c r="E120" t="s">
        <v>1054</v>
      </c>
      <c r="F120" t="s">
        <v>37</v>
      </c>
      <c r="G120">
        <v>7</v>
      </c>
      <c r="H120" s="32">
        <v>8.1999999999999993</v>
      </c>
      <c r="I120">
        <v>0</v>
      </c>
      <c r="J120">
        <v>0.51700000000000002</v>
      </c>
      <c r="K120">
        <v>137.09899999999999</v>
      </c>
      <c r="L120">
        <v>29</v>
      </c>
      <c r="M120">
        <v>7.6829999999999989</v>
      </c>
      <c r="N120">
        <v>222.80699999999996</v>
      </c>
      <c r="O120">
        <v>19</v>
      </c>
      <c r="P120">
        <v>7.2157368421052626</v>
      </c>
      <c r="Q120" t="s">
        <v>1040</v>
      </c>
      <c r="R120">
        <v>1</v>
      </c>
      <c r="S120">
        <v>7.2157368421052626</v>
      </c>
    </row>
    <row r="121" spans="1:19" x14ac:dyDescent="0.25">
      <c r="A121" t="s">
        <v>136</v>
      </c>
      <c r="B121" s="2">
        <v>45645</v>
      </c>
      <c r="C121" t="s">
        <v>17</v>
      </c>
      <c r="D121" t="s">
        <v>234</v>
      </c>
      <c r="E121" t="s">
        <v>1055</v>
      </c>
      <c r="F121" t="s">
        <v>37</v>
      </c>
      <c r="G121">
        <v>5</v>
      </c>
      <c r="H121" s="32">
        <v>8.2170000000000005</v>
      </c>
      <c r="I121">
        <v>0</v>
      </c>
      <c r="J121">
        <v>0.5</v>
      </c>
      <c r="K121">
        <v>151.42599999999999</v>
      </c>
      <c r="L121">
        <v>29</v>
      </c>
      <c r="M121">
        <v>7.7170000000000005</v>
      </c>
      <c r="N121">
        <v>223.79300000000001</v>
      </c>
      <c r="O121">
        <v>19</v>
      </c>
      <c r="P121">
        <v>7.9697894736842096</v>
      </c>
      <c r="Q121" t="s">
        <v>1040</v>
      </c>
      <c r="R121">
        <v>1</v>
      </c>
      <c r="S121">
        <v>7.9697894736842096</v>
      </c>
    </row>
    <row r="122" spans="1:19" x14ac:dyDescent="0.25">
      <c r="A122" t="s">
        <v>142</v>
      </c>
      <c r="B122" s="2">
        <v>45645</v>
      </c>
      <c r="C122" t="s">
        <v>17</v>
      </c>
      <c r="D122" t="s">
        <v>395</v>
      </c>
      <c r="E122" t="s">
        <v>41</v>
      </c>
      <c r="F122" t="s">
        <v>23</v>
      </c>
      <c r="G122">
        <v>10</v>
      </c>
      <c r="H122" s="32">
        <v>10.733000000000001</v>
      </c>
      <c r="I122">
        <v>0</v>
      </c>
      <c r="J122">
        <v>0.5</v>
      </c>
      <c r="K122">
        <v>203.03899999999999</v>
      </c>
      <c r="L122">
        <v>32.5</v>
      </c>
      <c r="M122">
        <v>10.233000000000001</v>
      </c>
      <c r="N122">
        <v>332.57249999999999</v>
      </c>
      <c r="O122">
        <v>12</v>
      </c>
      <c r="P122">
        <v>16.919916666666666</v>
      </c>
      <c r="Q122" t="s">
        <v>1040</v>
      </c>
      <c r="R122">
        <v>1</v>
      </c>
      <c r="S122">
        <v>16.919916666666666</v>
      </c>
    </row>
    <row r="123" spans="1:19" x14ac:dyDescent="0.25">
      <c r="A123" t="s">
        <v>143</v>
      </c>
      <c r="B123" s="2">
        <v>45645</v>
      </c>
      <c r="C123" t="s">
        <v>17</v>
      </c>
      <c r="D123" t="s">
        <v>399</v>
      </c>
      <c r="E123" t="s">
        <v>400</v>
      </c>
      <c r="F123" t="s">
        <v>23</v>
      </c>
      <c r="G123">
        <v>7</v>
      </c>
      <c r="H123" s="32">
        <v>10.5</v>
      </c>
      <c r="I123">
        <v>0.35</v>
      </c>
      <c r="J123">
        <v>0.5</v>
      </c>
      <c r="K123">
        <v>165.203</v>
      </c>
      <c r="L123">
        <v>32.5</v>
      </c>
      <c r="M123">
        <v>9.98</v>
      </c>
      <c r="N123">
        <v>324.35000000000002</v>
      </c>
      <c r="O123">
        <v>12</v>
      </c>
      <c r="P123">
        <v>13.766916666666667</v>
      </c>
      <c r="Q123" t="s">
        <v>1040</v>
      </c>
      <c r="R123">
        <v>1</v>
      </c>
      <c r="S123">
        <v>13.766916666666667</v>
      </c>
    </row>
    <row r="124" spans="1:19" x14ac:dyDescent="0.25">
      <c r="A124" t="s">
        <v>135</v>
      </c>
      <c r="B124" s="2">
        <v>45645</v>
      </c>
      <c r="C124" t="s">
        <v>17</v>
      </c>
      <c r="D124" t="s">
        <v>402</v>
      </c>
      <c r="E124" t="s">
        <v>30</v>
      </c>
      <c r="F124" t="s">
        <v>23</v>
      </c>
      <c r="G124">
        <v>7</v>
      </c>
      <c r="H124" s="32">
        <v>10.1</v>
      </c>
      <c r="I124">
        <v>0.2</v>
      </c>
      <c r="J124">
        <v>0.28299999999999997</v>
      </c>
      <c r="K124">
        <v>164.86699999999999</v>
      </c>
      <c r="L124">
        <v>32.5</v>
      </c>
      <c r="M124">
        <v>9.8170000000000002</v>
      </c>
      <c r="N124">
        <v>319.05250000000001</v>
      </c>
      <c r="O124">
        <v>12</v>
      </c>
      <c r="P124">
        <v>13.738916666666666</v>
      </c>
      <c r="Q124" t="s">
        <v>1040</v>
      </c>
      <c r="R124">
        <v>1</v>
      </c>
      <c r="S124">
        <v>13.738916666666666</v>
      </c>
    </row>
    <row r="125" spans="1:19" x14ac:dyDescent="0.25">
      <c r="A125" t="s">
        <v>136</v>
      </c>
      <c r="B125" s="2">
        <v>45645</v>
      </c>
      <c r="C125" t="s">
        <v>17</v>
      </c>
      <c r="D125" t="s">
        <v>393</v>
      </c>
      <c r="E125" t="s">
        <v>60</v>
      </c>
      <c r="F125" t="s">
        <v>37</v>
      </c>
      <c r="G125">
        <v>12</v>
      </c>
      <c r="H125" s="32">
        <v>11.367000000000001</v>
      </c>
      <c r="I125">
        <v>0</v>
      </c>
      <c r="J125">
        <v>0.48299999999999998</v>
      </c>
      <c r="K125">
        <v>217.64400000000001</v>
      </c>
      <c r="L125">
        <v>29</v>
      </c>
      <c r="M125">
        <v>10.884</v>
      </c>
      <c r="N125">
        <v>315.63600000000002</v>
      </c>
      <c r="O125">
        <v>19</v>
      </c>
      <c r="P125">
        <v>11.454947368421053</v>
      </c>
      <c r="Q125" t="s">
        <v>1040</v>
      </c>
      <c r="R125">
        <v>1</v>
      </c>
      <c r="S125">
        <v>11.454947368421053</v>
      </c>
    </row>
    <row r="126" spans="1:19" x14ac:dyDescent="0.25">
      <c r="A126" t="s">
        <v>18</v>
      </c>
      <c r="B126" s="2">
        <v>45645</v>
      </c>
      <c r="C126" t="s">
        <v>17</v>
      </c>
      <c r="D126" t="s">
        <v>1042</v>
      </c>
      <c r="E126" t="s">
        <v>33</v>
      </c>
      <c r="F126" t="s">
        <v>23</v>
      </c>
      <c r="G126">
        <v>9</v>
      </c>
      <c r="H126" s="32">
        <v>8.6829999999999998</v>
      </c>
      <c r="I126">
        <v>0.25</v>
      </c>
      <c r="J126">
        <v>0.6</v>
      </c>
      <c r="K126">
        <v>88.655000000000001</v>
      </c>
      <c r="L126">
        <v>36.770000000000003</v>
      </c>
      <c r="M126">
        <v>8.0830000000000002</v>
      </c>
      <c r="N126">
        <v>297.21191000000005</v>
      </c>
      <c r="O126">
        <v>12</v>
      </c>
      <c r="P126">
        <v>7.3879166666666665</v>
      </c>
      <c r="Q126" t="s">
        <v>1040</v>
      </c>
      <c r="R126">
        <v>1</v>
      </c>
      <c r="S126">
        <v>7.3879166666666665</v>
      </c>
    </row>
    <row r="127" spans="1:19" x14ac:dyDescent="0.25">
      <c r="A127" t="s">
        <v>140</v>
      </c>
      <c r="B127" s="2">
        <v>45645</v>
      </c>
      <c r="C127" t="s">
        <v>17</v>
      </c>
      <c r="D127" t="s">
        <v>385</v>
      </c>
      <c r="E127" t="s">
        <v>386</v>
      </c>
      <c r="F127" t="s">
        <v>23</v>
      </c>
      <c r="G127">
        <v>10</v>
      </c>
      <c r="H127" s="32">
        <v>11.25</v>
      </c>
      <c r="I127">
        <v>0.16700000000000001</v>
      </c>
      <c r="J127">
        <v>0.5</v>
      </c>
      <c r="K127">
        <v>143.30500000000001</v>
      </c>
      <c r="L127">
        <v>32.5</v>
      </c>
      <c r="M127">
        <v>10.75</v>
      </c>
      <c r="N127">
        <v>349.375</v>
      </c>
      <c r="O127">
        <v>12</v>
      </c>
      <c r="P127">
        <v>11.942083333333334</v>
      </c>
      <c r="Q127" t="s">
        <v>1040</v>
      </c>
      <c r="R127">
        <v>1</v>
      </c>
      <c r="S127">
        <v>11.942083333333334</v>
      </c>
    </row>
    <row r="128" spans="1:19" x14ac:dyDescent="0.25">
      <c r="A128" t="s">
        <v>133</v>
      </c>
      <c r="B128" s="2">
        <v>45645</v>
      </c>
      <c r="C128" t="s">
        <v>17</v>
      </c>
      <c r="D128" t="s">
        <v>405</v>
      </c>
      <c r="E128" t="s">
        <v>64</v>
      </c>
      <c r="F128" t="s">
        <v>23</v>
      </c>
      <c r="G128">
        <v>5</v>
      </c>
      <c r="H128" s="32">
        <v>10.75</v>
      </c>
      <c r="I128">
        <v>0.33300000000000002</v>
      </c>
      <c r="J128">
        <v>0.5</v>
      </c>
      <c r="K128">
        <v>105.765</v>
      </c>
      <c r="L128">
        <v>32.5</v>
      </c>
      <c r="M128">
        <v>10.247</v>
      </c>
      <c r="N128">
        <v>333.02749999999997</v>
      </c>
      <c r="O128">
        <v>12</v>
      </c>
      <c r="P128">
        <v>8.8137500000000006</v>
      </c>
      <c r="Q128" t="s">
        <v>1040</v>
      </c>
      <c r="R128">
        <v>1</v>
      </c>
      <c r="S128">
        <v>8.8137500000000006</v>
      </c>
    </row>
    <row r="129" spans="1:19" x14ac:dyDescent="0.25">
      <c r="A129" t="s">
        <v>138</v>
      </c>
      <c r="B129" s="2">
        <v>45645</v>
      </c>
      <c r="C129" t="s">
        <v>17</v>
      </c>
      <c r="D129" t="s">
        <v>384</v>
      </c>
      <c r="E129" t="s">
        <v>36</v>
      </c>
      <c r="F129" t="s">
        <v>37</v>
      </c>
      <c r="G129">
        <v>7</v>
      </c>
      <c r="H129" s="32">
        <v>10</v>
      </c>
      <c r="I129">
        <v>0.33300000000000002</v>
      </c>
      <c r="J129">
        <v>0.81699999999999995</v>
      </c>
      <c r="K129">
        <v>116.68300000000001</v>
      </c>
      <c r="L129">
        <v>29</v>
      </c>
      <c r="M129">
        <v>9.18</v>
      </c>
      <c r="N129">
        <v>266.21999999999997</v>
      </c>
      <c r="O129">
        <v>19</v>
      </c>
      <c r="P129">
        <v>6.1412105263157901</v>
      </c>
      <c r="Q129" t="s">
        <v>1040</v>
      </c>
      <c r="R129">
        <v>1</v>
      </c>
      <c r="S129">
        <v>6.1412105263157901</v>
      </c>
    </row>
    <row r="130" spans="1:19" x14ac:dyDescent="0.25">
      <c r="A130" t="s">
        <v>139</v>
      </c>
      <c r="B130" s="2">
        <v>45645</v>
      </c>
      <c r="C130" t="s">
        <v>17</v>
      </c>
      <c r="D130" t="s">
        <v>389</v>
      </c>
      <c r="E130" t="s">
        <v>43</v>
      </c>
      <c r="F130" t="s">
        <v>37</v>
      </c>
      <c r="G130">
        <v>5</v>
      </c>
      <c r="H130" s="32">
        <v>6.117</v>
      </c>
      <c r="I130">
        <v>0.2</v>
      </c>
      <c r="J130">
        <v>0</v>
      </c>
      <c r="K130">
        <v>134.69399999999999</v>
      </c>
      <c r="L130">
        <v>29</v>
      </c>
      <c r="M130">
        <v>6.117</v>
      </c>
      <c r="N130">
        <v>177.393</v>
      </c>
      <c r="O130">
        <v>19</v>
      </c>
      <c r="P130">
        <v>7.0891578947368412</v>
      </c>
      <c r="Q130" t="s">
        <v>1040</v>
      </c>
      <c r="R130">
        <v>1</v>
      </c>
      <c r="S130">
        <v>7.0891578947368412</v>
      </c>
    </row>
    <row r="131" spans="1:19" x14ac:dyDescent="0.25">
      <c r="A131" t="s">
        <v>144</v>
      </c>
      <c r="B131" s="2">
        <v>45645</v>
      </c>
      <c r="C131" t="s">
        <v>17</v>
      </c>
      <c r="D131" t="s">
        <v>396</v>
      </c>
      <c r="E131" t="s">
        <v>39</v>
      </c>
      <c r="F131" t="s">
        <v>37</v>
      </c>
      <c r="G131">
        <v>9</v>
      </c>
      <c r="H131" s="32">
        <v>10.266999999999999</v>
      </c>
      <c r="I131">
        <v>0.35</v>
      </c>
      <c r="J131">
        <v>0.53300000000000003</v>
      </c>
      <c r="K131">
        <v>206.51300000000001</v>
      </c>
      <c r="L131">
        <v>29</v>
      </c>
      <c r="M131">
        <v>9.7139999999999986</v>
      </c>
      <c r="N131">
        <v>281.70599999999996</v>
      </c>
      <c r="O131">
        <v>19</v>
      </c>
      <c r="P131">
        <v>10.869105263157895</v>
      </c>
      <c r="Q131" t="s">
        <v>1040</v>
      </c>
      <c r="R131">
        <v>1</v>
      </c>
      <c r="S131">
        <v>10.869105263157895</v>
      </c>
    </row>
    <row r="132" spans="1:19" x14ac:dyDescent="0.25">
      <c r="A132" t="s">
        <v>18</v>
      </c>
      <c r="B132" s="2">
        <v>45645</v>
      </c>
      <c r="C132" t="s">
        <v>17</v>
      </c>
      <c r="D132" t="s">
        <v>390</v>
      </c>
      <c r="E132" t="s">
        <v>19</v>
      </c>
      <c r="F132" t="s">
        <v>20</v>
      </c>
      <c r="G132">
        <v>8</v>
      </c>
      <c r="H132" s="32">
        <v>7.617</v>
      </c>
      <c r="I132">
        <v>0.2</v>
      </c>
      <c r="J132">
        <v>0</v>
      </c>
      <c r="K132">
        <v>152.86199999999999</v>
      </c>
      <c r="L132">
        <v>42.02</v>
      </c>
      <c r="M132">
        <v>7.617</v>
      </c>
      <c r="N132">
        <v>320.06634000000003</v>
      </c>
      <c r="O132">
        <v>7</v>
      </c>
      <c r="P132">
        <v>21.837428571428571</v>
      </c>
      <c r="Q132" t="s">
        <v>1040</v>
      </c>
      <c r="R132">
        <v>1</v>
      </c>
      <c r="S132">
        <v>21.837428571428571</v>
      </c>
    </row>
    <row r="133" spans="1:19" x14ac:dyDescent="0.25">
      <c r="A133" t="s">
        <v>65</v>
      </c>
      <c r="B133" s="2">
        <v>45645</v>
      </c>
      <c r="C133" t="s">
        <v>17</v>
      </c>
      <c r="D133" t="s">
        <v>1043</v>
      </c>
      <c r="E133" t="s">
        <v>35</v>
      </c>
      <c r="F133" t="s">
        <v>23</v>
      </c>
      <c r="G133">
        <v>10</v>
      </c>
      <c r="H133" s="32">
        <v>10.083</v>
      </c>
      <c r="I133">
        <v>0.16700000000000001</v>
      </c>
      <c r="J133">
        <v>0.5</v>
      </c>
      <c r="K133">
        <v>134.19900000000001</v>
      </c>
      <c r="L133">
        <v>32.5</v>
      </c>
      <c r="M133">
        <v>9.5830000000000002</v>
      </c>
      <c r="N133">
        <v>311.44749999999999</v>
      </c>
      <c r="O133">
        <v>12</v>
      </c>
      <c r="P133">
        <v>11.183250000000001</v>
      </c>
      <c r="Q133" t="s">
        <v>1040</v>
      </c>
      <c r="R133">
        <v>1</v>
      </c>
      <c r="S133">
        <v>11.183250000000001</v>
      </c>
    </row>
    <row r="134" spans="1:19" x14ac:dyDescent="0.25">
      <c r="A134" t="s">
        <v>45</v>
      </c>
      <c r="B134" s="2">
        <v>45646</v>
      </c>
      <c r="C134" t="s">
        <v>44</v>
      </c>
      <c r="D134" t="s">
        <v>1052</v>
      </c>
      <c r="E134" t="s">
        <v>48</v>
      </c>
      <c r="F134" t="s">
        <v>23</v>
      </c>
      <c r="G134">
        <v>18</v>
      </c>
      <c r="H134" s="32">
        <v>9.0670000000000002</v>
      </c>
      <c r="I134">
        <v>0.16700000000000001</v>
      </c>
      <c r="J134">
        <v>0.68300000000000005</v>
      </c>
      <c r="K134">
        <v>103.42100000000001</v>
      </c>
      <c r="L134">
        <v>40</v>
      </c>
      <c r="M134">
        <v>8.3840000000000003</v>
      </c>
      <c r="N134">
        <v>335.36</v>
      </c>
      <c r="O134">
        <v>12</v>
      </c>
      <c r="P134">
        <v>8.6184166666666666</v>
      </c>
      <c r="Q134" t="s">
        <v>1040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8.6184166666666666</v>
      </c>
    </row>
    <row r="135" spans="1:19" x14ac:dyDescent="0.25">
      <c r="A135" t="s">
        <v>134</v>
      </c>
      <c r="B135" s="2">
        <v>45646</v>
      </c>
      <c r="C135" t="s">
        <v>44</v>
      </c>
      <c r="D135" t="s">
        <v>1059</v>
      </c>
      <c r="E135" t="s">
        <v>1060</v>
      </c>
      <c r="F135" t="s">
        <v>23</v>
      </c>
      <c r="G135">
        <v>16</v>
      </c>
      <c r="H135" s="32">
        <v>9.3170000000000002</v>
      </c>
      <c r="I135">
        <v>0.2</v>
      </c>
      <c r="J135">
        <v>8.3000000000000004E-2</v>
      </c>
      <c r="K135">
        <v>124.59</v>
      </c>
      <c r="L135">
        <v>35</v>
      </c>
      <c r="M135">
        <v>9.234</v>
      </c>
      <c r="N135">
        <v>323.19</v>
      </c>
      <c r="O135">
        <v>12</v>
      </c>
      <c r="P135">
        <v>10.3825</v>
      </c>
      <c r="Q135" t="s">
        <v>1040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10.3825</v>
      </c>
    </row>
    <row r="136" spans="1:19" x14ac:dyDescent="0.25">
      <c r="A136" t="s">
        <v>18</v>
      </c>
      <c r="B136" s="2">
        <v>45646</v>
      </c>
      <c r="C136" t="s">
        <v>44</v>
      </c>
      <c r="D136" t="s">
        <v>1056</v>
      </c>
      <c r="E136" t="s">
        <v>1057</v>
      </c>
      <c r="F136" t="s">
        <v>20</v>
      </c>
      <c r="G136">
        <v>5</v>
      </c>
      <c r="H136" s="32">
        <v>7.5670000000000002</v>
      </c>
      <c r="I136">
        <v>0.71699999999999997</v>
      </c>
      <c r="J136">
        <v>0.317</v>
      </c>
      <c r="K136">
        <v>63.753999999999998</v>
      </c>
      <c r="L136">
        <v>42.02</v>
      </c>
      <c r="M136">
        <v>6.8630000000000004</v>
      </c>
      <c r="N136">
        <v>288.38326000000006</v>
      </c>
      <c r="O136">
        <v>7</v>
      </c>
      <c r="P136">
        <v>9.1077142857142857</v>
      </c>
      <c r="Q136" t="s">
        <v>1040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9.1077142857142857</v>
      </c>
    </row>
    <row r="137" spans="1:19" x14ac:dyDescent="0.25">
      <c r="A137" t="s">
        <v>117</v>
      </c>
      <c r="B137" s="2">
        <v>45646</v>
      </c>
      <c r="C137" t="s">
        <v>44</v>
      </c>
      <c r="D137" t="s">
        <v>1053</v>
      </c>
      <c r="E137" t="s">
        <v>46</v>
      </c>
      <c r="F137" t="s">
        <v>23</v>
      </c>
      <c r="G137">
        <v>23</v>
      </c>
      <c r="H137" s="32">
        <v>9.7170000000000005</v>
      </c>
      <c r="I137">
        <v>0</v>
      </c>
      <c r="J137">
        <v>0.51700000000000002</v>
      </c>
      <c r="K137">
        <v>138.27799999999999</v>
      </c>
      <c r="L137">
        <v>35</v>
      </c>
      <c r="M137">
        <v>9.2000000000000011</v>
      </c>
      <c r="N137">
        <v>322.00000000000006</v>
      </c>
      <c r="O137">
        <v>12</v>
      </c>
      <c r="P137">
        <v>11.523166666666667</v>
      </c>
      <c r="Q137" t="s">
        <v>1040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11.523166666666667</v>
      </c>
    </row>
    <row r="138" spans="1:19" x14ac:dyDescent="0.25">
      <c r="A138" t="s">
        <v>145</v>
      </c>
      <c r="B138" s="2">
        <v>45646</v>
      </c>
      <c r="C138" t="s">
        <v>44</v>
      </c>
      <c r="D138" t="s">
        <v>1051</v>
      </c>
      <c r="E138" t="s">
        <v>50</v>
      </c>
      <c r="F138" t="s">
        <v>23</v>
      </c>
      <c r="G138">
        <v>16</v>
      </c>
      <c r="H138" s="32">
        <v>10.95</v>
      </c>
      <c r="I138">
        <v>0</v>
      </c>
      <c r="J138">
        <v>0.46700000000000003</v>
      </c>
      <c r="K138">
        <v>165.62700000000001</v>
      </c>
      <c r="L138">
        <v>35</v>
      </c>
      <c r="M138">
        <v>10.482999999999999</v>
      </c>
      <c r="N138">
        <v>366.90499999999997</v>
      </c>
      <c r="O138">
        <v>12</v>
      </c>
      <c r="P138">
        <v>13.802250000000001</v>
      </c>
      <c r="Q138" t="s">
        <v>1040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13.802250000000001</v>
      </c>
    </row>
    <row r="139" spans="1:19" x14ac:dyDescent="0.25">
      <c r="A139" t="s">
        <v>18</v>
      </c>
      <c r="B139" s="2">
        <v>45646</v>
      </c>
      <c r="C139" t="s">
        <v>44</v>
      </c>
      <c r="D139" t="s">
        <v>1049</v>
      </c>
      <c r="E139" t="s">
        <v>1050</v>
      </c>
      <c r="F139" t="s">
        <v>20</v>
      </c>
      <c r="G139">
        <v>17</v>
      </c>
      <c r="H139" s="32">
        <v>9.1829999999999998</v>
      </c>
      <c r="I139">
        <v>0</v>
      </c>
      <c r="J139">
        <v>0.48299999999999998</v>
      </c>
      <c r="K139">
        <v>114.47199999999999</v>
      </c>
      <c r="L139">
        <v>42.02</v>
      </c>
      <c r="M139">
        <v>8.6999999999999993</v>
      </c>
      <c r="N139">
        <v>365.57400000000001</v>
      </c>
      <c r="O139">
        <v>7</v>
      </c>
      <c r="P139">
        <v>16.353142857142856</v>
      </c>
      <c r="Q139" t="s">
        <v>1040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16.353142857142856</v>
      </c>
    </row>
    <row r="140" spans="1:19" x14ac:dyDescent="0.25">
      <c r="A140" t="s">
        <v>142</v>
      </c>
      <c r="B140" s="2">
        <v>45646</v>
      </c>
      <c r="C140" t="s">
        <v>44</v>
      </c>
      <c r="D140" t="s">
        <v>395</v>
      </c>
      <c r="E140" t="s">
        <v>1062</v>
      </c>
      <c r="F140" t="s">
        <v>23</v>
      </c>
      <c r="G140">
        <v>13</v>
      </c>
      <c r="H140" s="32">
        <v>10.583</v>
      </c>
      <c r="I140">
        <v>0.16700000000000001</v>
      </c>
      <c r="J140">
        <v>0.5</v>
      </c>
      <c r="K140">
        <v>188.66900000000001</v>
      </c>
      <c r="L140">
        <v>35</v>
      </c>
      <c r="M140">
        <v>10.083</v>
      </c>
      <c r="N140">
        <v>352.90500000000003</v>
      </c>
      <c r="O140">
        <v>12</v>
      </c>
      <c r="P140">
        <v>15.722416666666668</v>
      </c>
      <c r="Q140" t="s">
        <v>1040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15.722416666666668</v>
      </c>
    </row>
    <row r="141" spans="1:19" x14ac:dyDescent="0.25">
      <c r="A141" t="s">
        <v>18</v>
      </c>
      <c r="B141" s="2">
        <v>45646</v>
      </c>
      <c r="C141" t="s">
        <v>44</v>
      </c>
      <c r="D141" t="s">
        <v>1045</v>
      </c>
      <c r="E141" t="s">
        <v>49</v>
      </c>
      <c r="F141" t="s">
        <v>20</v>
      </c>
      <c r="G141">
        <v>8</v>
      </c>
      <c r="H141" s="32">
        <v>8.35</v>
      </c>
      <c r="I141">
        <v>0.183</v>
      </c>
      <c r="J141">
        <v>0.433</v>
      </c>
      <c r="K141">
        <v>110.319</v>
      </c>
      <c r="L141">
        <v>42.02</v>
      </c>
      <c r="M141">
        <v>7.9169999999999998</v>
      </c>
      <c r="N141">
        <v>332.67234000000002</v>
      </c>
      <c r="O141">
        <v>7</v>
      </c>
      <c r="P141">
        <v>15.759857142857143</v>
      </c>
      <c r="Q141" t="s">
        <v>1040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15.759857142857143</v>
      </c>
    </row>
    <row r="142" spans="1:19" x14ac:dyDescent="0.25">
      <c r="A142" t="s">
        <v>18</v>
      </c>
      <c r="B142" s="2">
        <v>45646</v>
      </c>
      <c r="C142" t="s">
        <v>44</v>
      </c>
      <c r="D142" t="s">
        <v>390</v>
      </c>
      <c r="E142" t="s">
        <v>1063</v>
      </c>
      <c r="F142" t="s">
        <v>20</v>
      </c>
      <c r="G142">
        <v>6</v>
      </c>
      <c r="H142" s="32">
        <v>5.617</v>
      </c>
      <c r="I142">
        <v>0.16700000000000001</v>
      </c>
      <c r="J142">
        <v>0.5</v>
      </c>
      <c r="K142">
        <v>72.745999999999995</v>
      </c>
      <c r="L142">
        <v>42.02</v>
      </c>
      <c r="M142">
        <v>5.117</v>
      </c>
      <c r="N142">
        <v>215.01634000000001</v>
      </c>
      <c r="O142">
        <v>7</v>
      </c>
      <c r="P142">
        <v>10.392285714285714</v>
      </c>
      <c r="Q142" t="s">
        <v>1040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10.392285714285714</v>
      </c>
    </row>
    <row r="143" spans="1:19" hidden="1" x14ac:dyDescent="0.25">
      <c r="A143" t="s">
        <v>136</v>
      </c>
      <c r="B143" s="2">
        <v>45647</v>
      </c>
      <c r="C143" t="s">
        <v>17</v>
      </c>
      <c r="D143" t="s">
        <v>229</v>
      </c>
      <c r="E143" t="s">
        <v>1054</v>
      </c>
      <c r="F143" t="s">
        <v>37</v>
      </c>
      <c r="G143">
        <v>4</v>
      </c>
      <c r="H143" s="32">
        <v>7.6</v>
      </c>
      <c r="I143">
        <v>0</v>
      </c>
      <c r="J143">
        <v>0.46700000000000003</v>
      </c>
      <c r="K143">
        <v>93.299000000000007</v>
      </c>
      <c r="L143">
        <v>31</v>
      </c>
      <c r="M143">
        <v>7.133</v>
      </c>
      <c r="N143">
        <v>221.12299999999999</v>
      </c>
      <c r="O143">
        <v>19</v>
      </c>
      <c r="P143">
        <v>4.910473684210527</v>
      </c>
      <c r="Q143" t="s">
        <v>1064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4.910473684210527</v>
      </c>
    </row>
    <row r="144" spans="1:19" hidden="1" x14ac:dyDescent="0.25">
      <c r="A144" t="s">
        <v>136</v>
      </c>
      <c r="B144" s="2">
        <v>45647</v>
      </c>
      <c r="C144" t="s">
        <v>17</v>
      </c>
      <c r="D144" t="s">
        <v>234</v>
      </c>
      <c r="E144" t="s">
        <v>1055</v>
      </c>
      <c r="F144" t="s">
        <v>37</v>
      </c>
      <c r="G144">
        <v>6</v>
      </c>
      <c r="H144" s="32">
        <v>8</v>
      </c>
      <c r="I144">
        <v>0</v>
      </c>
      <c r="J144">
        <v>0.5</v>
      </c>
      <c r="K144">
        <v>133.52000000000001</v>
      </c>
      <c r="L144">
        <v>31</v>
      </c>
      <c r="M144">
        <v>7.5</v>
      </c>
      <c r="N144">
        <v>232.5</v>
      </c>
      <c r="O144">
        <v>19</v>
      </c>
      <c r="P144">
        <v>7.0273684210526319</v>
      </c>
      <c r="Q144" t="s">
        <v>1064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7.0273684210526319</v>
      </c>
    </row>
    <row r="145" spans="1:19" hidden="1" x14ac:dyDescent="0.25">
      <c r="A145" t="s">
        <v>135</v>
      </c>
      <c r="B145" s="2">
        <v>45647</v>
      </c>
      <c r="C145" t="s">
        <v>17</v>
      </c>
      <c r="D145" t="s">
        <v>402</v>
      </c>
      <c r="E145" t="s">
        <v>30</v>
      </c>
      <c r="F145" t="s">
        <v>23</v>
      </c>
      <c r="G145">
        <v>6</v>
      </c>
      <c r="H145" s="32">
        <v>10.183</v>
      </c>
      <c r="I145">
        <v>0.33300000000000002</v>
      </c>
      <c r="J145">
        <v>0.5</v>
      </c>
      <c r="K145">
        <v>202.26900000000001</v>
      </c>
      <c r="L145">
        <v>34.5</v>
      </c>
      <c r="M145">
        <v>9.68</v>
      </c>
      <c r="N145">
        <v>333.96</v>
      </c>
      <c r="O145">
        <v>12</v>
      </c>
      <c r="P145">
        <v>16.85575</v>
      </c>
      <c r="Q145" t="s">
        <v>1064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16.85575</v>
      </c>
    </row>
    <row r="146" spans="1:19" hidden="1" x14ac:dyDescent="0.25">
      <c r="A146" t="s">
        <v>140</v>
      </c>
      <c r="B146" s="2">
        <v>45647</v>
      </c>
      <c r="C146" t="s">
        <v>17</v>
      </c>
      <c r="D146" t="s">
        <v>385</v>
      </c>
      <c r="E146" t="s">
        <v>386</v>
      </c>
      <c r="F146" t="s">
        <v>23</v>
      </c>
      <c r="G146">
        <v>5</v>
      </c>
      <c r="H146" s="32">
        <v>6.4169999999999998</v>
      </c>
      <c r="I146">
        <v>0.16700000000000001</v>
      </c>
      <c r="J146">
        <v>0.5</v>
      </c>
      <c r="K146">
        <v>126.592</v>
      </c>
      <c r="L146">
        <v>34.5</v>
      </c>
      <c r="M146">
        <v>5.9169999999999998</v>
      </c>
      <c r="N146">
        <v>204.13649999999998</v>
      </c>
      <c r="O146">
        <v>12</v>
      </c>
      <c r="P146">
        <v>10.549333333333333</v>
      </c>
      <c r="Q146" t="s">
        <v>1064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10.549333333333333</v>
      </c>
    </row>
    <row r="147" spans="1:19" hidden="1" x14ac:dyDescent="0.25">
      <c r="A147" t="s">
        <v>18</v>
      </c>
      <c r="B147" s="2">
        <v>45647</v>
      </c>
      <c r="C147" t="s">
        <v>17</v>
      </c>
      <c r="D147" t="s">
        <v>380</v>
      </c>
      <c r="E147" t="s">
        <v>69</v>
      </c>
      <c r="F147" t="s">
        <v>23</v>
      </c>
      <c r="G147">
        <v>7</v>
      </c>
      <c r="H147" s="32">
        <v>8.9670000000000005</v>
      </c>
      <c r="I147">
        <v>0.16700000000000001</v>
      </c>
      <c r="J147">
        <v>0.5</v>
      </c>
      <c r="K147">
        <v>157.928</v>
      </c>
      <c r="L147">
        <v>36.770000000000003</v>
      </c>
      <c r="M147">
        <v>8.4670000000000005</v>
      </c>
      <c r="N147">
        <v>311.33159000000006</v>
      </c>
      <c r="O147">
        <v>12</v>
      </c>
      <c r="P147">
        <v>13.160666666666666</v>
      </c>
      <c r="Q147" t="s">
        <v>1064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13.160666666666666</v>
      </c>
    </row>
    <row r="148" spans="1:19" hidden="1" x14ac:dyDescent="0.25">
      <c r="A148" t="s">
        <v>18</v>
      </c>
      <c r="B148" s="2">
        <v>45647</v>
      </c>
      <c r="C148" t="s">
        <v>17</v>
      </c>
      <c r="D148" t="s">
        <v>403</v>
      </c>
      <c r="E148" t="s">
        <v>404</v>
      </c>
      <c r="F148" t="s">
        <v>23</v>
      </c>
      <c r="G148">
        <v>7</v>
      </c>
      <c r="H148" s="32">
        <v>8.5169999999999995</v>
      </c>
      <c r="I148">
        <v>0</v>
      </c>
      <c r="J148">
        <v>0.46700000000000003</v>
      </c>
      <c r="K148">
        <v>180.17099999999999</v>
      </c>
      <c r="L148">
        <v>36.770000000000003</v>
      </c>
      <c r="M148">
        <v>8.0499999999999989</v>
      </c>
      <c r="N148">
        <v>295.99849999999998</v>
      </c>
      <c r="O148">
        <v>12</v>
      </c>
      <c r="P148">
        <v>15.014249999999999</v>
      </c>
      <c r="Q148" t="s">
        <v>1064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15.014249999999999</v>
      </c>
    </row>
    <row r="149" spans="1:19" hidden="1" x14ac:dyDescent="0.25">
      <c r="A149" t="s">
        <v>18</v>
      </c>
      <c r="B149" s="2">
        <v>45647</v>
      </c>
      <c r="C149" t="s">
        <v>17</v>
      </c>
      <c r="D149" t="s">
        <v>394</v>
      </c>
      <c r="E149" t="s">
        <v>24</v>
      </c>
      <c r="F149" t="s">
        <v>23</v>
      </c>
      <c r="G149">
        <v>5</v>
      </c>
      <c r="H149" s="32">
        <v>8.5500000000000007</v>
      </c>
      <c r="I149">
        <v>0.217</v>
      </c>
      <c r="J149">
        <v>0.36699999999999999</v>
      </c>
      <c r="K149">
        <v>139.48699999999999</v>
      </c>
      <c r="L149">
        <v>36.770000000000003</v>
      </c>
      <c r="M149">
        <v>8.1829999999999998</v>
      </c>
      <c r="N149">
        <v>300.88891000000001</v>
      </c>
      <c r="O149">
        <v>12</v>
      </c>
      <c r="P149">
        <v>11.623916666666666</v>
      </c>
      <c r="Q149" t="s">
        <v>1064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11.623916666666666</v>
      </c>
    </row>
    <row r="150" spans="1:19" hidden="1" x14ac:dyDescent="0.25">
      <c r="A150" t="s">
        <v>133</v>
      </c>
      <c r="B150" s="2">
        <v>45647</v>
      </c>
      <c r="C150" t="s">
        <v>17</v>
      </c>
      <c r="D150" t="s">
        <v>405</v>
      </c>
      <c r="E150" t="s">
        <v>64</v>
      </c>
      <c r="F150" t="s">
        <v>23</v>
      </c>
      <c r="G150">
        <v>7</v>
      </c>
      <c r="H150" s="32">
        <v>10.333</v>
      </c>
      <c r="I150">
        <v>0.1</v>
      </c>
      <c r="J150">
        <v>0.5</v>
      </c>
      <c r="K150">
        <v>200.72</v>
      </c>
      <c r="L150">
        <v>34.5</v>
      </c>
      <c r="M150">
        <v>9.8330000000000002</v>
      </c>
      <c r="N150">
        <v>339.23849999999999</v>
      </c>
      <c r="O150">
        <v>12</v>
      </c>
      <c r="P150">
        <v>16.726666666666667</v>
      </c>
      <c r="Q150" t="s">
        <v>1064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16.726666666666667</v>
      </c>
    </row>
    <row r="151" spans="1:19" hidden="1" x14ac:dyDescent="0.25">
      <c r="A151" t="s">
        <v>141</v>
      </c>
      <c r="B151" s="2">
        <v>45647</v>
      </c>
      <c r="C151" t="s">
        <v>17</v>
      </c>
      <c r="D151" t="s">
        <v>406</v>
      </c>
      <c r="E151" t="s">
        <v>66</v>
      </c>
      <c r="F151" t="s">
        <v>23</v>
      </c>
      <c r="G151">
        <v>6</v>
      </c>
      <c r="H151" s="32">
        <v>10.5</v>
      </c>
      <c r="I151">
        <v>0.33300000000000002</v>
      </c>
      <c r="J151">
        <v>0.5</v>
      </c>
      <c r="K151">
        <v>242.23400000000001</v>
      </c>
      <c r="L151">
        <v>35</v>
      </c>
      <c r="M151">
        <v>9.9969999999999999</v>
      </c>
      <c r="N151">
        <v>349.89499999999998</v>
      </c>
      <c r="O151">
        <v>12</v>
      </c>
      <c r="P151">
        <v>20.186166666666669</v>
      </c>
      <c r="Q151" t="s">
        <v>1064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20.186166666666669</v>
      </c>
    </row>
    <row r="152" spans="1:19" hidden="1" x14ac:dyDescent="0.25">
      <c r="A152" t="s">
        <v>18</v>
      </c>
      <c r="B152" s="2">
        <v>45647</v>
      </c>
      <c r="C152" t="s">
        <v>44</v>
      </c>
      <c r="D152" t="s">
        <v>1049</v>
      </c>
      <c r="E152" t="s">
        <v>1050</v>
      </c>
      <c r="F152" t="s">
        <v>20</v>
      </c>
      <c r="G152">
        <v>10</v>
      </c>
      <c r="H152" s="32">
        <v>9.3000000000000007</v>
      </c>
      <c r="I152">
        <v>0.217</v>
      </c>
      <c r="J152">
        <v>0</v>
      </c>
      <c r="K152">
        <v>80.936999999999998</v>
      </c>
      <c r="L152">
        <v>42.02</v>
      </c>
      <c r="M152">
        <v>9.3000000000000007</v>
      </c>
      <c r="N152">
        <v>390.78600000000006</v>
      </c>
      <c r="O152">
        <v>7</v>
      </c>
      <c r="P152">
        <v>11.562428571428571</v>
      </c>
      <c r="Q152" t="s">
        <v>1064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11.562428571428571</v>
      </c>
    </row>
    <row r="153" spans="1:19" hidden="1" x14ac:dyDescent="0.25">
      <c r="A153" t="s">
        <v>18</v>
      </c>
      <c r="B153" s="2">
        <v>45647</v>
      </c>
      <c r="C153" t="s">
        <v>44</v>
      </c>
      <c r="D153" t="s">
        <v>1056</v>
      </c>
      <c r="E153" t="s">
        <v>1057</v>
      </c>
      <c r="F153" t="s">
        <v>20</v>
      </c>
      <c r="G153">
        <v>10</v>
      </c>
      <c r="H153" s="32">
        <v>9.5830000000000002</v>
      </c>
      <c r="I153">
        <v>0.4</v>
      </c>
      <c r="J153">
        <v>0.73299999999999998</v>
      </c>
      <c r="K153">
        <v>109.92</v>
      </c>
      <c r="L153">
        <v>42.02</v>
      </c>
      <c r="M153">
        <v>8.7800000000000011</v>
      </c>
      <c r="N153">
        <v>368.93560000000008</v>
      </c>
      <c r="O153">
        <v>7</v>
      </c>
      <c r="P153">
        <v>15.702857142857143</v>
      </c>
      <c r="Q153" t="s">
        <v>1064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15.702857142857143</v>
      </c>
    </row>
    <row r="154" spans="1:19" hidden="1" x14ac:dyDescent="0.25">
      <c r="A154" t="s">
        <v>132</v>
      </c>
      <c r="B154" s="2">
        <v>45647</v>
      </c>
      <c r="C154" t="s">
        <v>44</v>
      </c>
      <c r="D154" t="s">
        <v>1047</v>
      </c>
      <c r="E154" t="s">
        <v>1048</v>
      </c>
      <c r="F154" t="s">
        <v>23</v>
      </c>
      <c r="G154">
        <v>14</v>
      </c>
      <c r="H154" s="32">
        <v>10.567</v>
      </c>
      <c r="I154">
        <v>0.183</v>
      </c>
      <c r="J154">
        <v>0.5</v>
      </c>
      <c r="K154">
        <v>155.066</v>
      </c>
      <c r="L154">
        <v>37</v>
      </c>
      <c r="M154">
        <v>10.067</v>
      </c>
      <c r="N154">
        <v>372.47899999999998</v>
      </c>
      <c r="O154">
        <v>12</v>
      </c>
      <c r="P154">
        <v>12.922166666666667</v>
      </c>
      <c r="Q154" t="s">
        <v>1064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12.922166666666667</v>
      </c>
    </row>
    <row r="155" spans="1:19" hidden="1" x14ac:dyDescent="0.25">
      <c r="A155" t="s">
        <v>140</v>
      </c>
      <c r="B155" s="2">
        <v>45647</v>
      </c>
      <c r="C155" t="s">
        <v>44</v>
      </c>
      <c r="D155" t="s">
        <v>385</v>
      </c>
      <c r="E155" t="s">
        <v>1065</v>
      </c>
      <c r="F155" t="s">
        <v>23</v>
      </c>
      <c r="G155">
        <v>5</v>
      </c>
      <c r="H155" s="32">
        <v>4.8</v>
      </c>
      <c r="I155">
        <v>0</v>
      </c>
      <c r="J155">
        <v>0</v>
      </c>
      <c r="K155">
        <v>109.205</v>
      </c>
      <c r="L155">
        <v>37</v>
      </c>
      <c r="M155">
        <v>4.8</v>
      </c>
      <c r="N155">
        <v>177.6</v>
      </c>
      <c r="O155">
        <v>12</v>
      </c>
      <c r="P155">
        <v>9.1004166666666659</v>
      </c>
      <c r="Q155" t="s">
        <v>1064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9.1004166666666659</v>
      </c>
    </row>
    <row r="156" spans="1:19" hidden="1" x14ac:dyDescent="0.25">
      <c r="A156" t="s">
        <v>18</v>
      </c>
      <c r="B156" s="2">
        <v>45648</v>
      </c>
      <c r="C156" t="s">
        <v>17</v>
      </c>
      <c r="D156" t="s">
        <v>394</v>
      </c>
      <c r="E156" t="s">
        <v>24</v>
      </c>
      <c r="F156" t="s">
        <v>23</v>
      </c>
      <c r="G156">
        <v>9</v>
      </c>
      <c r="H156" s="32">
        <v>8.5670000000000002</v>
      </c>
      <c r="I156">
        <v>0.11700000000000001</v>
      </c>
      <c r="J156">
        <v>0.38300000000000001</v>
      </c>
      <c r="K156">
        <v>150.77799999999999</v>
      </c>
      <c r="L156">
        <v>36.770000000000003</v>
      </c>
      <c r="M156">
        <v>8.1840000000000011</v>
      </c>
      <c r="N156">
        <v>300.92568000000006</v>
      </c>
      <c r="O156">
        <v>12</v>
      </c>
      <c r="P156">
        <v>12.564833333333333</v>
      </c>
      <c r="Q156" t="s">
        <v>1064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12.564833333333333</v>
      </c>
    </row>
    <row r="157" spans="1:19" hidden="1" x14ac:dyDescent="0.25">
      <c r="A157" t="s">
        <v>133</v>
      </c>
      <c r="B157" s="2">
        <v>45648</v>
      </c>
      <c r="C157" t="s">
        <v>17</v>
      </c>
      <c r="D157" t="s">
        <v>405</v>
      </c>
      <c r="E157" t="s">
        <v>64</v>
      </c>
      <c r="F157" t="s">
        <v>23</v>
      </c>
      <c r="G157">
        <v>9</v>
      </c>
      <c r="H157" s="32">
        <v>11.1</v>
      </c>
      <c r="I157">
        <v>0.5</v>
      </c>
      <c r="J157">
        <v>0.5</v>
      </c>
      <c r="K157">
        <v>234.203</v>
      </c>
      <c r="L157">
        <v>34.5</v>
      </c>
      <c r="M157">
        <v>10.43</v>
      </c>
      <c r="N157">
        <v>359.83499999999998</v>
      </c>
      <c r="O157">
        <v>12</v>
      </c>
      <c r="P157">
        <v>19.516916666666667</v>
      </c>
      <c r="Q157" t="s">
        <v>1064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19.516916666666667</v>
      </c>
    </row>
    <row r="158" spans="1:19" hidden="1" x14ac:dyDescent="0.25">
      <c r="A158" t="s">
        <v>136</v>
      </c>
      <c r="B158" s="2">
        <v>45648</v>
      </c>
      <c r="C158" t="s">
        <v>17</v>
      </c>
      <c r="D158" t="s">
        <v>228</v>
      </c>
      <c r="E158" t="s">
        <v>58</v>
      </c>
      <c r="F158" t="s">
        <v>37</v>
      </c>
      <c r="G158">
        <v>8</v>
      </c>
      <c r="H158" s="32">
        <v>10.632999999999999</v>
      </c>
      <c r="I158">
        <v>0.16700000000000001</v>
      </c>
      <c r="J158">
        <v>0.5</v>
      </c>
      <c r="K158">
        <v>245.76599999999999</v>
      </c>
      <c r="L158">
        <v>31</v>
      </c>
      <c r="M158">
        <v>10.132999999999999</v>
      </c>
      <c r="N158">
        <v>314.12299999999999</v>
      </c>
      <c r="O158">
        <v>19</v>
      </c>
      <c r="P158">
        <v>12.935052631578946</v>
      </c>
      <c r="Q158" t="s">
        <v>1064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12.935052631578946</v>
      </c>
    </row>
    <row r="159" spans="1:19" hidden="1" x14ac:dyDescent="0.25">
      <c r="A159" t="s">
        <v>18</v>
      </c>
      <c r="B159" s="2">
        <v>45648</v>
      </c>
      <c r="C159" t="s">
        <v>17</v>
      </c>
      <c r="D159" t="s">
        <v>387</v>
      </c>
      <c r="E159" t="s">
        <v>31</v>
      </c>
      <c r="F159" t="s">
        <v>23</v>
      </c>
      <c r="G159">
        <v>9</v>
      </c>
      <c r="H159" s="32">
        <v>8.5830000000000002</v>
      </c>
      <c r="I159">
        <v>0</v>
      </c>
      <c r="J159">
        <v>0</v>
      </c>
      <c r="K159">
        <v>236.55600000000001</v>
      </c>
      <c r="L159">
        <v>36.770000000000003</v>
      </c>
      <c r="M159">
        <v>8.5830000000000002</v>
      </c>
      <c r="N159">
        <v>315.59691000000004</v>
      </c>
      <c r="O159">
        <v>12</v>
      </c>
      <c r="P159">
        <v>19.713000000000001</v>
      </c>
      <c r="Q159" t="s">
        <v>1064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19.713000000000001</v>
      </c>
    </row>
    <row r="160" spans="1:19" hidden="1" x14ac:dyDescent="0.25">
      <c r="A160" t="s">
        <v>18</v>
      </c>
      <c r="B160" s="2">
        <v>45648</v>
      </c>
      <c r="C160" t="s">
        <v>17</v>
      </c>
      <c r="D160" t="s">
        <v>380</v>
      </c>
      <c r="E160" t="s">
        <v>69</v>
      </c>
      <c r="F160" t="s">
        <v>23</v>
      </c>
      <c r="G160">
        <v>5</v>
      </c>
      <c r="H160" s="32">
        <v>8.8670000000000009</v>
      </c>
      <c r="I160">
        <v>0.33300000000000002</v>
      </c>
      <c r="J160">
        <v>0.5</v>
      </c>
      <c r="K160">
        <v>200.02600000000001</v>
      </c>
      <c r="L160">
        <v>36.770000000000003</v>
      </c>
      <c r="M160">
        <v>8.3640000000000008</v>
      </c>
      <c r="N160">
        <v>307.54428000000007</v>
      </c>
      <c r="O160">
        <v>12</v>
      </c>
      <c r="P160">
        <v>16.668833333333335</v>
      </c>
      <c r="Q160" t="s">
        <v>1064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16.668833333333335</v>
      </c>
    </row>
    <row r="161" spans="1:19" hidden="1" x14ac:dyDescent="0.25">
      <c r="A161" t="s">
        <v>18</v>
      </c>
      <c r="B161" s="2">
        <v>45648</v>
      </c>
      <c r="C161" t="s">
        <v>17</v>
      </c>
      <c r="D161" t="s">
        <v>390</v>
      </c>
      <c r="E161" t="s">
        <v>19</v>
      </c>
      <c r="F161" t="s">
        <v>20</v>
      </c>
      <c r="G161">
        <v>9</v>
      </c>
      <c r="H161" s="32">
        <v>8.7170000000000005</v>
      </c>
      <c r="I161">
        <v>0.86699999999999999</v>
      </c>
      <c r="J161">
        <v>0.5</v>
      </c>
      <c r="K161">
        <v>121.53</v>
      </c>
      <c r="L161">
        <v>42.02</v>
      </c>
      <c r="M161">
        <v>7.6800000000000006</v>
      </c>
      <c r="N161">
        <v>322.71360000000004</v>
      </c>
      <c r="O161">
        <v>7</v>
      </c>
      <c r="P161">
        <v>17.361428571428572</v>
      </c>
      <c r="Q161" t="s">
        <v>1064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17.361428571428572</v>
      </c>
    </row>
    <row r="162" spans="1:19" hidden="1" x14ac:dyDescent="0.25">
      <c r="A162" t="s">
        <v>132</v>
      </c>
      <c r="B162" s="2">
        <v>45648</v>
      </c>
      <c r="C162" t="s">
        <v>44</v>
      </c>
      <c r="D162" t="s">
        <v>1047</v>
      </c>
      <c r="E162" t="s">
        <v>1048</v>
      </c>
      <c r="F162" t="s">
        <v>23</v>
      </c>
      <c r="G162">
        <v>7</v>
      </c>
      <c r="H162" s="32">
        <v>7.9669999999999996</v>
      </c>
      <c r="I162">
        <v>0.16700000000000001</v>
      </c>
      <c r="J162">
        <v>0.5</v>
      </c>
      <c r="K162">
        <v>55.054000000000002</v>
      </c>
      <c r="L162">
        <v>37</v>
      </c>
      <c r="M162">
        <v>7.4669999999999996</v>
      </c>
      <c r="N162">
        <v>276.279</v>
      </c>
      <c r="O162">
        <v>12</v>
      </c>
      <c r="P162">
        <v>4.5878333333333332</v>
      </c>
      <c r="Q162" t="s">
        <v>1064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4.5878333333333332</v>
      </c>
    </row>
    <row r="163" spans="1:19" hidden="1" x14ac:dyDescent="0.25">
      <c r="A163" t="s">
        <v>136</v>
      </c>
      <c r="B163" s="2">
        <v>45648</v>
      </c>
      <c r="C163" t="s">
        <v>44</v>
      </c>
      <c r="D163" t="s">
        <v>229</v>
      </c>
      <c r="E163" t="s">
        <v>276</v>
      </c>
      <c r="F163" t="s">
        <v>23</v>
      </c>
      <c r="G163">
        <v>6</v>
      </c>
      <c r="H163" s="32">
        <v>10</v>
      </c>
      <c r="I163">
        <v>0</v>
      </c>
      <c r="J163">
        <v>0.217</v>
      </c>
      <c r="K163">
        <v>98.167000000000002</v>
      </c>
      <c r="L163">
        <v>37</v>
      </c>
      <c r="M163">
        <v>9.7829999999999995</v>
      </c>
      <c r="N163">
        <v>361.971</v>
      </c>
      <c r="O163">
        <v>12</v>
      </c>
      <c r="P163">
        <v>8.1805833333333329</v>
      </c>
      <c r="Q163" t="s">
        <v>1064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8.1805833333333329</v>
      </c>
    </row>
    <row r="164" spans="1:19" hidden="1" x14ac:dyDescent="0.25">
      <c r="A164" t="s">
        <v>18</v>
      </c>
      <c r="B164" s="2">
        <v>45648</v>
      </c>
      <c r="C164" t="s">
        <v>44</v>
      </c>
      <c r="D164" t="s">
        <v>1056</v>
      </c>
      <c r="E164" t="s">
        <v>1057</v>
      </c>
      <c r="F164" t="s">
        <v>20</v>
      </c>
      <c r="G164">
        <v>4</v>
      </c>
      <c r="H164" s="32">
        <v>9.6</v>
      </c>
      <c r="I164">
        <v>0.35</v>
      </c>
      <c r="J164">
        <v>0.36699999999999999</v>
      </c>
      <c r="K164">
        <v>65.018000000000001</v>
      </c>
      <c r="L164">
        <v>42.02</v>
      </c>
      <c r="M164">
        <v>9.2129999999999992</v>
      </c>
      <c r="N164">
        <v>387.13026000000002</v>
      </c>
      <c r="O164">
        <v>7</v>
      </c>
      <c r="P164">
        <v>9.2882857142857151</v>
      </c>
      <c r="Q164" t="s">
        <v>1064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9.2882857142857151</v>
      </c>
    </row>
    <row r="165" spans="1:19" hidden="1" x14ac:dyDescent="0.25">
      <c r="A165" t="s">
        <v>18</v>
      </c>
      <c r="B165" s="2">
        <v>45648</v>
      </c>
      <c r="C165" t="s">
        <v>44</v>
      </c>
      <c r="D165" t="s">
        <v>1049</v>
      </c>
      <c r="E165" t="s">
        <v>1050</v>
      </c>
      <c r="F165" t="s">
        <v>20</v>
      </c>
      <c r="G165">
        <v>8</v>
      </c>
      <c r="H165" s="32">
        <v>8.5169999999999995</v>
      </c>
      <c r="I165">
        <v>0.33300000000000002</v>
      </c>
      <c r="J165">
        <v>0</v>
      </c>
      <c r="K165">
        <v>97.325999999999993</v>
      </c>
      <c r="L165">
        <v>42.02</v>
      </c>
      <c r="M165">
        <v>8.5139999999999993</v>
      </c>
      <c r="N165">
        <v>357.75828000000001</v>
      </c>
      <c r="O165">
        <v>7</v>
      </c>
      <c r="P165">
        <v>13.903714285714285</v>
      </c>
      <c r="Q165" t="s">
        <v>1064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13.903714285714285</v>
      </c>
    </row>
    <row r="166" spans="1:19" hidden="1" x14ac:dyDescent="0.25">
      <c r="A166" t="s">
        <v>18</v>
      </c>
      <c r="B166" s="2">
        <v>45649</v>
      </c>
      <c r="C166" t="s">
        <v>17</v>
      </c>
      <c r="D166" t="s">
        <v>390</v>
      </c>
      <c r="E166" t="s">
        <v>19</v>
      </c>
      <c r="F166" t="s">
        <v>20</v>
      </c>
      <c r="G166">
        <v>5</v>
      </c>
      <c r="H166" s="32">
        <v>9.5</v>
      </c>
      <c r="I166">
        <v>0.65</v>
      </c>
      <c r="J166">
        <v>0.5</v>
      </c>
      <c r="K166">
        <v>162.876</v>
      </c>
      <c r="L166">
        <v>42.02</v>
      </c>
      <c r="M166">
        <v>8.68</v>
      </c>
      <c r="N166">
        <v>364.73360000000002</v>
      </c>
      <c r="O166">
        <v>7</v>
      </c>
      <c r="P166">
        <v>23.268000000000001</v>
      </c>
      <c r="Q166" t="s">
        <v>1040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6">
        <f>IFERROR(Hours_Working[[#This Row],[Gallon]],0)</f>
        <v>23.268000000000001</v>
      </c>
    </row>
    <row r="167" spans="1:19" hidden="1" x14ac:dyDescent="0.25">
      <c r="A167" t="s">
        <v>18</v>
      </c>
      <c r="B167" s="2">
        <v>45649</v>
      </c>
      <c r="C167" t="s">
        <v>17</v>
      </c>
      <c r="D167" t="s">
        <v>401</v>
      </c>
      <c r="E167" t="s">
        <v>383</v>
      </c>
      <c r="F167" t="s">
        <v>23</v>
      </c>
      <c r="G167">
        <v>9</v>
      </c>
      <c r="H167" s="32">
        <v>9</v>
      </c>
      <c r="I167">
        <v>0.183</v>
      </c>
      <c r="J167">
        <v>0.45</v>
      </c>
      <c r="K167">
        <v>167.143</v>
      </c>
      <c r="L167">
        <v>36.770000000000003</v>
      </c>
      <c r="M167">
        <v>8.5500000000000007</v>
      </c>
      <c r="N167">
        <v>314.38350000000003</v>
      </c>
      <c r="O167">
        <v>12</v>
      </c>
      <c r="P167">
        <v>13.928583333333334</v>
      </c>
      <c r="Q167" t="s">
        <v>1040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7">
        <f>IFERROR(Hours_Working[[#This Row],[Gallon]],0)</f>
        <v>13.928583333333334</v>
      </c>
    </row>
    <row r="168" spans="1:19" hidden="1" x14ac:dyDescent="0.25">
      <c r="A168" t="s">
        <v>18</v>
      </c>
      <c r="B168" s="2">
        <v>45649</v>
      </c>
      <c r="C168" t="s">
        <v>17</v>
      </c>
      <c r="D168" t="s">
        <v>1042</v>
      </c>
      <c r="E168" t="s">
        <v>33</v>
      </c>
      <c r="F168" t="s">
        <v>23</v>
      </c>
      <c r="G168">
        <v>7</v>
      </c>
      <c r="H168" s="32">
        <v>8.6170000000000009</v>
      </c>
      <c r="I168">
        <v>0.183</v>
      </c>
      <c r="J168">
        <v>0.51700000000000002</v>
      </c>
      <c r="K168">
        <v>195.87</v>
      </c>
      <c r="L168">
        <v>36.770000000000003</v>
      </c>
      <c r="M168">
        <v>8.1000000000000014</v>
      </c>
      <c r="N168">
        <v>297.8370000000001</v>
      </c>
      <c r="O168">
        <v>12</v>
      </c>
      <c r="P168">
        <v>16.322500000000002</v>
      </c>
      <c r="Q168" t="s">
        <v>1040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8">
        <f>IFERROR(Hours_Working[[#This Row],[Gallon]],0)</f>
        <v>16.322500000000002</v>
      </c>
    </row>
    <row r="169" spans="1:19" hidden="1" x14ac:dyDescent="0.25">
      <c r="A169" t="s">
        <v>139</v>
      </c>
      <c r="B169" s="2">
        <v>45649</v>
      </c>
      <c r="C169" t="s">
        <v>17</v>
      </c>
      <c r="D169" t="s">
        <v>389</v>
      </c>
      <c r="E169" t="s">
        <v>43</v>
      </c>
      <c r="F169" t="s">
        <v>37</v>
      </c>
      <c r="G169">
        <v>9</v>
      </c>
      <c r="H169" s="32">
        <v>10.183</v>
      </c>
      <c r="I169">
        <v>0.1</v>
      </c>
      <c r="J169">
        <v>0.4</v>
      </c>
      <c r="K169">
        <v>208.37100000000001</v>
      </c>
      <c r="L169">
        <v>29</v>
      </c>
      <c r="M169">
        <v>9.7829999999999995</v>
      </c>
      <c r="N169">
        <v>283.70699999999999</v>
      </c>
      <c r="O169">
        <v>19</v>
      </c>
      <c r="P169">
        <v>10.966894736842105</v>
      </c>
      <c r="Q169" t="s">
        <v>1040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69">
        <f>IFERROR(Hours_Working[[#This Row],[Gallon]],0)</f>
        <v>10.966894736842105</v>
      </c>
    </row>
    <row r="170" spans="1:19" hidden="1" x14ac:dyDescent="0.25">
      <c r="A170" t="s">
        <v>136</v>
      </c>
      <c r="B170" s="2">
        <v>45649</v>
      </c>
      <c r="C170" t="s">
        <v>17</v>
      </c>
      <c r="D170" t="s">
        <v>228</v>
      </c>
      <c r="E170" t="s">
        <v>58</v>
      </c>
      <c r="F170" t="s">
        <v>37</v>
      </c>
      <c r="G170">
        <v>11</v>
      </c>
      <c r="H170" s="32">
        <v>10.532999999999999</v>
      </c>
      <c r="I170">
        <v>0</v>
      </c>
      <c r="J170">
        <v>0.5</v>
      </c>
      <c r="K170">
        <v>175.39599999999999</v>
      </c>
      <c r="L170">
        <v>29</v>
      </c>
      <c r="M170">
        <v>10.032999999999999</v>
      </c>
      <c r="N170">
        <v>290.95699999999999</v>
      </c>
      <c r="O170">
        <v>19</v>
      </c>
      <c r="P170">
        <v>9.2313684210526308</v>
      </c>
      <c r="Q170" t="s">
        <v>1040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0">
        <f>IFERROR(Hours_Working[[#This Row],[Gallon]],0)</f>
        <v>9.2313684210526308</v>
      </c>
    </row>
    <row r="171" spans="1:19" hidden="1" x14ac:dyDescent="0.25">
      <c r="A171" t="s">
        <v>136</v>
      </c>
      <c r="B171" s="2">
        <v>45649</v>
      </c>
      <c r="C171" t="s">
        <v>17</v>
      </c>
      <c r="D171" t="s">
        <v>229</v>
      </c>
      <c r="E171" t="s">
        <v>55</v>
      </c>
      <c r="F171" t="s">
        <v>23</v>
      </c>
      <c r="G171">
        <v>8</v>
      </c>
      <c r="H171" s="32">
        <v>10.183</v>
      </c>
      <c r="I171">
        <v>0</v>
      </c>
      <c r="J171">
        <v>0.46700000000000003</v>
      </c>
      <c r="K171">
        <v>139.04599999999999</v>
      </c>
      <c r="L171">
        <v>32.5</v>
      </c>
      <c r="M171">
        <v>9.7159999999999993</v>
      </c>
      <c r="N171">
        <v>315.77</v>
      </c>
      <c r="O171">
        <v>12</v>
      </c>
      <c r="P171">
        <v>11.587166666666667</v>
      </c>
      <c r="Q171" t="s">
        <v>1040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1">
        <f>IFERROR(Hours_Working[[#This Row],[Gallon]],0)</f>
        <v>11.587166666666667</v>
      </c>
    </row>
    <row r="172" spans="1:19" hidden="1" x14ac:dyDescent="0.25">
      <c r="A172" t="s">
        <v>142</v>
      </c>
      <c r="B172" s="2">
        <v>45649</v>
      </c>
      <c r="C172" t="s">
        <v>17</v>
      </c>
      <c r="D172" t="s">
        <v>395</v>
      </c>
      <c r="E172" t="s">
        <v>41</v>
      </c>
      <c r="F172" t="s">
        <v>23</v>
      </c>
      <c r="G172">
        <v>10</v>
      </c>
      <c r="H172" s="32">
        <v>10.117000000000001</v>
      </c>
      <c r="I172">
        <v>0.183</v>
      </c>
      <c r="J172">
        <v>0.51700000000000002</v>
      </c>
      <c r="K172">
        <v>213.279</v>
      </c>
      <c r="L172">
        <v>32.5</v>
      </c>
      <c r="M172">
        <v>9.6000000000000014</v>
      </c>
      <c r="N172">
        <v>312.00000000000006</v>
      </c>
      <c r="O172">
        <v>12</v>
      </c>
      <c r="P172">
        <v>17.773250000000001</v>
      </c>
      <c r="Q172" t="s">
        <v>1040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2">
        <f>IFERROR(Hours_Working[[#This Row],[Gallon]],0)</f>
        <v>17.773250000000001</v>
      </c>
    </row>
    <row r="173" spans="1:19" hidden="1" x14ac:dyDescent="0.25">
      <c r="A173" t="s">
        <v>21</v>
      </c>
      <c r="B173" s="2">
        <v>45649</v>
      </c>
      <c r="C173" t="s">
        <v>17</v>
      </c>
      <c r="D173" t="s">
        <v>230</v>
      </c>
      <c r="E173" t="s">
        <v>231</v>
      </c>
      <c r="F173" t="s">
        <v>23</v>
      </c>
      <c r="G173">
        <v>5</v>
      </c>
      <c r="H173" s="32">
        <v>8.0169999999999995</v>
      </c>
      <c r="I173">
        <v>0</v>
      </c>
      <c r="J173">
        <v>0.5</v>
      </c>
      <c r="K173">
        <v>157.51400000000001</v>
      </c>
      <c r="L173">
        <v>32.5</v>
      </c>
      <c r="M173">
        <v>7.5169999999999995</v>
      </c>
      <c r="N173">
        <v>244.30249999999998</v>
      </c>
      <c r="O173">
        <v>12</v>
      </c>
      <c r="P173">
        <v>13.126166666666668</v>
      </c>
      <c r="Q173" t="s">
        <v>1040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3">
        <f>IFERROR(Hours_Working[[#This Row],[Gallon]],0)</f>
        <v>13.126166666666668</v>
      </c>
    </row>
    <row r="174" spans="1:19" hidden="1" x14ac:dyDescent="0.25">
      <c r="A174" t="s">
        <v>18</v>
      </c>
      <c r="B174" s="2">
        <v>45649</v>
      </c>
      <c r="C174" t="s">
        <v>17</v>
      </c>
      <c r="D174" t="s">
        <v>387</v>
      </c>
      <c r="E174" t="s">
        <v>31</v>
      </c>
      <c r="F174" t="s">
        <v>23</v>
      </c>
      <c r="G174">
        <v>6</v>
      </c>
      <c r="H174" s="32">
        <v>10.933</v>
      </c>
      <c r="I174">
        <v>0.16700000000000001</v>
      </c>
      <c r="J174">
        <v>0</v>
      </c>
      <c r="K174">
        <v>161.71899999999999</v>
      </c>
      <c r="L174">
        <v>36.770000000000003</v>
      </c>
      <c r="M174">
        <v>10.933</v>
      </c>
      <c r="N174">
        <v>402.00641000000002</v>
      </c>
      <c r="O174">
        <v>12</v>
      </c>
      <c r="P174">
        <v>13.476583333333332</v>
      </c>
      <c r="Q174" t="s">
        <v>1040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4">
        <f>IFERROR(Hours_Working[[#This Row],[Gallon]],0)</f>
        <v>13.476583333333332</v>
      </c>
    </row>
    <row r="175" spans="1:19" hidden="1" x14ac:dyDescent="0.25">
      <c r="A175" t="s">
        <v>138</v>
      </c>
      <c r="B175" s="2">
        <v>45649</v>
      </c>
      <c r="C175" t="s">
        <v>17</v>
      </c>
      <c r="D175" t="s">
        <v>384</v>
      </c>
      <c r="E175" t="s">
        <v>36</v>
      </c>
      <c r="F175" t="s">
        <v>37</v>
      </c>
      <c r="G175">
        <v>9</v>
      </c>
      <c r="H175" s="32">
        <v>10</v>
      </c>
      <c r="I175">
        <v>0.3</v>
      </c>
      <c r="J175">
        <v>0.51700000000000002</v>
      </c>
      <c r="K175">
        <v>138.86699999999999</v>
      </c>
      <c r="L175">
        <v>29</v>
      </c>
      <c r="M175">
        <v>9.4830000000000005</v>
      </c>
      <c r="N175">
        <v>275.00700000000001</v>
      </c>
      <c r="O175">
        <v>19</v>
      </c>
      <c r="P175">
        <v>7.3087894736842101</v>
      </c>
      <c r="Q175" t="s">
        <v>1040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5">
        <f>IFERROR(Hours_Working[[#This Row],[Gallon]],0)</f>
        <v>7.3087894736842101</v>
      </c>
    </row>
    <row r="176" spans="1:19" hidden="1" x14ac:dyDescent="0.25">
      <c r="A176" t="s">
        <v>65</v>
      </c>
      <c r="B176" s="2">
        <v>45649</v>
      </c>
      <c r="C176" t="s">
        <v>17</v>
      </c>
      <c r="D176" t="s">
        <v>1043</v>
      </c>
      <c r="E176" t="s">
        <v>35</v>
      </c>
      <c r="F176" t="s">
        <v>23</v>
      </c>
      <c r="G176">
        <v>5</v>
      </c>
      <c r="H176" s="32">
        <v>10.15</v>
      </c>
      <c r="I176">
        <v>0.3</v>
      </c>
      <c r="J176">
        <v>3.3000000000000002E-2</v>
      </c>
      <c r="K176">
        <v>125.601</v>
      </c>
      <c r="L176">
        <v>32.5</v>
      </c>
      <c r="M176">
        <v>10.117000000000001</v>
      </c>
      <c r="N176">
        <v>328.80250000000001</v>
      </c>
      <c r="O176">
        <v>12</v>
      </c>
      <c r="P176">
        <v>10.466749999999999</v>
      </c>
      <c r="Q176" t="s">
        <v>1040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6">
        <f>IFERROR(Hours_Working[[#This Row],[Gallon]],0)</f>
        <v>10.466749999999999</v>
      </c>
    </row>
    <row r="177" spans="1:19" hidden="1" x14ac:dyDescent="0.25">
      <c r="A177" t="s">
        <v>144</v>
      </c>
      <c r="B177" s="2">
        <v>45649</v>
      </c>
      <c r="C177" t="s">
        <v>17</v>
      </c>
      <c r="D177" t="s">
        <v>396</v>
      </c>
      <c r="E177" t="s">
        <v>39</v>
      </c>
      <c r="F177" t="s">
        <v>37</v>
      </c>
      <c r="G177">
        <v>8</v>
      </c>
      <c r="H177" s="32">
        <v>10.032999999999999</v>
      </c>
      <c r="I177">
        <v>0.5</v>
      </c>
      <c r="J177">
        <v>0.51700000000000002</v>
      </c>
      <c r="K177">
        <v>176.029</v>
      </c>
      <c r="L177">
        <v>29</v>
      </c>
      <c r="M177">
        <v>9.3460000000000001</v>
      </c>
      <c r="N177">
        <v>271.03399999999999</v>
      </c>
      <c r="O177">
        <v>19</v>
      </c>
      <c r="P177">
        <v>9.2646842105263154</v>
      </c>
      <c r="Q177" t="s">
        <v>1040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7">
        <f>IFERROR(Hours_Working[[#This Row],[Gallon]],0)</f>
        <v>9.2646842105263154</v>
      </c>
    </row>
    <row r="178" spans="1:19" hidden="1" x14ac:dyDescent="0.25">
      <c r="A178" t="s">
        <v>143</v>
      </c>
      <c r="B178" s="2">
        <v>45649</v>
      </c>
      <c r="C178" t="s">
        <v>17</v>
      </c>
      <c r="D178" t="s">
        <v>399</v>
      </c>
      <c r="E178" t="s">
        <v>400</v>
      </c>
      <c r="F178" t="s">
        <v>23</v>
      </c>
      <c r="G178">
        <v>9</v>
      </c>
      <c r="H178" s="32">
        <v>10.433</v>
      </c>
      <c r="I178">
        <v>0.33300000000000002</v>
      </c>
      <c r="J178">
        <v>0.53300000000000003</v>
      </c>
      <c r="K178">
        <v>183.87700000000001</v>
      </c>
      <c r="L178">
        <v>32.5</v>
      </c>
      <c r="M178">
        <v>9.8970000000000002</v>
      </c>
      <c r="N178">
        <v>321.65250000000003</v>
      </c>
      <c r="O178">
        <v>12</v>
      </c>
      <c r="P178">
        <v>15.323083333333335</v>
      </c>
      <c r="Q178" t="s">
        <v>1040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8">
        <f>IFERROR(Hours_Working[[#This Row],[Gallon]],0)</f>
        <v>15.323083333333335</v>
      </c>
    </row>
    <row r="179" spans="1:19" hidden="1" x14ac:dyDescent="0.25">
      <c r="A179" t="s">
        <v>136</v>
      </c>
      <c r="B179" s="2">
        <v>45649</v>
      </c>
      <c r="C179" t="s">
        <v>17</v>
      </c>
      <c r="D179" t="s">
        <v>393</v>
      </c>
      <c r="E179" t="s">
        <v>60</v>
      </c>
      <c r="F179" t="s">
        <v>37</v>
      </c>
      <c r="G179">
        <v>10</v>
      </c>
      <c r="H179" s="32">
        <v>10.217000000000001</v>
      </c>
      <c r="I179">
        <v>0</v>
      </c>
      <c r="J179">
        <v>0.5</v>
      </c>
      <c r="K179">
        <v>182.315</v>
      </c>
      <c r="L179">
        <v>29</v>
      </c>
      <c r="M179">
        <v>9.7170000000000005</v>
      </c>
      <c r="N179">
        <v>281.79300000000001</v>
      </c>
      <c r="O179">
        <v>19</v>
      </c>
      <c r="P179">
        <v>9.5955263157894741</v>
      </c>
      <c r="Q179" t="s">
        <v>1040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79">
        <f>IFERROR(Hours_Working[[#This Row],[Gallon]],0)</f>
        <v>9.5955263157894741</v>
      </c>
    </row>
    <row r="180" spans="1:19" hidden="1" x14ac:dyDescent="0.25">
      <c r="A180" t="s">
        <v>21</v>
      </c>
      <c r="B180" s="2">
        <v>45649</v>
      </c>
      <c r="C180" t="s">
        <v>17</v>
      </c>
      <c r="D180" t="s">
        <v>232</v>
      </c>
      <c r="E180" t="s">
        <v>233</v>
      </c>
      <c r="F180" t="s">
        <v>23</v>
      </c>
      <c r="G180">
        <v>9</v>
      </c>
      <c r="H180" s="32">
        <v>10.117000000000001</v>
      </c>
      <c r="I180">
        <v>0.35</v>
      </c>
      <c r="J180">
        <v>0.28299999999999997</v>
      </c>
      <c r="K180">
        <v>217.20400000000001</v>
      </c>
      <c r="L180">
        <v>32.5</v>
      </c>
      <c r="M180">
        <v>9.8140000000000001</v>
      </c>
      <c r="N180">
        <v>318.95499999999998</v>
      </c>
      <c r="O180">
        <v>12</v>
      </c>
      <c r="P180">
        <v>18.100333333333335</v>
      </c>
      <c r="Q180" t="s">
        <v>1040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0">
        <f>IFERROR(Hours_Working[[#This Row],[Gallon]],0)</f>
        <v>18.100333333333335</v>
      </c>
    </row>
    <row r="181" spans="1:19" hidden="1" x14ac:dyDescent="0.25">
      <c r="A181" t="s">
        <v>18</v>
      </c>
      <c r="B181" s="2">
        <v>45649</v>
      </c>
      <c r="C181" t="s">
        <v>17</v>
      </c>
      <c r="D181" t="s">
        <v>1041</v>
      </c>
      <c r="E181" t="s">
        <v>69</v>
      </c>
      <c r="F181" t="s">
        <v>23</v>
      </c>
      <c r="G181">
        <v>5</v>
      </c>
      <c r="H181" s="32">
        <v>8.9670000000000005</v>
      </c>
      <c r="I181">
        <v>0</v>
      </c>
      <c r="J181">
        <v>0</v>
      </c>
      <c r="K181">
        <v>185.286</v>
      </c>
      <c r="L181">
        <v>36.770000000000003</v>
      </c>
      <c r="M181">
        <v>8.9670000000000005</v>
      </c>
      <c r="N181">
        <v>329.71659000000005</v>
      </c>
      <c r="O181">
        <v>12</v>
      </c>
      <c r="P181">
        <v>15.4405</v>
      </c>
      <c r="Q181" t="s">
        <v>1040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1">
        <f>IFERROR(Hours_Working[[#This Row],[Gallon]],0)</f>
        <v>15.4405</v>
      </c>
    </row>
    <row r="182" spans="1:19" hidden="1" x14ac:dyDescent="0.25">
      <c r="A182" t="s">
        <v>18</v>
      </c>
      <c r="B182" s="2">
        <v>45649</v>
      </c>
      <c r="C182" t="s">
        <v>17</v>
      </c>
      <c r="D182" t="s">
        <v>394</v>
      </c>
      <c r="E182" t="s">
        <v>24</v>
      </c>
      <c r="F182" t="s">
        <v>23</v>
      </c>
      <c r="G182">
        <v>8</v>
      </c>
      <c r="H182" s="32">
        <v>9.2170000000000005</v>
      </c>
      <c r="I182">
        <v>0.11700000000000001</v>
      </c>
      <c r="J182">
        <v>0.45</v>
      </c>
      <c r="K182">
        <v>107.191</v>
      </c>
      <c r="L182">
        <v>36.770000000000003</v>
      </c>
      <c r="M182">
        <v>8.7670000000000012</v>
      </c>
      <c r="N182">
        <v>322.36259000000007</v>
      </c>
      <c r="O182">
        <v>12</v>
      </c>
      <c r="P182">
        <v>8.9325833333333335</v>
      </c>
      <c r="Q182" t="s">
        <v>1040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2">
        <f>IFERROR(Hours_Working[[#This Row],[Gallon]],0)</f>
        <v>8.9325833333333335</v>
      </c>
    </row>
    <row r="183" spans="1:19" hidden="1" x14ac:dyDescent="0.25">
      <c r="A183" t="s">
        <v>18</v>
      </c>
      <c r="B183" s="2">
        <v>45649</v>
      </c>
      <c r="C183" t="s">
        <v>44</v>
      </c>
      <c r="D183" t="s">
        <v>1049</v>
      </c>
      <c r="E183" t="s">
        <v>1050</v>
      </c>
      <c r="F183" t="s">
        <v>20</v>
      </c>
      <c r="G183">
        <v>11</v>
      </c>
      <c r="H183" s="32">
        <v>9.4</v>
      </c>
      <c r="I183">
        <v>0.16700000000000001</v>
      </c>
      <c r="J183">
        <v>0.5</v>
      </c>
      <c r="K183">
        <v>99.775999999999996</v>
      </c>
      <c r="L183">
        <v>42.02</v>
      </c>
      <c r="M183">
        <v>8.9</v>
      </c>
      <c r="N183">
        <v>373.97800000000007</v>
      </c>
      <c r="O183">
        <v>7</v>
      </c>
      <c r="P183">
        <v>14.253714285714285</v>
      </c>
      <c r="Q183" t="s">
        <v>1040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3">
        <f>IFERROR(Hours_Working[[#This Row],[Gallon]],0)</f>
        <v>14.253714285714285</v>
      </c>
    </row>
    <row r="184" spans="1:19" hidden="1" x14ac:dyDescent="0.25">
      <c r="A184" t="s">
        <v>134</v>
      </c>
      <c r="B184" s="2">
        <v>45649</v>
      </c>
      <c r="C184" t="s">
        <v>44</v>
      </c>
      <c r="D184" t="s">
        <v>1059</v>
      </c>
      <c r="E184" t="s">
        <v>1060</v>
      </c>
      <c r="F184" t="s">
        <v>23</v>
      </c>
      <c r="G184">
        <v>15</v>
      </c>
      <c r="H184" s="32">
        <v>9.1</v>
      </c>
      <c r="I184">
        <v>0.26700000000000002</v>
      </c>
      <c r="J184">
        <v>0.63300000000000001</v>
      </c>
      <c r="K184">
        <v>104.46599999999999</v>
      </c>
      <c r="L184">
        <v>35</v>
      </c>
      <c r="M184">
        <v>8.4669999999999987</v>
      </c>
      <c r="N184">
        <v>296.34499999999997</v>
      </c>
      <c r="O184">
        <v>12</v>
      </c>
      <c r="P184">
        <v>8.7054999999999989</v>
      </c>
      <c r="Q184" t="s">
        <v>1040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8.7054999999999989</v>
      </c>
    </row>
    <row r="185" spans="1:19" hidden="1" x14ac:dyDescent="0.25">
      <c r="A185" t="s">
        <v>45</v>
      </c>
      <c r="B185" s="2">
        <v>45649</v>
      </c>
      <c r="C185" t="s">
        <v>44</v>
      </c>
      <c r="D185" t="s">
        <v>1052</v>
      </c>
      <c r="E185" t="s">
        <v>48</v>
      </c>
      <c r="F185" t="s">
        <v>23</v>
      </c>
      <c r="G185">
        <v>16</v>
      </c>
      <c r="H185" s="32">
        <v>9.4670000000000005</v>
      </c>
      <c r="I185">
        <v>0.51700000000000002</v>
      </c>
      <c r="J185">
        <v>0.56699999999999995</v>
      </c>
      <c r="K185">
        <v>112.02800000000001</v>
      </c>
      <c r="L185">
        <v>40</v>
      </c>
      <c r="M185">
        <v>8.713000000000001</v>
      </c>
      <c r="N185">
        <v>348.52000000000004</v>
      </c>
      <c r="O185">
        <v>12</v>
      </c>
      <c r="P185">
        <v>9.3356666666666666</v>
      </c>
      <c r="Q185" t="s">
        <v>1040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9.3356666666666666</v>
      </c>
    </row>
    <row r="186" spans="1:19" hidden="1" x14ac:dyDescent="0.25">
      <c r="A186" t="s">
        <v>117</v>
      </c>
      <c r="B186" s="2">
        <v>45649</v>
      </c>
      <c r="C186" t="s">
        <v>44</v>
      </c>
      <c r="D186" t="s">
        <v>1053</v>
      </c>
      <c r="E186" t="s">
        <v>46</v>
      </c>
      <c r="F186" t="s">
        <v>23</v>
      </c>
      <c r="G186">
        <v>17</v>
      </c>
      <c r="H186" s="32">
        <v>9.7829999999999995</v>
      </c>
      <c r="I186">
        <v>0</v>
      </c>
      <c r="J186">
        <v>0.51700000000000002</v>
      </c>
      <c r="K186">
        <v>131.33000000000001</v>
      </c>
      <c r="L186">
        <v>35</v>
      </c>
      <c r="M186">
        <v>9.266</v>
      </c>
      <c r="N186">
        <v>324.31</v>
      </c>
      <c r="O186">
        <v>12</v>
      </c>
      <c r="P186">
        <v>10.944166666666668</v>
      </c>
      <c r="Q186" t="s">
        <v>1040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10.944166666666668</v>
      </c>
    </row>
    <row r="187" spans="1:19" hidden="1" x14ac:dyDescent="0.25">
      <c r="A187" t="s">
        <v>18</v>
      </c>
      <c r="B187" s="2">
        <v>45649</v>
      </c>
      <c r="C187" t="s">
        <v>44</v>
      </c>
      <c r="D187" t="s">
        <v>378</v>
      </c>
      <c r="E187" t="s">
        <v>61</v>
      </c>
      <c r="F187" t="s">
        <v>20</v>
      </c>
      <c r="G187">
        <v>8</v>
      </c>
      <c r="H187" s="32">
        <v>9.4329999999999998</v>
      </c>
      <c r="I187">
        <v>0.16700000000000001</v>
      </c>
      <c r="J187">
        <v>0.5</v>
      </c>
      <c r="K187">
        <v>94.028000000000006</v>
      </c>
      <c r="L187">
        <v>42.02</v>
      </c>
      <c r="M187">
        <v>8.9329999999999998</v>
      </c>
      <c r="N187">
        <v>375.36466000000001</v>
      </c>
      <c r="O187">
        <v>7</v>
      </c>
      <c r="P187">
        <v>13.43257142857143</v>
      </c>
      <c r="Q187" t="s">
        <v>1040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13.43257142857143</v>
      </c>
    </row>
    <row r="188" spans="1:19" hidden="1" x14ac:dyDescent="0.25">
      <c r="A188" t="s">
        <v>145</v>
      </c>
      <c r="B188" s="2">
        <v>45649</v>
      </c>
      <c r="C188" t="s">
        <v>44</v>
      </c>
      <c r="D188" t="s">
        <v>1051</v>
      </c>
      <c r="E188" t="s">
        <v>50</v>
      </c>
      <c r="F188" t="s">
        <v>23</v>
      </c>
      <c r="G188">
        <v>7</v>
      </c>
      <c r="H188" s="32">
        <v>11.167</v>
      </c>
      <c r="I188">
        <v>0</v>
      </c>
      <c r="J188">
        <v>0.48299999999999998</v>
      </c>
      <c r="K188">
        <v>130.43100000000001</v>
      </c>
      <c r="L188">
        <v>35</v>
      </c>
      <c r="M188">
        <v>10.683999999999999</v>
      </c>
      <c r="N188">
        <v>373.94</v>
      </c>
      <c r="O188">
        <v>12</v>
      </c>
      <c r="P188">
        <v>10.869250000000001</v>
      </c>
      <c r="Q188" t="s">
        <v>1040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10.869250000000001</v>
      </c>
    </row>
    <row r="189" spans="1:19" hidden="1" x14ac:dyDescent="0.25">
      <c r="A189" t="s">
        <v>18</v>
      </c>
      <c r="B189" s="2">
        <v>45649</v>
      </c>
      <c r="C189" t="s">
        <v>44</v>
      </c>
      <c r="D189" t="s">
        <v>1045</v>
      </c>
      <c r="E189" t="s">
        <v>49</v>
      </c>
      <c r="F189" t="s">
        <v>20</v>
      </c>
      <c r="G189">
        <v>6</v>
      </c>
      <c r="H189" s="32">
        <v>9.65</v>
      </c>
      <c r="I189">
        <v>8.3000000000000004E-2</v>
      </c>
      <c r="J189">
        <v>0.51700000000000002</v>
      </c>
      <c r="K189">
        <v>153.916</v>
      </c>
      <c r="L189">
        <v>42.02</v>
      </c>
      <c r="M189">
        <v>9.1330000000000009</v>
      </c>
      <c r="N189">
        <v>383.76866000000007</v>
      </c>
      <c r="O189">
        <v>7</v>
      </c>
      <c r="P189">
        <v>21.988</v>
      </c>
      <c r="Q189" t="s">
        <v>1040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21.988</v>
      </c>
    </row>
    <row r="190" spans="1:19" hidden="1" x14ac:dyDescent="0.25">
      <c r="A190" t="s">
        <v>136</v>
      </c>
      <c r="B190" s="2">
        <v>45650</v>
      </c>
      <c r="C190" t="s">
        <v>17</v>
      </c>
      <c r="D190" t="s">
        <v>229</v>
      </c>
      <c r="E190" t="s">
        <v>1066</v>
      </c>
      <c r="F190" t="s">
        <v>23</v>
      </c>
      <c r="G190">
        <v>9</v>
      </c>
      <c r="H190" s="32">
        <v>10.45</v>
      </c>
      <c r="I190">
        <v>0</v>
      </c>
      <c r="J190">
        <v>0.433</v>
      </c>
      <c r="K190">
        <v>197.62299999999999</v>
      </c>
      <c r="L190">
        <v>32.5</v>
      </c>
      <c r="M190">
        <v>10.016999999999999</v>
      </c>
      <c r="N190">
        <v>325.55250000000001</v>
      </c>
      <c r="O190">
        <v>12</v>
      </c>
      <c r="P190">
        <v>16.468583333333331</v>
      </c>
      <c r="Q190" t="s">
        <v>1040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16.468583333333331</v>
      </c>
    </row>
    <row r="191" spans="1:19" hidden="1" x14ac:dyDescent="0.25">
      <c r="A191" t="s">
        <v>144</v>
      </c>
      <c r="B191" s="2">
        <v>45650</v>
      </c>
      <c r="C191" t="s">
        <v>17</v>
      </c>
      <c r="D191" t="s">
        <v>396</v>
      </c>
      <c r="E191" t="s">
        <v>39</v>
      </c>
      <c r="F191" t="s">
        <v>37</v>
      </c>
      <c r="G191">
        <v>6</v>
      </c>
      <c r="H191" s="32">
        <v>8.6669999999999998</v>
      </c>
      <c r="I191">
        <v>0.16700000000000001</v>
      </c>
      <c r="J191">
        <v>0.51700000000000002</v>
      </c>
      <c r="K191">
        <v>136.429</v>
      </c>
      <c r="L191">
        <v>29</v>
      </c>
      <c r="M191">
        <v>8.15</v>
      </c>
      <c r="N191">
        <v>236.35000000000002</v>
      </c>
      <c r="O191">
        <v>19</v>
      </c>
      <c r="P191">
        <v>7.1804736842105266</v>
      </c>
      <c r="Q191" t="s">
        <v>1040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7.1804736842105266</v>
      </c>
    </row>
    <row r="192" spans="1:19" hidden="1" x14ac:dyDescent="0.25">
      <c r="A192" t="s">
        <v>138</v>
      </c>
      <c r="B192" s="2">
        <v>45650</v>
      </c>
      <c r="C192" t="s">
        <v>17</v>
      </c>
      <c r="D192" t="s">
        <v>384</v>
      </c>
      <c r="E192" t="s">
        <v>36</v>
      </c>
      <c r="F192" t="s">
        <v>37</v>
      </c>
      <c r="G192">
        <v>3</v>
      </c>
      <c r="H192" s="32">
        <v>10.132999999999999</v>
      </c>
      <c r="I192">
        <v>0.33300000000000002</v>
      </c>
      <c r="J192">
        <v>0.5</v>
      </c>
      <c r="K192">
        <v>107.134</v>
      </c>
      <c r="L192">
        <v>29</v>
      </c>
      <c r="M192">
        <v>9.629999999999999</v>
      </c>
      <c r="N192">
        <v>279.27</v>
      </c>
      <c r="O192">
        <v>19</v>
      </c>
      <c r="P192">
        <v>5.6386315789473684</v>
      </c>
      <c r="Q192" t="s">
        <v>1040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5.6386315789473684</v>
      </c>
    </row>
    <row r="193" spans="1:19" hidden="1" x14ac:dyDescent="0.25">
      <c r="A193" t="s">
        <v>142</v>
      </c>
      <c r="B193" s="2">
        <v>45650</v>
      </c>
      <c r="C193" t="s">
        <v>17</v>
      </c>
      <c r="D193" t="s">
        <v>395</v>
      </c>
      <c r="E193" t="s">
        <v>41</v>
      </c>
      <c r="F193" t="s">
        <v>23</v>
      </c>
      <c r="G193">
        <v>7</v>
      </c>
      <c r="H193" s="32">
        <v>10.367000000000001</v>
      </c>
      <c r="I193">
        <v>0.36699999999999999</v>
      </c>
      <c r="J193">
        <v>0.5</v>
      </c>
      <c r="K193">
        <v>85.447999999999993</v>
      </c>
      <c r="L193">
        <v>32.5</v>
      </c>
      <c r="M193">
        <v>9.8300000000000018</v>
      </c>
      <c r="N193">
        <v>319.47500000000008</v>
      </c>
      <c r="O193">
        <v>12</v>
      </c>
      <c r="P193">
        <v>7.1206666666666658</v>
      </c>
      <c r="Q193" t="s">
        <v>1040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7.1206666666666658</v>
      </c>
    </row>
    <row r="194" spans="1:19" hidden="1" x14ac:dyDescent="0.25">
      <c r="A194" t="s">
        <v>140</v>
      </c>
      <c r="B194" s="2">
        <v>45650</v>
      </c>
      <c r="C194" t="s">
        <v>17</v>
      </c>
      <c r="D194" t="s">
        <v>385</v>
      </c>
      <c r="E194" t="s">
        <v>386</v>
      </c>
      <c r="F194" t="s">
        <v>23</v>
      </c>
      <c r="G194">
        <v>6</v>
      </c>
      <c r="H194" s="32">
        <v>10.317</v>
      </c>
      <c r="I194">
        <v>0.35</v>
      </c>
      <c r="J194">
        <v>0.55000000000000004</v>
      </c>
      <c r="K194">
        <v>120.366</v>
      </c>
      <c r="L194">
        <v>32.5</v>
      </c>
      <c r="M194">
        <v>9.7469999999999999</v>
      </c>
      <c r="N194">
        <v>316.77749999999997</v>
      </c>
      <c r="O194">
        <v>12</v>
      </c>
      <c r="P194">
        <v>10.0305</v>
      </c>
      <c r="Q194" t="s">
        <v>1040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10.0305</v>
      </c>
    </row>
    <row r="195" spans="1:19" hidden="1" x14ac:dyDescent="0.25">
      <c r="A195" t="s">
        <v>18</v>
      </c>
      <c r="B195" s="2">
        <v>45650</v>
      </c>
      <c r="C195" t="s">
        <v>17</v>
      </c>
      <c r="D195" t="s">
        <v>387</v>
      </c>
      <c r="E195" t="s">
        <v>31</v>
      </c>
      <c r="F195" t="s">
        <v>23</v>
      </c>
      <c r="G195">
        <v>5</v>
      </c>
      <c r="H195" s="32">
        <v>8.4830000000000005</v>
      </c>
      <c r="I195">
        <v>0.68300000000000005</v>
      </c>
      <c r="J195">
        <v>0.5</v>
      </c>
      <c r="K195">
        <v>184.43199999999999</v>
      </c>
      <c r="L195">
        <v>36.770000000000003</v>
      </c>
      <c r="M195">
        <v>7.6300000000000008</v>
      </c>
      <c r="N195">
        <v>280.55510000000004</v>
      </c>
      <c r="O195">
        <v>12</v>
      </c>
      <c r="P195">
        <v>15.369333333333332</v>
      </c>
      <c r="Q195" t="s">
        <v>1040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15.369333333333332</v>
      </c>
    </row>
    <row r="196" spans="1:19" hidden="1" x14ac:dyDescent="0.25">
      <c r="A196" t="s">
        <v>141</v>
      </c>
      <c r="B196" s="2">
        <v>45650</v>
      </c>
      <c r="C196" t="s">
        <v>17</v>
      </c>
      <c r="D196" t="s">
        <v>406</v>
      </c>
      <c r="E196" t="s">
        <v>66</v>
      </c>
      <c r="F196" t="s">
        <v>23</v>
      </c>
      <c r="G196">
        <v>5</v>
      </c>
      <c r="H196" s="32">
        <v>10.5</v>
      </c>
      <c r="I196">
        <v>0.317</v>
      </c>
      <c r="J196">
        <v>0.5</v>
      </c>
      <c r="K196">
        <v>118.205</v>
      </c>
      <c r="L196">
        <v>32.5</v>
      </c>
      <c r="M196">
        <v>10</v>
      </c>
      <c r="N196">
        <v>325</v>
      </c>
      <c r="O196">
        <v>12</v>
      </c>
      <c r="P196">
        <v>9.8504166666666659</v>
      </c>
      <c r="Q196" t="s">
        <v>1040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9.8504166666666659</v>
      </c>
    </row>
    <row r="197" spans="1:19" hidden="1" x14ac:dyDescent="0.25">
      <c r="A197" t="s">
        <v>136</v>
      </c>
      <c r="B197" s="2">
        <v>45650</v>
      </c>
      <c r="C197" t="s">
        <v>17</v>
      </c>
      <c r="D197" t="s">
        <v>234</v>
      </c>
      <c r="E197" t="s">
        <v>58</v>
      </c>
      <c r="F197" t="s">
        <v>37</v>
      </c>
      <c r="G197">
        <v>8</v>
      </c>
      <c r="H197" s="32">
        <v>11.032999999999999</v>
      </c>
      <c r="I197">
        <v>0</v>
      </c>
      <c r="J197">
        <v>0.51700000000000002</v>
      </c>
      <c r="K197">
        <v>136.09</v>
      </c>
      <c r="L197">
        <v>29</v>
      </c>
      <c r="M197">
        <v>10.516</v>
      </c>
      <c r="N197">
        <v>304.964</v>
      </c>
      <c r="O197">
        <v>19</v>
      </c>
      <c r="P197">
        <v>7.1626315789473685</v>
      </c>
      <c r="Q197" t="s">
        <v>1040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7.1626315789473685</v>
      </c>
    </row>
    <row r="198" spans="1:19" hidden="1" x14ac:dyDescent="0.25">
      <c r="A198" t="s">
        <v>136</v>
      </c>
      <c r="B198" s="2">
        <v>45650</v>
      </c>
      <c r="C198" t="s">
        <v>17</v>
      </c>
      <c r="D198" t="s">
        <v>229</v>
      </c>
      <c r="E198" t="s">
        <v>1067</v>
      </c>
      <c r="F198" t="s">
        <v>23</v>
      </c>
      <c r="G198">
        <v>3</v>
      </c>
      <c r="H198" s="32">
        <v>4.383</v>
      </c>
      <c r="I198">
        <v>0</v>
      </c>
      <c r="J198">
        <v>0</v>
      </c>
      <c r="K198">
        <v>65.988</v>
      </c>
      <c r="L198">
        <v>32.5</v>
      </c>
      <c r="M198">
        <v>4.383</v>
      </c>
      <c r="N198">
        <v>142.44749999999999</v>
      </c>
      <c r="O198">
        <v>12</v>
      </c>
      <c r="P198">
        <v>5.4989999999999997</v>
      </c>
      <c r="Q198" t="s">
        <v>1040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5.4989999999999997</v>
      </c>
    </row>
    <row r="199" spans="1:19" hidden="1" x14ac:dyDescent="0.25">
      <c r="A199" t="s">
        <v>18</v>
      </c>
      <c r="B199" s="2">
        <v>45650</v>
      </c>
      <c r="C199" t="s">
        <v>17</v>
      </c>
      <c r="D199" t="s">
        <v>401</v>
      </c>
      <c r="E199" t="s">
        <v>383</v>
      </c>
      <c r="F199" t="s">
        <v>23</v>
      </c>
      <c r="G199">
        <v>5</v>
      </c>
      <c r="H199" s="32">
        <v>8.8000000000000007</v>
      </c>
      <c r="I199">
        <v>0.13300000000000001</v>
      </c>
      <c r="J199">
        <v>0.41699999999999998</v>
      </c>
      <c r="K199">
        <v>148.43799999999999</v>
      </c>
      <c r="L199">
        <v>36.770000000000003</v>
      </c>
      <c r="M199">
        <v>8.3830000000000009</v>
      </c>
      <c r="N199">
        <v>308.24291000000005</v>
      </c>
      <c r="O199">
        <v>12</v>
      </c>
      <c r="P199">
        <v>12.369833333333332</v>
      </c>
      <c r="Q199" t="s">
        <v>1040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12.369833333333332</v>
      </c>
    </row>
    <row r="200" spans="1:19" hidden="1" x14ac:dyDescent="0.25">
      <c r="A200" t="s">
        <v>18</v>
      </c>
      <c r="B200" s="2">
        <v>45650</v>
      </c>
      <c r="C200" t="s">
        <v>17</v>
      </c>
      <c r="D200" t="s">
        <v>1042</v>
      </c>
      <c r="E200" t="s">
        <v>33</v>
      </c>
      <c r="F200" t="s">
        <v>23</v>
      </c>
      <c r="G200">
        <v>5</v>
      </c>
      <c r="H200" s="32">
        <v>8.6170000000000009</v>
      </c>
      <c r="I200">
        <v>0.46700000000000003</v>
      </c>
      <c r="J200">
        <v>0.51700000000000002</v>
      </c>
      <c r="K200">
        <v>121.79</v>
      </c>
      <c r="L200">
        <v>36.770000000000003</v>
      </c>
      <c r="M200">
        <v>7.963000000000001</v>
      </c>
      <c r="N200">
        <v>292.79951000000005</v>
      </c>
      <c r="O200">
        <v>12</v>
      </c>
      <c r="P200">
        <v>10.149166666666668</v>
      </c>
      <c r="Q200" t="s">
        <v>1040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10.149166666666668</v>
      </c>
    </row>
    <row r="201" spans="1:19" hidden="1" x14ac:dyDescent="0.25">
      <c r="A201" t="s">
        <v>18</v>
      </c>
      <c r="B201" s="2">
        <v>45650</v>
      </c>
      <c r="C201" t="s">
        <v>17</v>
      </c>
      <c r="D201" t="s">
        <v>394</v>
      </c>
      <c r="E201" t="s">
        <v>24</v>
      </c>
      <c r="F201" t="s">
        <v>23</v>
      </c>
      <c r="G201">
        <v>5</v>
      </c>
      <c r="H201" s="32">
        <v>8.65</v>
      </c>
      <c r="I201">
        <v>0.11700000000000001</v>
      </c>
      <c r="J201">
        <v>0</v>
      </c>
      <c r="K201">
        <v>86.058999999999997</v>
      </c>
      <c r="L201">
        <v>36.770000000000003</v>
      </c>
      <c r="M201">
        <v>8.65</v>
      </c>
      <c r="N201">
        <v>318.06050000000005</v>
      </c>
      <c r="O201">
        <v>12</v>
      </c>
      <c r="P201">
        <v>7.1715833333333334</v>
      </c>
      <c r="Q201" t="s">
        <v>1040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7.1715833333333334</v>
      </c>
    </row>
    <row r="202" spans="1:19" hidden="1" x14ac:dyDescent="0.25">
      <c r="A202" t="s">
        <v>21</v>
      </c>
      <c r="B202" s="2">
        <v>45650</v>
      </c>
      <c r="C202" t="s">
        <v>17</v>
      </c>
      <c r="D202" t="s">
        <v>230</v>
      </c>
      <c r="E202" t="s">
        <v>231</v>
      </c>
      <c r="F202" t="s">
        <v>23</v>
      </c>
      <c r="G202">
        <v>6</v>
      </c>
      <c r="H202" s="32">
        <v>6.7169999999999996</v>
      </c>
      <c r="I202">
        <v>0</v>
      </c>
      <c r="J202">
        <v>0</v>
      </c>
      <c r="K202">
        <v>137.999</v>
      </c>
      <c r="L202">
        <v>32.5</v>
      </c>
      <c r="M202">
        <v>6.7169999999999996</v>
      </c>
      <c r="N202">
        <v>218.30249999999998</v>
      </c>
      <c r="O202">
        <v>12</v>
      </c>
      <c r="P202">
        <v>11.499916666666666</v>
      </c>
      <c r="Q202" t="s">
        <v>1040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11.499916666666666</v>
      </c>
    </row>
    <row r="203" spans="1:19" hidden="1" x14ac:dyDescent="0.25">
      <c r="A203" t="s">
        <v>18</v>
      </c>
      <c r="B203" s="2">
        <v>45650</v>
      </c>
      <c r="C203" t="s">
        <v>17</v>
      </c>
      <c r="D203" t="s">
        <v>403</v>
      </c>
      <c r="E203" t="s">
        <v>404</v>
      </c>
      <c r="F203" t="s">
        <v>23</v>
      </c>
      <c r="G203">
        <v>4</v>
      </c>
      <c r="H203" s="32">
        <v>8.5</v>
      </c>
      <c r="I203">
        <v>0</v>
      </c>
      <c r="J203">
        <v>0.433</v>
      </c>
      <c r="K203">
        <v>157.15600000000001</v>
      </c>
      <c r="L203">
        <v>36.770000000000003</v>
      </c>
      <c r="M203">
        <v>8.0670000000000002</v>
      </c>
      <c r="N203">
        <v>296.62359000000004</v>
      </c>
      <c r="O203">
        <v>12</v>
      </c>
      <c r="P203">
        <v>13.096333333333334</v>
      </c>
      <c r="Q203" t="s">
        <v>1040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13.096333333333334</v>
      </c>
    </row>
    <row r="204" spans="1:19" hidden="1" x14ac:dyDescent="0.25">
      <c r="A204" t="s">
        <v>21</v>
      </c>
      <c r="B204" s="2">
        <v>45650</v>
      </c>
      <c r="C204" t="s">
        <v>17</v>
      </c>
      <c r="D204" t="s">
        <v>232</v>
      </c>
      <c r="E204" t="s">
        <v>233</v>
      </c>
      <c r="F204" t="s">
        <v>23</v>
      </c>
      <c r="G204">
        <v>6</v>
      </c>
      <c r="H204" s="32">
        <v>9.5169999999999995</v>
      </c>
      <c r="I204">
        <v>0.4</v>
      </c>
      <c r="J204">
        <v>0.46700000000000003</v>
      </c>
      <c r="K204">
        <v>127.36</v>
      </c>
      <c r="L204">
        <v>32.5</v>
      </c>
      <c r="M204">
        <v>8.9799999999999986</v>
      </c>
      <c r="N204">
        <v>291.84999999999997</v>
      </c>
      <c r="O204">
        <v>12</v>
      </c>
      <c r="P204">
        <v>10.613333333333333</v>
      </c>
      <c r="Q204" t="s">
        <v>1040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10.613333333333333</v>
      </c>
    </row>
    <row r="205" spans="1:19" hidden="1" x14ac:dyDescent="0.25">
      <c r="A205" t="s">
        <v>143</v>
      </c>
      <c r="B205" s="2">
        <v>45650</v>
      </c>
      <c r="C205" t="s">
        <v>17</v>
      </c>
      <c r="D205" t="s">
        <v>399</v>
      </c>
      <c r="E205" t="s">
        <v>400</v>
      </c>
      <c r="F205" t="s">
        <v>23</v>
      </c>
      <c r="G205">
        <v>9</v>
      </c>
      <c r="H205" s="32">
        <v>10.266999999999999</v>
      </c>
      <c r="I205">
        <v>0.33300000000000002</v>
      </c>
      <c r="J205">
        <v>0.53300000000000003</v>
      </c>
      <c r="K205">
        <v>181.85</v>
      </c>
      <c r="L205">
        <v>32.5</v>
      </c>
      <c r="M205">
        <v>9.7309999999999999</v>
      </c>
      <c r="N205">
        <v>316.25749999999999</v>
      </c>
      <c r="O205">
        <v>12</v>
      </c>
      <c r="P205">
        <v>15.154166666666667</v>
      </c>
      <c r="Q205" t="s">
        <v>1040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15.154166666666667</v>
      </c>
    </row>
    <row r="206" spans="1:19" hidden="1" x14ac:dyDescent="0.25">
      <c r="A206" t="s">
        <v>135</v>
      </c>
      <c r="B206" s="2">
        <v>45650</v>
      </c>
      <c r="C206" t="s">
        <v>17</v>
      </c>
      <c r="D206" t="s">
        <v>402</v>
      </c>
      <c r="E206" t="s">
        <v>30</v>
      </c>
      <c r="F206" t="s">
        <v>23</v>
      </c>
      <c r="G206">
        <v>7</v>
      </c>
      <c r="H206" s="32">
        <v>10.032999999999999</v>
      </c>
      <c r="I206">
        <v>0.183</v>
      </c>
      <c r="J206">
        <v>0.15</v>
      </c>
      <c r="K206">
        <v>247.41</v>
      </c>
      <c r="L206">
        <v>32.5</v>
      </c>
      <c r="M206">
        <v>9.8829999999999991</v>
      </c>
      <c r="N206">
        <v>321.19749999999999</v>
      </c>
      <c r="O206">
        <v>12</v>
      </c>
      <c r="P206">
        <v>20.6175</v>
      </c>
      <c r="Q206" t="s">
        <v>1040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20.6175</v>
      </c>
    </row>
    <row r="207" spans="1:19" hidden="1" x14ac:dyDescent="0.25">
      <c r="A207" t="s">
        <v>65</v>
      </c>
      <c r="B207" s="2">
        <v>45650</v>
      </c>
      <c r="C207" t="s">
        <v>17</v>
      </c>
      <c r="D207" t="s">
        <v>1043</v>
      </c>
      <c r="E207" t="s">
        <v>35</v>
      </c>
      <c r="F207" t="s">
        <v>23</v>
      </c>
      <c r="G207">
        <v>6</v>
      </c>
      <c r="H207" s="32">
        <v>10.45</v>
      </c>
      <c r="I207">
        <v>0</v>
      </c>
      <c r="J207">
        <v>0</v>
      </c>
      <c r="K207">
        <v>128.197</v>
      </c>
      <c r="L207">
        <v>32.5</v>
      </c>
      <c r="M207">
        <v>10.45</v>
      </c>
      <c r="N207">
        <v>339.625</v>
      </c>
      <c r="O207">
        <v>12</v>
      </c>
      <c r="P207">
        <v>10.683083333333334</v>
      </c>
      <c r="Q207" t="s">
        <v>1040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10.683083333333334</v>
      </c>
    </row>
    <row r="208" spans="1:19" hidden="1" x14ac:dyDescent="0.25">
      <c r="A208" t="s">
        <v>139</v>
      </c>
      <c r="B208" s="2">
        <v>45650</v>
      </c>
      <c r="C208" t="s">
        <v>17</v>
      </c>
      <c r="D208" t="s">
        <v>389</v>
      </c>
      <c r="E208" t="s">
        <v>43</v>
      </c>
      <c r="F208" t="s">
        <v>37</v>
      </c>
      <c r="G208">
        <v>3</v>
      </c>
      <c r="H208" s="32">
        <v>5.0830000000000002</v>
      </c>
      <c r="I208">
        <v>0.11700000000000001</v>
      </c>
      <c r="J208">
        <v>0</v>
      </c>
      <c r="K208">
        <v>33.332999999999998</v>
      </c>
      <c r="L208">
        <v>29</v>
      </c>
      <c r="M208">
        <v>5.0830000000000002</v>
      </c>
      <c r="N208">
        <v>147.40700000000001</v>
      </c>
      <c r="O208">
        <v>19</v>
      </c>
      <c r="P208">
        <v>1.7543684210526316</v>
      </c>
      <c r="Q208" t="s">
        <v>1040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1.7543684210526316</v>
      </c>
    </row>
    <row r="209" spans="1:19" hidden="1" x14ac:dyDescent="0.25">
      <c r="A209" t="s">
        <v>18</v>
      </c>
      <c r="B209" s="2">
        <v>45650</v>
      </c>
      <c r="C209" t="s">
        <v>17</v>
      </c>
      <c r="D209" t="s">
        <v>390</v>
      </c>
      <c r="E209" t="s">
        <v>19</v>
      </c>
      <c r="F209" t="s">
        <v>20</v>
      </c>
      <c r="G209">
        <v>5</v>
      </c>
      <c r="H209" s="32">
        <v>8.6829999999999998</v>
      </c>
      <c r="I209">
        <v>0.33300000000000002</v>
      </c>
      <c r="J209">
        <v>0.51700000000000002</v>
      </c>
      <c r="K209">
        <v>166.35400000000001</v>
      </c>
      <c r="L209">
        <v>42.02</v>
      </c>
      <c r="M209">
        <v>8.1630000000000003</v>
      </c>
      <c r="N209">
        <v>343.00926000000004</v>
      </c>
      <c r="O209">
        <v>7</v>
      </c>
      <c r="P209">
        <v>23.764857142857146</v>
      </c>
      <c r="Q209" t="s">
        <v>1040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23.764857142857146</v>
      </c>
    </row>
    <row r="210" spans="1:19" hidden="1" x14ac:dyDescent="0.25">
      <c r="A210" t="s">
        <v>18</v>
      </c>
      <c r="B210" s="2">
        <v>45650</v>
      </c>
      <c r="C210" t="s">
        <v>44</v>
      </c>
      <c r="D210" t="s">
        <v>378</v>
      </c>
      <c r="E210" t="s">
        <v>61</v>
      </c>
      <c r="F210" t="s">
        <v>20</v>
      </c>
      <c r="G210">
        <v>3</v>
      </c>
      <c r="H210" s="32">
        <v>8.4830000000000005</v>
      </c>
      <c r="I210">
        <v>0.4</v>
      </c>
      <c r="J210">
        <v>0</v>
      </c>
      <c r="K210">
        <v>46.917000000000002</v>
      </c>
      <c r="L210">
        <v>42.02</v>
      </c>
      <c r="M210">
        <v>8.4130000000000003</v>
      </c>
      <c r="N210">
        <v>353.51426000000004</v>
      </c>
      <c r="O210">
        <v>7</v>
      </c>
      <c r="P210">
        <v>6.7024285714285714</v>
      </c>
      <c r="Q210" t="s">
        <v>1040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6.7024285714285714</v>
      </c>
    </row>
    <row r="211" spans="1:19" hidden="1" x14ac:dyDescent="0.25">
      <c r="A211" t="s">
        <v>134</v>
      </c>
      <c r="B211" s="2">
        <v>45650</v>
      </c>
      <c r="C211" t="s">
        <v>44</v>
      </c>
      <c r="D211" t="s">
        <v>1059</v>
      </c>
      <c r="E211" t="s">
        <v>1060</v>
      </c>
      <c r="F211" t="s">
        <v>23</v>
      </c>
      <c r="G211">
        <v>12</v>
      </c>
      <c r="H211" s="32">
        <v>8.9329999999999998</v>
      </c>
      <c r="I211">
        <v>0.2</v>
      </c>
      <c r="J211">
        <v>0.58299999999999996</v>
      </c>
      <c r="K211">
        <v>93.400999999999996</v>
      </c>
      <c r="L211">
        <v>35</v>
      </c>
      <c r="M211">
        <v>8.35</v>
      </c>
      <c r="N211">
        <v>292.25</v>
      </c>
      <c r="O211">
        <v>12</v>
      </c>
      <c r="P211">
        <v>7.7834166666666667</v>
      </c>
      <c r="Q211" t="s">
        <v>1040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7.7834166666666667</v>
      </c>
    </row>
    <row r="212" spans="1:19" hidden="1" x14ac:dyDescent="0.25">
      <c r="A212" t="s">
        <v>45</v>
      </c>
      <c r="B212" s="2">
        <v>45650</v>
      </c>
      <c r="C212" t="s">
        <v>44</v>
      </c>
      <c r="D212" t="s">
        <v>1052</v>
      </c>
      <c r="E212" t="s">
        <v>48</v>
      </c>
      <c r="F212" t="s">
        <v>23</v>
      </c>
      <c r="G212">
        <v>14</v>
      </c>
      <c r="H212" s="32">
        <v>8.9</v>
      </c>
      <c r="I212">
        <v>0.73299999999999998</v>
      </c>
      <c r="J212">
        <v>0.55000000000000004</v>
      </c>
      <c r="K212">
        <v>97.625</v>
      </c>
      <c r="L212">
        <v>40</v>
      </c>
      <c r="M212">
        <v>7.9470000000000001</v>
      </c>
      <c r="N212">
        <v>317.88</v>
      </c>
      <c r="O212">
        <v>12</v>
      </c>
      <c r="P212">
        <v>8.1354166666666661</v>
      </c>
      <c r="Q212" t="s">
        <v>1040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8.1354166666666661</v>
      </c>
    </row>
    <row r="213" spans="1:19" hidden="1" x14ac:dyDescent="0.25">
      <c r="A213" t="s">
        <v>117</v>
      </c>
      <c r="B213" s="2">
        <v>45650</v>
      </c>
      <c r="C213" t="s">
        <v>44</v>
      </c>
      <c r="D213" t="s">
        <v>1053</v>
      </c>
      <c r="E213" t="s">
        <v>46</v>
      </c>
      <c r="F213" t="s">
        <v>23</v>
      </c>
      <c r="G213">
        <v>10</v>
      </c>
      <c r="H213" s="32">
        <v>9</v>
      </c>
      <c r="I213">
        <v>6.7000000000000004E-2</v>
      </c>
      <c r="J213">
        <v>0.5</v>
      </c>
      <c r="K213">
        <v>85.521000000000001</v>
      </c>
      <c r="L213">
        <v>35</v>
      </c>
      <c r="M213">
        <v>8.5</v>
      </c>
      <c r="N213">
        <v>297.5</v>
      </c>
      <c r="O213">
        <v>12</v>
      </c>
      <c r="P213">
        <v>7.1267500000000004</v>
      </c>
      <c r="Q213" t="s">
        <v>1040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7.1267500000000004</v>
      </c>
    </row>
    <row r="214" spans="1:19" hidden="1" x14ac:dyDescent="0.25">
      <c r="A214" t="s">
        <v>132</v>
      </c>
      <c r="B214" s="2">
        <v>45650</v>
      </c>
      <c r="C214" t="s">
        <v>44</v>
      </c>
      <c r="D214" t="s">
        <v>1047</v>
      </c>
      <c r="E214" t="s">
        <v>1048</v>
      </c>
      <c r="F214" t="s">
        <v>23</v>
      </c>
      <c r="G214">
        <v>5</v>
      </c>
      <c r="H214" s="32">
        <v>9.0670000000000002</v>
      </c>
      <c r="I214">
        <v>0.83299999999999996</v>
      </c>
      <c r="J214">
        <v>0.51700000000000002</v>
      </c>
      <c r="K214">
        <v>41.866999999999997</v>
      </c>
      <c r="L214">
        <v>35</v>
      </c>
      <c r="M214">
        <v>8.0470000000000006</v>
      </c>
      <c r="N214">
        <v>281.64500000000004</v>
      </c>
      <c r="O214">
        <v>12</v>
      </c>
      <c r="P214">
        <v>3.4889166666666664</v>
      </c>
      <c r="Q214" t="s">
        <v>1040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3.4889166666666664</v>
      </c>
    </row>
    <row r="215" spans="1:19" hidden="1" x14ac:dyDescent="0.25">
      <c r="A215" t="s">
        <v>145</v>
      </c>
      <c r="B215" s="2">
        <v>45650</v>
      </c>
      <c r="C215" t="s">
        <v>44</v>
      </c>
      <c r="D215" t="s">
        <v>1051</v>
      </c>
      <c r="E215" t="s">
        <v>50</v>
      </c>
      <c r="F215" t="s">
        <v>23</v>
      </c>
      <c r="G215">
        <v>8</v>
      </c>
      <c r="H215" s="32">
        <v>10.483000000000001</v>
      </c>
      <c r="I215">
        <v>0</v>
      </c>
      <c r="J215">
        <v>0.48299999999999998</v>
      </c>
      <c r="K215">
        <v>88.811000000000007</v>
      </c>
      <c r="L215">
        <v>35</v>
      </c>
      <c r="M215">
        <v>10</v>
      </c>
      <c r="N215">
        <v>350</v>
      </c>
      <c r="O215">
        <v>12</v>
      </c>
      <c r="P215">
        <v>7.4009166666666673</v>
      </c>
      <c r="Q215" t="s">
        <v>1040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7.4009166666666673</v>
      </c>
    </row>
    <row r="216" spans="1:19" hidden="1" x14ac:dyDescent="0.25">
      <c r="A216" t="s">
        <v>132</v>
      </c>
      <c r="B216" s="2">
        <v>45650</v>
      </c>
      <c r="C216" t="s">
        <v>44</v>
      </c>
      <c r="D216" t="s">
        <v>1047</v>
      </c>
      <c r="E216" t="s">
        <v>51</v>
      </c>
      <c r="F216" t="s">
        <v>23</v>
      </c>
      <c r="G216">
        <v>8</v>
      </c>
      <c r="H216" s="32">
        <v>9.1170000000000009</v>
      </c>
      <c r="I216">
        <v>0.33300000000000002</v>
      </c>
      <c r="J216">
        <v>0.51700000000000002</v>
      </c>
      <c r="K216">
        <v>90.096999999999994</v>
      </c>
      <c r="L216">
        <v>35</v>
      </c>
      <c r="M216">
        <v>8.5970000000000013</v>
      </c>
      <c r="N216">
        <v>300.89500000000004</v>
      </c>
      <c r="O216">
        <v>12</v>
      </c>
      <c r="P216">
        <v>7.5080833333333326</v>
      </c>
      <c r="Q216" t="s">
        <v>1040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7.5080833333333326</v>
      </c>
    </row>
    <row r="217" spans="1:19" hidden="1" x14ac:dyDescent="0.25">
      <c r="A217" t="s">
        <v>18</v>
      </c>
      <c r="B217" s="2">
        <v>45650</v>
      </c>
      <c r="C217" t="s">
        <v>44</v>
      </c>
      <c r="D217" t="s">
        <v>1056</v>
      </c>
      <c r="E217" t="s">
        <v>1057</v>
      </c>
      <c r="F217" t="s">
        <v>20</v>
      </c>
      <c r="G217">
        <v>3</v>
      </c>
      <c r="H217" s="32">
        <v>8.6829999999999998</v>
      </c>
      <c r="I217">
        <v>0.2</v>
      </c>
      <c r="J217">
        <v>0</v>
      </c>
      <c r="K217">
        <v>44.012</v>
      </c>
      <c r="L217">
        <v>42.02</v>
      </c>
      <c r="M217">
        <v>8.6829999999999998</v>
      </c>
      <c r="N217">
        <v>364.85966000000002</v>
      </c>
      <c r="O217">
        <v>7</v>
      </c>
      <c r="P217">
        <v>6.2874285714285714</v>
      </c>
      <c r="Q217" t="s">
        <v>1040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6.2874285714285714</v>
      </c>
    </row>
    <row r="218" spans="1:19" hidden="1" x14ac:dyDescent="0.25">
      <c r="A218" t="s">
        <v>18</v>
      </c>
      <c r="B218" s="2">
        <v>45650</v>
      </c>
      <c r="C218" t="s">
        <v>44</v>
      </c>
      <c r="D218" t="s">
        <v>1058</v>
      </c>
      <c r="E218" t="s">
        <v>49</v>
      </c>
      <c r="F218" t="s">
        <v>20</v>
      </c>
      <c r="G218">
        <v>5</v>
      </c>
      <c r="H218" s="32">
        <v>8.35</v>
      </c>
      <c r="I218">
        <v>0.28299999999999997</v>
      </c>
      <c r="J218">
        <v>0.46700000000000003</v>
      </c>
      <c r="K218">
        <v>46.045000000000002</v>
      </c>
      <c r="L218">
        <v>42.02</v>
      </c>
      <c r="M218">
        <v>7.883</v>
      </c>
      <c r="N218">
        <v>331.24366000000003</v>
      </c>
      <c r="O218">
        <v>7</v>
      </c>
      <c r="P218">
        <v>6.5778571428571428</v>
      </c>
      <c r="Q218" t="s">
        <v>1040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6.5778571428571428</v>
      </c>
    </row>
    <row r="219" spans="1:19" hidden="1" x14ac:dyDescent="0.25">
      <c r="A219" t="s">
        <v>136</v>
      </c>
      <c r="B219" s="2">
        <v>45651</v>
      </c>
      <c r="C219" t="s">
        <v>17</v>
      </c>
      <c r="D219" t="s">
        <v>229</v>
      </c>
      <c r="E219" t="s">
        <v>55</v>
      </c>
      <c r="F219" t="s">
        <v>23</v>
      </c>
      <c r="G219">
        <v>3</v>
      </c>
      <c r="H219" s="32">
        <v>9.6170000000000009</v>
      </c>
      <c r="I219">
        <v>0</v>
      </c>
      <c r="J219">
        <v>0.51700000000000002</v>
      </c>
      <c r="K219">
        <v>51.664999999999999</v>
      </c>
      <c r="L219">
        <v>32.5</v>
      </c>
      <c r="M219">
        <v>9.1000000000000014</v>
      </c>
      <c r="N219">
        <v>295.75000000000006</v>
      </c>
      <c r="O219">
        <v>12</v>
      </c>
      <c r="P219">
        <v>4.3054166666666669</v>
      </c>
      <c r="Q219" t="s">
        <v>1040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4.3054166666666669</v>
      </c>
    </row>
    <row r="220" spans="1:19" hidden="1" x14ac:dyDescent="0.25">
      <c r="A220" t="s">
        <v>145</v>
      </c>
      <c r="B220" s="2">
        <v>45651</v>
      </c>
      <c r="C220" t="s">
        <v>44</v>
      </c>
      <c r="D220" t="s">
        <v>1051</v>
      </c>
      <c r="E220" t="s">
        <v>50</v>
      </c>
      <c r="F220" t="s">
        <v>23</v>
      </c>
      <c r="G220">
        <v>1</v>
      </c>
      <c r="H220" s="32">
        <v>10.083</v>
      </c>
      <c r="I220">
        <v>0.16700000000000001</v>
      </c>
      <c r="J220">
        <v>0</v>
      </c>
      <c r="K220">
        <v>24.114999999999998</v>
      </c>
      <c r="L220">
        <v>35</v>
      </c>
      <c r="M220">
        <v>10.083</v>
      </c>
      <c r="N220">
        <v>352.90500000000003</v>
      </c>
      <c r="O220">
        <v>12</v>
      </c>
      <c r="P220">
        <v>2.0095833333333331</v>
      </c>
      <c r="Q220" t="s">
        <v>1040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2.0095833333333331</v>
      </c>
    </row>
    <row r="221" spans="1:19" hidden="1" x14ac:dyDescent="0.25">
      <c r="A221" t="s">
        <v>18</v>
      </c>
      <c r="B221" s="2">
        <v>45651</v>
      </c>
      <c r="C221" t="s">
        <v>44</v>
      </c>
      <c r="D221" t="s">
        <v>1056</v>
      </c>
      <c r="E221" t="s">
        <v>1057</v>
      </c>
      <c r="F221" t="s">
        <v>20</v>
      </c>
      <c r="G221">
        <v>2</v>
      </c>
      <c r="H221" s="32">
        <v>5.65</v>
      </c>
      <c r="I221">
        <v>0.16700000000000001</v>
      </c>
      <c r="J221">
        <v>0</v>
      </c>
      <c r="K221">
        <v>52.582000000000001</v>
      </c>
      <c r="L221">
        <v>42.02</v>
      </c>
      <c r="M221">
        <v>5.65</v>
      </c>
      <c r="N221">
        <v>237.41300000000004</v>
      </c>
      <c r="O221">
        <v>7</v>
      </c>
      <c r="P221">
        <v>7.5117142857142856</v>
      </c>
      <c r="Q221" t="s">
        <v>1040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7.5117142857142856</v>
      </c>
    </row>
    <row r="222" spans="1:19" hidden="1" x14ac:dyDescent="0.25">
      <c r="A222" t="s">
        <v>18</v>
      </c>
      <c r="B222" s="2">
        <v>45652</v>
      </c>
      <c r="C222" t="s">
        <v>17</v>
      </c>
      <c r="D222" t="s">
        <v>390</v>
      </c>
      <c r="E222" t="s">
        <v>19</v>
      </c>
      <c r="F222" t="s">
        <v>20</v>
      </c>
      <c r="G222">
        <v>6</v>
      </c>
      <c r="H222" s="32">
        <v>8.3330000000000002</v>
      </c>
      <c r="I222">
        <v>0.41699999999999998</v>
      </c>
      <c r="J222">
        <v>0.317</v>
      </c>
      <c r="K222">
        <v>179.15</v>
      </c>
      <c r="L222">
        <v>42.02</v>
      </c>
      <c r="M222">
        <v>7.9290000000000003</v>
      </c>
      <c r="N222">
        <v>333.17658000000006</v>
      </c>
      <c r="O222">
        <v>7</v>
      </c>
      <c r="P222">
        <v>25.592857142857145</v>
      </c>
      <c r="Q222" t="s">
        <v>1040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25.592857142857145</v>
      </c>
    </row>
    <row r="223" spans="1:19" hidden="1" x14ac:dyDescent="0.25">
      <c r="A223" t="s">
        <v>144</v>
      </c>
      <c r="B223" s="2">
        <v>45652</v>
      </c>
      <c r="C223" t="s">
        <v>17</v>
      </c>
      <c r="D223" t="s">
        <v>396</v>
      </c>
      <c r="E223" t="s">
        <v>39</v>
      </c>
      <c r="F223" t="s">
        <v>37</v>
      </c>
      <c r="G223">
        <v>4</v>
      </c>
      <c r="H223" s="32">
        <v>10.083</v>
      </c>
      <c r="I223">
        <v>0.41699999999999998</v>
      </c>
      <c r="J223">
        <v>0.65</v>
      </c>
      <c r="K223">
        <v>108.02800000000001</v>
      </c>
      <c r="L223">
        <v>29</v>
      </c>
      <c r="M223">
        <v>9.3460000000000001</v>
      </c>
      <c r="N223">
        <v>271.03399999999999</v>
      </c>
      <c r="O223">
        <v>19</v>
      </c>
      <c r="P223">
        <v>5.6856842105263157</v>
      </c>
      <c r="Q223" t="s">
        <v>1040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5.6856842105263157</v>
      </c>
    </row>
    <row r="224" spans="1:19" hidden="1" x14ac:dyDescent="0.25">
      <c r="A224" t="s">
        <v>139</v>
      </c>
      <c r="B224" s="2">
        <v>45652</v>
      </c>
      <c r="C224" t="s">
        <v>17</v>
      </c>
      <c r="D224" t="s">
        <v>389</v>
      </c>
      <c r="E224" t="s">
        <v>43</v>
      </c>
      <c r="F224" t="s">
        <v>37</v>
      </c>
      <c r="G224">
        <v>8</v>
      </c>
      <c r="H224" s="32">
        <v>10.367000000000001</v>
      </c>
      <c r="I224">
        <v>0.183</v>
      </c>
      <c r="J224">
        <v>0.46700000000000003</v>
      </c>
      <c r="K224">
        <v>177.79400000000001</v>
      </c>
      <c r="L224">
        <v>29</v>
      </c>
      <c r="M224">
        <v>9.9</v>
      </c>
      <c r="N224">
        <v>287.10000000000002</v>
      </c>
      <c r="O224">
        <v>19</v>
      </c>
      <c r="P224">
        <v>9.3575789473684221</v>
      </c>
      <c r="Q224" t="s">
        <v>1040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9.3575789473684221</v>
      </c>
    </row>
    <row r="225" spans="1:19" hidden="1" x14ac:dyDescent="0.25">
      <c r="A225" t="s">
        <v>21</v>
      </c>
      <c r="B225" s="2">
        <v>45652</v>
      </c>
      <c r="C225" t="s">
        <v>17</v>
      </c>
      <c r="D225" t="s">
        <v>230</v>
      </c>
      <c r="E225" t="s">
        <v>231</v>
      </c>
      <c r="F225" t="s">
        <v>23</v>
      </c>
      <c r="G225">
        <v>4</v>
      </c>
      <c r="H225" s="32">
        <v>7.9669999999999996</v>
      </c>
      <c r="I225">
        <v>0.16700000000000001</v>
      </c>
      <c r="J225">
        <v>0.5</v>
      </c>
      <c r="K225">
        <v>122.64100000000001</v>
      </c>
      <c r="L225">
        <v>32.5</v>
      </c>
      <c r="M225">
        <v>7.4669999999999996</v>
      </c>
      <c r="N225">
        <v>242.67749999999998</v>
      </c>
      <c r="O225">
        <v>12</v>
      </c>
      <c r="P225">
        <v>10.220083333333333</v>
      </c>
      <c r="Q225" t="s">
        <v>1040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10.220083333333333</v>
      </c>
    </row>
    <row r="226" spans="1:19" hidden="1" x14ac:dyDescent="0.25">
      <c r="A226" t="s">
        <v>136</v>
      </c>
      <c r="B226" s="2">
        <v>45652</v>
      </c>
      <c r="C226" t="s">
        <v>17</v>
      </c>
      <c r="D226" t="s">
        <v>393</v>
      </c>
      <c r="E226" t="s">
        <v>60</v>
      </c>
      <c r="F226" t="s">
        <v>37</v>
      </c>
      <c r="G226">
        <v>6</v>
      </c>
      <c r="H226" s="32">
        <v>10.417</v>
      </c>
      <c r="I226">
        <v>0</v>
      </c>
      <c r="J226">
        <v>0.51700000000000002</v>
      </c>
      <c r="K226">
        <v>162.80699999999999</v>
      </c>
      <c r="L226">
        <v>29</v>
      </c>
      <c r="M226">
        <v>9.9</v>
      </c>
      <c r="N226">
        <v>287.10000000000002</v>
      </c>
      <c r="O226">
        <v>19</v>
      </c>
      <c r="P226">
        <v>8.5687894736842107</v>
      </c>
      <c r="Q226" t="s">
        <v>1040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8.5687894736842107</v>
      </c>
    </row>
    <row r="227" spans="1:19" hidden="1" x14ac:dyDescent="0.25">
      <c r="A227" t="s">
        <v>136</v>
      </c>
      <c r="B227" s="2">
        <v>45652</v>
      </c>
      <c r="C227" t="s">
        <v>17</v>
      </c>
      <c r="D227" t="s">
        <v>228</v>
      </c>
      <c r="E227" t="s">
        <v>58</v>
      </c>
      <c r="F227" t="s">
        <v>37</v>
      </c>
      <c r="G227">
        <v>8</v>
      </c>
      <c r="H227" s="32">
        <v>10.5</v>
      </c>
      <c r="I227">
        <v>0</v>
      </c>
      <c r="J227">
        <v>0.5</v>
      </c>
      <c r="K227">
        <v>261.041</v>
      </c>
      <c r="L227">
        <v>29</v>
      </c>
      <c r="M227">
        <v>10</v>
      </c>
      <c r="N227">
        <v>290</v>
      </c>
      <c r="O227">
        <v>19</v>
      </c>
      <c r="P227">
        <v>13.738999999999999</v>
      </c>
      <c r="Q227" t="s">
        <v>1040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13.738999999999999</v>
      </c>
    </row>
    <row r="228" spans="1:19" hidden="1" x14ac:dyDescent="0.25">
      <c r="A228" t="s">
        <v>143</v>
      </c>
      <c r="B228" s="2">
        <v>45652</v>
      </c>
      <c r="C228" t="s">
        <v>17</v>
      </c>
      <c r="D228" t="s">
        <v>399</v>
      </c>
      <c r="E228" t="s">
        <v>400</v>
      </c>
      <c r="F228" t="s">
        <v>23</v>
      </c>
      <c r="G228">
        <v>6</v>
      </c>
      <c r="H228" s="32">
        <v>10.5</v>
      </c>
      <c r="I228">
        <v>0.33300000000000002</v>
      </c>
      <c r="J228">
        <v>0.5</v>
      </c>
      <c r="K228">
        <v>182.679</v>
      </c>
      <c r="L228">
        <v>32.5</v>
      </c>
      <c r="M228">
        <v>9.9969999999999999</v>
      </c>
      <c r="N228">
        <v>324.90249999999997</v>
      </c>
      <c r="O228">
        <v>12</v>
      </c>
      <c r="P228">
        <v>15.22325</v>
      </c>
      <c r="Q228" t="s">
        <v>1040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15.22325</v>
      </c>
    </row>
    <row r="229" spans="1:19" hidden="1" x14ac:dyDescent="0.25">
      <c r="A229" t="s">
        <v>141</v>
      </c>
      <c r="B229" s="2">
        <v>45652</v>
      </c>
      <c r="C229" t="s">
        <v>17</v>
      </c>
      <c r="D229" t="s">
        <v>406</v>
      </c>
      <c r="E229" t="s">
        <v>66</v>
      </c>
      <c r="F229" t="s">
        <v>23</v>
      </c>
      <c r="G229">
        <v>10</v>
      </c>
      <c r="H229" s="32">
        <v>10.6</v>
      </c>
      <c r="I229">
        <v>0.51700000000000002</v>
      </c>
      <c r="J229">
        <v>0.5</v>
      </c>
      <c r="K229">
        <v>144.22999999999999</v>
      </c>
      <c r="L229">
        <v>32.5</v>
      </c>
      <c r="M229">
        <v>9.9130000000000003</v>
      </c>
      <c r="N229">
        <v>322.17250000000001</v>
      </c>
      <c r="O229">
        <v>12</v>
      </c>
      <c r="P229">
        <v>12.019166666666665</v>
      </c>
      <c r="Q229" t="s">
        <v>1040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12.019166666666665</v>
      </c>
    </row>
    <row r="230" spans="1:19" hidden="1" x14ac:dyDescent="0.25">
      <c r="A230" t="s">
        <v>140</v>
      </c>
      <c r="B230" s="2">
        <v>45652</v>
      </c>
      <c r="C230" t="s">
        <v>17</v>
      </c>
      <c r="D230" t="s">
        <v>385</v>
      </c>
      <c r="E230" t="s">
        <v>386</v>
      </c>
      <c r="F230" t="s">
        <v>23</v>
      </c>
      <c r="G230">
        <v>7</v>
      </c>
      <c r="H230" s="32">
        <v>10.083</v>
      </c>
      <c r="I230">
        <v>0.11700000000000001</v>
      </c>
      <c r="J230">
        <v>0.5</v>
      </c>
      <c r="K230">
        <v>120.52800000000001</v>
      </c>
      <c r="L230">
        <v>32.5</v>
      </c>
      <c r="M230">
        <v>9.5830000000000002</v>
      </c>
      <c r="N230">
        <v>311.44749999999999</v>
      </c>
      <c r="O230">
        <v>12</v>
      </c>
      <c r="P230">
        <v>10.044</v>
      </c>
      <c r="Q230" t="s">
        <v>1040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10.044</v>
      </c>
    </row>
    <row r="231" spans="1:19" hidden="1" x14ac:dyDescent="0.25">
      <c r="A231" t="s">
        <v>133</v>
      </c>
      <c r="B231" s="2">
        <v>45652</v>
      </c>
      <c r="C231" t="s">
        <v>17</v>
      </c>
      <c r="D231" t="s">
        <v>405</v>
      </c>
      <c r="E231" t="s">
        <v>64</v>
      </c>
      <c r="F231" t="s">
        <v>23</v>
      </c>
      <c r="G231">
        <v>5</v>
      </c>
      <c r="H231" s="32">
        <v>10.6</v>
      </c>
      <c r="I231">
        <v>0.35</v>
      </c>
      <c r="J231">
        <v>0.53300000000000003</v>
      </c>
      <c r="K231">
        <v>178.20500000000001</v>
      </c>
      <c r="L231">
        <v>32.5</v>
      </c>
      <c r="M231">
        <v>10.047000000000001</v>
      </c>
      <c r="N231">
        <v>326.52750000000003</v>
      </c>
      <c r="O231">
        <v>12</v>
      </c>
      <c r="P231">
        <v>14.850416666666668</v>
      </c>
      <c r="Q231" t="s">
        <v>1040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14.850416666666668</v>
      </c>
    </row>
    <row r="232" spans="1:19" hidden="1" x14ac:dyDescent="0.25">
      <c r="A232" t="s">
        <v>142</v>
      </c>
      <c r="B232" s="2">
        <v>45652</v>
      </c>
      <c r="C232" t="s">
        <v>17</v>
      </c>
      <c r="D232" t="s">
        <v>395</v>
      </c>
      <c r="E232" t="s">
        <v>41</v>
      </c>
      <c r="F232" t="s">
        <v>23</v>
      </c>
      <c r="G232">
        <v>6</v>
      </c>
      <c r="H232" s="32">
        <v>9.5</v>
      </c>
      <c r="I232">
        <v>0.3</v>
      </c>
      <c r="J232">
        <v>0.5</v>
      </c>
      <c r="K232">
        <v>161.14099999999999</v>
      </c>
      <c r="L232">
        <v>32.5</v>
      </c>
      <c r="M232">
        <v>9</v>
      </c>
      <c r="N232">
        <v>292.5</v>
      </c>
      <c r="O232">
        <v>12</v>
      </c>
      <c r="P232">
        <v>13.428416666666665</v>
      </c>
      <c r="Q232" t="s">
        <v>1040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13.428416666666665</v>
      </c>
    </row>
    <row r="233" spans="1:19" hidden="1" x14ac:dyDescent="0.25">
      <c r="A233" t="s">
        <v>21</v>
      </c>
      <c r="B233" s="2">
        <v>45652</v>
      </c>
      <c r="C233" t="s">
        <v>17</v>
      </c>
      <c r="D233" t="s">
        <v>232</v>
      </c>
      <c r="E233" t="s">
        <v>233</v>
      </c>
      <c r="F233" t="s">
        <v>23</v>
      </c>
      <c r="G233">
        <v>5</v>
      </c>
      <c r="H233" s="32">
        <v>9.4670000000000005</v>
      </c>
      <c r="I233">
        <v>0</v>
      </c>
      <c r="J233">
        <v>0.25</v>
      </c>
      <c r="K233">
        <v>106.551</v>
      </c>
      <c r="L233">
        <v>32.5</v>
      </c>
      <c r="M233">
        <v>9.2170000000000005</v>
      </c>
      <c r="N233">
        <v>299.55250000000001</v>
      </c>
      <c r="O233">
        <v>12</v>
      </c>
      <c r="P233">
        <v>8.8792500000000008</v>
      </c>
      <c r="Q233" t="s">
        <v>1040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8.8792500000000008</v>
      </c>
    </row>
    <row r="234" spans="1:19" hidden="1" x14ac:dyDescent="0.25">
      <c r="A234" t="s">
        <v>18</v>
      </c>
      <c r="B234" s="2">
        <v>45652</v>
      </c>
      <c r="C234" t="s">
        <v>17</v>
      </c>
      <c r="D234" t="s">
        <v>401</v>
      </c>
      <c r="E234" t="s">
        <v>383</v>
      </c>
      <c r="F234" t="s">
        <v>23</v>
      </c>
      <c r="G234">
        <v>5</v>
      </c>
      <c r="H234" s="32">
        <v>8.5329999999999995</v>
      </c>
      <c r="I234">
        <v>0.25</v>
      </c>
      <c r="J234">
        <v>0.45</v>
      </c>
      <c r="K234">
        <v>100.512</v>
      </c>
      <c r="L234">
        <v>36.770000000000003</v>
      </c>
      <c r="M234">
        <v>8.0830000000000002</v>
      </c>
      <c r="N234">
        <v>297.21191000000005</v>
      </c>
      <c r="O234">
        <v>12</v>
      </c>
      <c r="P234">
        <v>8.3759999999999994</v>
      </c>
      <c r="Q234" t="s">
        <v>1040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8.3759999999999994</v>
      </c>
    </row>
    <row r="235" spans="1:19" hidden="1" x14ac:dyDescent="0.25">
      <c r="A235" t="s">
        <v>18</v>
      </c>
      <c r="B235" s="2">
        <v>45652</v>
      </c>
      <c r="C235" t="s">
        <v>17</v>
      </c>
      <c r="D235" t="s">
        <v>1042</v>
      </c>
      <c r="E235" t="s">
        <v>33</v>
      </c>
      <c r="F235" t="s">
        <v>23</v>
      </c>
      <c r="G235">
        <v>6</v>
      </c>
      <c r="H235" s="32">
        <v>9.6</v>
      </c>
      <c r="I235">
        <v>0.38300000000000001</v>
      </c>
      <c r="J235">
        <v>0.5</v>
      </c>
      <c r="K235">
        <v>293.971</v>
      </c>
      <c r="L235">
        <v>36.770000000000003</v>
      </c>
      <c r="M235">
        <v>9.0470000000000006</v>
      </c>
      <c r="N235">
        <v>332.65819000000005</v>
      </c>
      <c r="O235">
        <v>12</v>
      </c>
      <c r="P235">
        <v>24.497583333333335</v>
      </c>
      <c r="Q235" t="s">
        <v>1040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24.497583333333335</v>
      </c>
    </row>
    <row r="236" spans="1:19" hidden="1" x14ac:dyDescent="0.25">
      <c r="A236" t="s">
        <v>65</v>
      </c>
      <c r="B236" s="2">
        <v>45652</v>
      </c>
      <c r="C236" t="s">
        <v>17</v>
      </c>
      <c r="D236" t="s">
        <v>1043</v>
      </c>
      <c r="E236" t="s">
        <v>35</v>
      </c>
      <c r="F236" t="s">
        <v>23</v>
      </c>
      <c r="G236">
        <v>6</v>
      </c>
      <c r="H236" s="32">
        <v>10</v>
      </c>
      <c r="I236">
        <v>0.317</v>
      </c>
      <c r="J236">
        <v>0.2</v>
      </c>
      <c r="K236">
        <v>206.845</v>
      </c>
      <c r="L236">
        <v>32.5</v>
      </c>
      <c r="M236">
        <v>9.8000000000000007</v>
      </c>
      <c r="N236">
        <v>318.5</v>
      </c>
      <c r="O236">
        <v>12</v>
      </c>
      <c r="P236">
        <v>17.237083333333334</v>
      </c>
      <c r="Q236" t="s">
        <v>1040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17.237083333333334</v>
      </c>
    </row>
    <row r="237" spans="1:19" hidden="1" x14ac:dyDescent="0.25">
      <c r="A237" t="s">
        <v>18</v>
      </c>
      <c r="B237" s="2">
        <v>45652</v>
      </c>
      <c r="C237" t="s">
        <v>17</v>
      </c>
      <c r="D237" t="s">
        <v>403</v>
      </c>
      <c r="E237" t="s">
        <v>404</v>
      </c>
      <c r="F237" t="s">
        <v>23</v>
      </c>
      <c r="G237">
        <v>5</v>
      </c>
      <c r="H237" s="32">
        <v>8.1</v>
      </c>
      <c r="I237">
        <v>0.16700000000000001</v>
      </c>
      <c r="J237">
        <v>0.45</v>
      </c>
      <c r="K237">
        <v>111.71</v>
      </c>
      <c r="L237">
        <v>36.770000000000003</v>
      </c>
      <c r="M237">
        <v>7.6499999999999995</v>
      </c>
      <c r="N237">
        <v>281.29050000000001</v>
      </c>
      <c r="O237">
        <v>12</v>
      </c>
      <c r="P237">
        <v>9.3091666666666661</v>
      </c>
      <c r="Q237" t="s">
        <v>1040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9.3091666666666661</v>
      </c>
    </row>
    <row r="238" spans="1:19" hidden="1" x14ac:dyDescent="0.25">
      <c r="A238" t="s">
        <v>136</v>
      </c>
      <c r="B238" s="2">
        <v>45652</v>
      </c>
      <c r="C238" t="s">
        <v>17</v>
      </c>
      <c r="D238" t="s">
        <v>229</v>
      </c>
      <c r="E238" t="s">
        <v>1066</v>
      </c>
      <c r="F238" t="s">
        <v>23</v>
      </c>
      <c r="G238">
        <v>4</v>
      </c>
      <c r="H238" s="32">
        <v>5.0170000000000003</v>
      </c>
      <c r="I238">
        <v>0</v>
      </c>
      <c r="J238">
        <v>0</v>
      </c>
      <c r="K238">
        <v>47.12</v>
      </c>
      <c r="L238">
        <v>32.5</v>
      </c>
      <c r="M238">
        <v>5.0170000000000003</v>
      </c>
      <c r="N238">
        <v>163.05250000000001</v>
      </c>
      <c r="O238">
        <v>12</v>
      </c>
      <c r="P238">
        <v>3.9266666666666663</v>
      </c>
      <c r="Q238" t="s">
        <v>1040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3.9266666666666663</v>
      </c>
    </row>
    <row r="239" spans="1:19" hidden="1" x14ac:dyDescent="0.25">
      <c r="A239" t="s">
        <v>136</v>
      </c>
      <c r="B239" s="2">
        <v>45652</v>
      </c>
      <c r="C239" t="s">
        <v>17</v>
      </c>
      <c r="D239" t="s">
        <v>229</v>
      </c>
      <c r="E239" t="s">
        <v>1067</v>
      </c>
      <c r="F239" t="s">
        <v>23</v>
      </c>
      <c r="G239">
        <v>10</v>
      </c>
      <c r="H239" s="32">
        <v>10.567</v>
      </c>
      <c r="I239">
        <v>0</v>
      </c>
      <c r="J239">
        <v>0.53300000000000003</v>
      </c>
      <c r="K239">
        <v>127.291</v>
      </c>
      <c r="L239">
        <v>32.5</v>
      </c>
      <c r="M239">
        <v>10.034000000000001</v>
      </c>
      <c r="N239">
        <v>326.10500000000002</v>
      </c>
      <c r="O239">
        <v>12</v>
      </c>
      <c r="P239">
        <v>10.607583333333332</v>
      </c>
      <c r="Q239" t="s">
        <v>1040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10.607583333333332</v>
      </c>
    </row>
    <row r="240" spans="1:19" hidden="1" x14ac:dyDescent="0.25">
      <c r="A240" t="s">
        <v>135</v>
      </c>
      <c r="B240" s="2">
        <v>45652</v>
      </c>
      <c r="C240" t="s">
        <v>17</v>
      </c>
      <c r="D240" t="s">
        <v>402</v>
      </c>
      <c r="E240" t="s">
        <v>30</v>
      </c>
      <c r="F240" t="s">
        <v>23</v>
      </c>
      <c r="G240">
        <v>8</v>
      </c>
      <c r="H240" s="32">
        <v>10</v>
      </c>
      <c r="I240">
        <v>0.16700000000000001</v>
      </c>
      <c r="J240">
        <v>0.38300000000000001</v>
      </c>
      <c r="K240">
        <v>170.67500000000001</v>
      </c>
      <c r="L240">
        <v>32.5</v>
      </c>
      <c r="M240">
        <v>9.6170000000000009</v>
      </c>
      <c r="N240">
        <v>312.55250000000001</v>
      </c>
      <c r="O240">
        <v>12</v>
      </c>
      <c r="P240">
        <v>14.222916666666668</v>
      </c>
      <c r="Q240" t="s">
        <v>1040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14.222916666666668</v>
      </c>
    </row>
    <row r="241" spans="1:19" hidden="1" x14ac:dyDescent="0.25">
      <c r="A241" t="s">
        <v>138</v>
      </c>
      <c r="B241" s="2">
        <v>45652</v>
      </c>
      <c r="C241" t="s">
        <v>17</v>
      </c>
      <c r="D241" t="s">
        <v>384</v>
      </c>
      <c r="E241" t="s">
        <v>36</v>
      </c>
      <c r="F241" t="s">
        <v>37</v>
      </c>
      <c r="G241">
        <v>5</v>
      </c>
      <c r="H241" s="32">
        <v>10</v>
      </c>
      <c r="I241">
        <v>0.35</v>
      </c>
      <c r="J241">
        <v>0.51700000000000002</v>
      </c>
      <c r="K241">
        <v>106.21</v>
      </c>
      <c r="L241">
        <v>29</v>
      </c>
      <c r="M241">
        <v>9.463000000000001</v>
      </c>
      <c r="N241">
        <v>274.42700000000002</v>
      </c>
      <c r="O241">
        <v>19</v>
      </c>
      <c r="P241">
        <v>5.59</v>
      </c>
      <c r="Q241" t="s">
        <v>1040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5.59</v>
      </c>
    </row>
    <row r="242" spans="1:19" hidden="1" x14ac:dyDescent="0.25">
      <c r="A242" t="s">
        <v>18</v>
      </c>
      <c r="B242" s="2">
        <v>45652</v>
      </c>
      <c r="C242" t="s">
        <v>17</v>
      </c>
      <c r="D242" t="s">
        <v>387</v>
      </c>
      <c r="E242" t="s">
        <v>31</v>
      </c>
      <c r="F242" t="s">
        <v>23</v>
      </c>
      <c r="G242">
        <v>4</v>
      </c>
      <c r="H242" s="32">
        <v>8.9329999999999998</v>
      </c>
      <c r="I242">
        <v>0.16700000000000001</v>
      </c>
      <c r="J242">
        <v>0.51700000000000002</v>
      </c>
      <c r="K242">
        <v>96.721999999999994</v>
      </c>
      <c r="L242">
        <v>36.770000000000003</v>
      </c>
      <c r="M242">
        <v>8.4160000000000004</v>
      </c>
      <c r="N242">
        <v>309.45632000000006</v>
      </c>
      <c r="O242">
        <v>12</v>
      </c>
      <c r="P242">
        <v>8.0601666666666656</v>
      </c>
      <c r="Q242" t="s">
        <v>1040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8.0601666666666656</v>
      </c>
    </row>
    <row r="243" spans="1:19" hidden="1" x14ac:dyDescent="0.25">
      <c r="A243" t="s">
        <v>18</v>
      </c>
      <c r="B243" s="2">
        <v>45652</v>
      </c>
      <c r="C243" t="s">
        <v>17</v>
      </c>
      <c r="D243" t="s">
        <v>1041</v>
      </c>
      <c r="E243" t="s">
        <v>69</v>
      </c>
      <c r="F243" t="s">
        <v>23</v>
      </c>
      <c r="G243">
        <v>7</v>
      </c>
      <c r="H243" s="32">
        <v>8.3670000000000009</v>
      </c>
      <c r="I243">
        <v>0.13300000000000001</v>
      </c>
      <c r="J243">
        <v>0.46700000000000003</v>
      </c>
      <c r="K243">
        <v>193.816</v>
      </c>
      <c r="L243">
        <v>36.770000000000003</v>
      </c>
      <c r="M243">
        <v>7.9000000000000012</v>
      </c>
      <c r="N243">
        <v>290.48300000000006</v>
      </c>
      <c r="O243">
        <v>12</v>
      </c>
      <c r="P243">
        <v>16.151333333333334</v>
      </c>
      <c r="Q243" t="s">
        <v>1040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16.151333333333334</v>
      </c>
    </row>
    <row r="244" spans="1:19" hidden="1" x14ac:dyDescent="0.25">
      <c r="A244" t="s">
        <v>18</v>
      </c>
      <c r="B244" s="2">
        <v>45652</v>
      </c>
      <c r="C244" t="s">
        <v>44</v>
      </c>
      <c r="D244" t="s">
        <v>1049</v>
      </c>
      <c r="E244" t="s">
        <v>1050</v>
      </c>
      <c r="F244" t="s">
        <v>20</v>
      </c>
      <c r="G244">
        <v>9</v>
      </c>
      <c r="H244" s="32">
        <v>9.25</v>
      </c>
      <c r="I244">
        <v>0.16700000000000001</v>
      </c>
      <c r="J244">
        <v>0.51700000000000002</v>
      </c>
      <c r="K244">
        <v>105.95399999999999</v>
      </c>
      <c r="L244">
        <v>42.02</v>
      </c>
      <c r="M244">
        <v>8.7330000000000005</v>
      </c>
      <c r="N244">
        <v>366.96066000000008</v>
      </c>
      <c r="O244">
        <v>7</v>
      </c>
      <c r="P244">
        <v>15.136285714285714</v>
      </c>
      <c r="Q244" t="s">
        <v>1040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15.136285714285714</v>
      </c>
    </row>
    <row r="245" spans="1:19" hidden="1" x14ac:dyDescent="0.25">
      <c r="A245" t="s">
        <v>134</v>
      </c>
      <c r="B245" s="2">
        <v>45652</v>
      </c>
      <c r="C245" t="s">
        <v>44</v>
      </c>
      <c r="D245" t="s">
        <v>1059</v>
      </c>
      <c r="E245" t="s">
        <v>1060</v>
      </c>
      <c r="F245" t="s">
        <v>23</v>
      </c>
      <c r="G245">
        <v>14</v>
      </c>
      <c r="H245" s="32">
        <v>8.3170000000000002</v>
      </c>
      <c r="I245">
        <v>0.7</v>
      </c>
      <c r="J245">
        <v>0.58299999999999996</v>
      </c>
      <c r="K245">
        <v>89.406999999999996</v>
      </c>
      <c r="L245">
        <v>35</v>
      </c>
      <c r="M245">
        <v>7.3640000000000008</v>
      </c>
      <c r="N245">
        <v>257.74</v>
      </c>
      <c r="O245">
        <v>12</v>
      </c>
      <c r="P245">
        <v>7.4505833333333333</v>
      </c>
      <c r="Q245" t="s">
        <v>1040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7.4505833333333333</v>
      </c>
    </row>
    <row r="246" spans="1:19" hidden="1" x14ac:dyDescent="0.25">
      <c r="A246" t="s">
        <v>18</v>
      </c>
      <c r="B246" s="2">
        <v>45652</v>
      </c>
      <c r="C246" t="s">
        <v>44</v>
      </c>
      <c r="D246" t="s">
        <v>1045</v>
      </c>
      <c r="E246" t="s">
        <v>49</v>
      </c>
      <c r="F246" t="s">
        <v>20</v>
      </c>
      <c r="G246">
        <v>6</v>
      </c>
      <c r="H246" s="32">
        <v>8</v>
      </c>
      <c r="I246">
        <v>0.28299999999999997</v>
      </c>
      <c r="J246">
        <v>0.433</v>
      </c>
      <c r="K246">
        <v>68.265000000000001</v>
      </c>
      <c r="L246">
        <v>42.02</v>
      </c>
      <c r="M246">
        <v>7.5670000000000002</v>
      </c>
      <c r="N246">
        <v>317.96534000000003</v>
      </c>
      <c r="O246">
        <v>7</v>
      </c>
      <c r="P246">
        <v>9.7521428571428572</v>
      </c>
      <c r="Q246" t="s">
        <v>1040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9.7521428571428572</v>
      </c>
    </row>
    <row r="247" spans="1:19" hidden="1" x14ac:dyDescent="0.25">
      <c r="A247" t="s">
        <v>18</v>
      </c>
      <c r="B247" s="2">
        <v>45652</v>
      </c>
      <c r="C247" t="s">
        <v>44</v>
      </c>
      <c r="D247" t="s">
        <v>378</v>
      </c>
      <c r="E247" t="s">
        <v>61</v>
      </c>
      <c r="F247" t="s">
        <v>20</v>
      </c>
      <c r="G247">
        <v>9</v>
      </c>
      <c r="H247" s="32">
        <v>9.0500000000000007</v>
      </c>
      <c r="I247">
        <v>0.33300000000000002</v>
      </c>
      <c r="J247">
        <v>0.5</v>
      </c>
      <c r="K247">
        <v>97.47</v>
      </c>
      <c r="L247">
        <v>42.02</v>
      </c>
      <c r="M247">
        <v>8.5470000000000006</v>
      </c>
      <c r="N247">
        <v>359.14494000000008</v>
      </c>
      <c r="O247">
        <v>7</v>
      </c>
      <c r="P247">
        <v>13.924285714285714</v>
      </c>
      <c r="Q247" t="s">
        <v>1040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13.924285714285714</v>
      </c>
    </row>
    <row r="248" spans="1:19" hidden="1" x14ac:dyDescent="0.25">
      <c r="A248" t="s">
        <v>145</v>
      </c>
      <c r="B248" s="2">
        <v>45652</v>
      </c>
      <c r="C248" t="s">
        <v>44</v>
      </c>
      <c r="D248" t="s">
        <v>1051</v>
      </c>
      <c r="E248" t="s">
        <v>50</v>
      </c>
      <c r="F248" t="s">
        <v>23</v>
      </c>
      <c r="G248">
        <v>9</v>
      </c>
      <c r="H248" s="32">
        <v>10.55</v>
      </c>
      <c r="I248">
        <v>0</v>
      </c>
      <c r="J248">
        <v>0.16700000000000001</v>
      </c>
      <c r="K248">
        <v>122.98</v>
      </c>
      <c r="L248">
        <v>35</v>
      </c>
      <c r="M248">
        <v>10.383000000000001</v>
      </c>
      <c r="N248">
        <v>363.40500000000003</v>
      </c>
      <c r="O248">
        <v>12</v>
      </c>
      <c r="P248">
        <v>10.248333333333333</v>
      </c>
      <c r="Q248" t="s">
        <v>1040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10.248333333333333</v>
      </c>
    </row>
    <row r="249" spans="1:19" hidden="1" x14ac:dyDescent="0.25">
      <c r="A249" t="s">
        <v>117</v>
      </c>
      <c r="B249" s="2">
        <v>45652</v>
      </c>
      <c r="C249" t="s">
        <v>44</v>
      </c>
      <c r="D249" t="s">
        <v>1053</v>
      </c>
      <c r="E249" t="s">
        <v>46</v>
      </c>
      <c r="F249" t="s">
        <v>23</v>
      </c>
      <c r="G249">
        <v>10</v>
      </c>
      <c r="H249" s="32">
        <v>10.217000000000001</v>
      </c>
      <c r="I249">
        <v>0.317</v>
      </c>
      <c r="J249">
        <v>0.53300000000000003</v>
      </c>
      <c r="K249">
        <v>101.004</v>
      </c>
      <c r="L249">
        <v>35</v>
      </c>
      <c r="M249">
        <v>9.6840000000000011</v>
      </c>
      <c r="N249">
        <v>338.94000000000005</v>
      </c>
      <c r="O249">
        <v>12</v>
      </c>
      <c r="P249">
        <v>8.4169999999999998</v>
      </c>
      <c r="Q249" t="s">
        <v>1040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8.4169999999999998</v>
      </c>
    </row>
    <row r="250" spans="1:19" hidden="1" x14ac:dyDescent="0.25">
      <c r="A250" t="s">
        <v>132</v>
      </c>
      <c r="B250" s="2">
        <v>45652</v>
      </c>
      <c r="C250" t="s">
        <v>44</v>
      </c>
      <c r="D250" t="s">
        <v>1047</v>
      </c>
      <c r="E250" t="s">
        <v>51</v>
      </c>
      <c r="F250" t="s">
        <v>23</v>
      </c>
      <c r="G250">
        <v>5</v>
      </c>
      <c r="H250" s="32">
        <v>6.4329999999999998</v>
      </c>
      <c r="I250">
        <v>0.183</v>
      </c>
      <c r="J250">
        <v>0.5</v>
      </c>
      <c r="K250">
        <v>57.767000000000003</v>
      </c>
      <c r="L250">
        <v>35</v>
      </c>
      <c r="M250">
        <v>5.9329999999999998</v>
      </c>
      <c r="N250">
        <v>207.655</v>
      </c>
      <c r="O250">
        <v>12</v>
      </c>
      <c r="P250">
        <v>4.8139166666666666</v>
      </c>
      <c r="Q250" t="s">
        <v>1040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4.8139166666666666</v>
      </c>
    </row>
    <row r="251" spans="1:19" hidden="1" x14ac:dyDescent="0.25">
      <c r="A251" t="s">
        <v>45</v>
      </c>
      <c r="B251" s="2">
        <v>45652</v>
      </c>
      <c r="C251" t="s">
        <v>44</v>
      </c>
      <c r="D251" t="s">
        <v>1052</v>
      </c>
      <c r="E251" t="s">
        <v>48</v>
      </c>
      <c r="F251" t="s">
        <v>23</v>
      </c>
      <c r="G251">
        <v>6</v>
      </c>
      <c r="H251" s="32">
        <v>7.867</v>
      </c>
      <c r="I251">
        <v>0.45</v>
      </c>
      <c r="J251">
        <v>0.55000000000000004</v>
      </c>
      <c r="K251">
        <v>28.710999999999999</v>
      </c>
      <c r="L251">
        <v>40</v>
      </c>
      <c r="M251">
        <v>7.1970000000000001</v>
      </c>
      <c r="N251">
        <v>287.88</v>
      </c>
      <c r="O251">
        <v>12</v>
      </c>
      <c r="P251">
        <v>2.3925833333333331</v>
      </c>
      <c r="Q251" t="s">
        <v>1040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2.3925833333333331</v>
      </c>
    </row>
    <row r="252" spans="1:19" hidden="1" x14ac:dyDescent="0.25">
      <c r="A252" t="s">
        <v>140</v>
      </c>
      <c r="B252" s="2">
        <v>45653</v>
      </c>
      <c r="C252" t="s">
        <v>17</v>
      </c>
      <c r="D252" t="s">
        <v>385</v>
      </c>
      <c r="E252" t="s">
        <v>386</v>
      </c>
      <c r="F252" t="s">
        <v>23</v>
      </c>
      <c r="G252">
        <v>8</v>
      </c>
      <c r="H252" s="32">
        <v>10.050000000000001</v>
      </c>
      <c r="I252">
        <v>0.16700000000000001</v>
      </c>
      <c r="J252">
        <v>0.66700000000000004</v>
      </c>
      <c r="K252">
        <v>151.40700000000001</v>
      </c>
      <c r="L252">
        <v>32.5</v>
      </c>
      <c r="M252">
        <v>9.3830000000000009</v>
      </c>
      <c r="N252">
        <v>304.94750000000005</v>
      </c>
      <c r="O252">
        <v>12</v>
      </c>
      <c r="P252">
        <v>12.61725</v>
      </c>
      <c r="Q252" t="s">
        <v>1040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12.61725</v>
      </c>
    </row>
    <row r="253" spans="1:19" hidden="1" x14ac:dyDescent="0.25">
      <c r="A253" t="s">
        <v>18</v>
      </c>
      <c r="B253" s="2">
        <v>45653</v>
      </c>
      <c r="C253" t="s">
        <v>17</v>
      </c>
      <c r="D253" t="s">
        <v>1042</v>
      </c>
      <c r="E253" t="s">
        <v>33</v>
      </c>
      <c r="F253" t="s">
        <v>23</v>
      </c>
      <c r="G253">
        <v>6</v>
      </c>
      <c r="H253" s="32">
        <v>8.5329999999999995</v>
      </c>
      <c r="I253">
        <v>0.46700000000000003</v>
      </c>
      <c r="J253">
        <v>0.53300000000000003</v>
      </c>
      <c r="K253">
        <v>169.72200000000001</v>
      </c>
      <c r="L253">
        <v>36.770000000000003</v>
      </c>
      <c r="M253">
        <v>7.8629999999999995</v>
      </c>
      <c r="N253">
        <v>289.12251000000003</v>
      </c>
      <c r="O253">
        <v>12</v>
      </c>
      <c r="P253">
        <v>14.143500000000001</v>
      </c>
      <c r="Q253" t="s">
        <v>1040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14.143500000000001</v>
      </c>
    </row>
    <row r="254" spans="1:19" hidden="1" x14ac:dyDescent="0.25">
      <c r="A254" t="s">
        <v>136</v>
      </c>
      <c r="B254" s="2">
        <v>45653</v>
      </c>
      <c r="C254" t="s">
        <v>17</v>
      </c>
      <c r="D254" t="s">
        <v>229</v>
      </c>
      <c r="E254" t="s">
        <v>1066</v>
      </c>
      <c r="F254" t="s">
        <v>23</v>
      </c>
      <c r="G254">
        <v>8</v>
      </c>
      <c r="H254" s="32">
        <v>10.516999999999999</v>
      </c>
      <c r="I254">
        <v>0</v>
      </c>
      <c r="J254">
        <v>0.48299999999999998</v>
      </c>
      <c r="K254">
        <v>174.63900000000001</v>
      </c>
      <c r="L254">
        <v>32.5</v>
      </c>
      <c r="M254">
        <v>10.033999999999999</v>
      </c>
      <c r="N254">
        <v>326.10499999999996</v>
      </c>
      <c r="O254">
        <v>12</v>
      </c>
      <c r="P254">
        <v>14.55325</v>
      </c>
      <c r="Q254" t="s">
        <v>1040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14.55325</v>
      </c>
    </row>
    <row r="255" spans="1:19" hidden="1" x14ac:dyDescent="0.25">
      <c r="A255" t="s">
        <v>142</v>
      </c>
      <c r="B255" s="2">
        <v>45653</v>
      </c>
      <c r="C255" t="s">
        <v>17</v>
      </c>
      <c r="D255" t="s">
        <v>395</v>
      </c>
      <c r="E255" t="s">
        <v>41</v>
      </c>
      <c r="F255" t="s">
        <v>23</v>
      </c>
      <c r="G255">
        <v>8</v>
      </c>
      <c r="H255" s="32">
        <v>10.85</v>
      </c>
      <c r="I255">
        <v>0.16700000000000001</v>
      </c>
      <c r="J255">
        <v>0.5</v>
      </c>
      <c r="K255">
        <v>213.55199999999999</v>
      </c>
      <c r="L255">
        <v>32.5</v>
      </c>
      <c r="M255">
        <v>10.35</v>
      </c>
      <c r="N255">
        <v>336.375</v>
      </c>
      <c r="O255">
        <v>12</v>
      </c>
      <c r="P255">
        <v>17.795999999999999</v>
      </c>
      <c r="Q255" t="s">
        <v>1040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17.795999999999999</v>
      </c>
    </row>
    <row r="256" spans="1:19" hidden="1" x14ac:dyDescent="0.25">
      <c r="A256" t="s">
        <v>136</v>
      </c>
      <c r="B256" s="2">
        <v>45653</v>
      </c>
      <c r="C256" t="s">
        <v>17</v>
      </c>
      <c r="D256" t="s">
        <v>393</v>
      </c>
      <c r="E256" t="s">
        <v>60</v>
      </c>
      <c r="F256" t="s">
        <v>37</v>
      </c>
      <c r="G256">
        <v>7</v>
      </c>
      <c r="H256" s="32">
        <v>10.3</v>
      </c>
      <c r="I256">
        <v>0</v>
      </c>
      <c r="J256">
        <v>0.48299999999999998</v>
      </c>
      <c r="K256">
        <v>130.98400000000001</v>
      </c>
      <c r="L256">
        <v>29</v>
      </c>
      <c r="M256">
        <v>9.8170000000000002</v>
      </c>
      <c r="N256">
        <v>284.69299999999998</v>
      </c>
      <c r="O256">
        <v>19</v>
      </c>
      <c r="P256">
        <v>6.893894736842106</v>
      </c>
      <c r="Q256" t="s">
        <v>1040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6.893894736842106</v>
      </c>
    </row>
    <row r="257" spans="1:19" hidden="1" x14ac:dyDescent="0.25">
      <c r="A257" t="s">
        <v>21</v>
      </c>
      <c r="B257" s="2">
        <v>45653</v>
      </c>
      <c r="C257" t="s">
        <v>17</v>
      </c>
      <c r="D257" t="s">
        <v>230</v>
      </c>
      <c r="E257" t="s">
        <v>231</v>
      </c>
      <c r="F257" t="s">
        <v>23</v>
      </c>
      <c r="G257">
        <v>6</v>
      </c>
      <c r="H257" s="32">
        <v>8.1</v>
      </c>
      <c r="I257">
        <v>0</v>
      </c>
      <c r="J257">
        <v>0.5</v>
      </c>
      <c r="K257">
        <v>130.33699999999999</v>
      </c>
      <c r="L257">
        <v>32.5</v>
      </c>
      <c r="M257">
        <v>7.6</v>
      </c>
      <c r="N257">
        <v>247</v>
      </c>
      <c r="O257">
        <v>12</v>
      </c>
      <c r="P257">
        <v>10.861416666666665</v>
      </c>
      <c r="Q257" t="s">
        <v>1040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10.861416666666665</v>
      </c>
    </row>
    <row r="258" spans="1:19" hidden="1" x14ac:dyDescent="0.25">
      <c r="A258" t="s">
        <v>18</v>
      </c>
      <c r="B258" s="2">
        <v>45653</v>
      </c>
      <c r="C258" t="s">
        <v>17</v>
      </c>
      <c r="D258" t="s">
        <v>380</v>
      </c>
      <c r="E258" t="s">
        <v>69</v>
      </c>
      <c r="F258" t="s">
        <v>23</v>
      </c>
      <c r="G258">
        <v>5</v>
      </c>
      <c r="H258" s="32">
        <v>8.1</v>
      </c>
      <c r="I258">
        <v>0.15</v>
      </c>
      <c r="J258">
        <v>0.46700000000000003</v>
      </c>
      <c r="K258">
        <v>108.35599999999999</v>
      </c>
      <c r="L258">
        <v>36.770000000000003</v>
      </c>
      <c r="M258">
        <v>7.633</v>
      </c>
      <c r="N258">
        <v>280.66541000000001</v>
      </c>
      <c r="O258">
        <v>12</v>
      </c>
      <c r="P258">
        <v>9.0296666666666656</v>
      </c>
      <c r="Q258" t="s">
        <v>1040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9.0296666666666656</v>
      </c>
    </row>
    <row r="259" spans="1:19" hidden="1" x14ac:dyDescent="0.25">
      <c r="A259" t="s">
        <v>18</v>
      </c>
      <c r="B259" s="2">
        <v>45653</v>
      </c>
      <c r="C259" t="s">
        <v>17</v>
      </c>
      <c r="D259" t="s">
        <v>403</v>
      </c>
      <c r="E259" t="s">
        <v>404</v>
      </c>
      <c r="F259" t="s">
        <v>23</v>
      </c>
      <c r="G259">
        <v>8</v>
      </c>
      <c r="H259" s="32">
        <v>8.5</v>
      </c>
      <c r="I259">
        <v>0</v>
      </c>
      <c r="J259">
        <v>0.45</v>
      </c>
      <c r="K259">
        <v>163.328</v>
      </c>
      <c r="L259">
        <v>36.770000000000003</v>
      </c>
      <c r="M259">
        <v>8.0500000000000007</v>
      </c>
      <c r="N259">
        <v>295.99850000000004</v>
      </c>
      <c r="O259">
        <v>12</v>
      </c>
      <c r="P259">
        <v>13.610666666666667</v>
      </c>
      <c r="Q259" t="s">
        <v>1040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13.610666666666667</v>
      </c>
    </row>
    <row r="260" spans="1:19" hidden="1" x14ac:dyDescent="0.25">
      <c r="A260" t="s">
        <v>136</v>
      </c>
      <c r="B260" s="2">
        <v>45653</v>
      </c>
      <c r="C260" t="s">
        <v>17</v>
      </c>
      <c r="D260" t="s">
        <v>228</v>
      </c>
      <c r="E260" t="s">
        <v>58</v>
      </c>
      <c r="F260" t="s">
        <v>37</v>
      </c>
      <c r="G260">
        <v>7</v>
      </c>
      <c r="H260" s="32">
        <v>10.467000000000001</v>
      </c>
      <c r="I260">
        <v>0</v>
      </c>
      <c r="J260">
        <v>0.46700000000000003</v>
      </c>
      <c r="K260">
        <v>219.21100000000001</v>
      </c>
      <c r="L260">
        <v>29</v>
      </c>
      <c r="M260">
        <v>10</v>
      </c>
      <c r="N260">
        <v>290</v>
      </c>
      <c r="O260">
        <v>19</v>
      </c>
      <c r="P260">
        <v>11.537421052631579</v>
      </c>
      <c r="Q260" t="s">
        <v>1040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11.537421052631579</v>
      </c>
    </row>
    <row r="261" spans="1:19" hidden="1" x14ac:dyDescent="0.25">
      <c r="A261" t="s">
        <v>143</v>
      </c>
      <c r="B261" s="2">
        <v>45653</v>
      </c>
      <c r="C261" t="s">
        <v>17</v>
      </c>
      <c r="D261" t="s">
        <v>399</v>
      </c>
      <c r="E261" t="s">
        <v>400</v>
      </c>
      <c r="F261" t="s">
        <v>23</v>
      </c>
      <c r="G261">
        <v>11</v>
      </c>
      <c r="H261" s="32">
        <v>10.617000000000001</v>
      </c>
      <c r="I261">
        <v>0.33300000000000002</v>
      </c>
      <c r="J261">
        <v>0.5</v>
      </c>
      <c r="K261">
        <v>171.83199999999999</v>
      </c>
      <c r="L261">
        <v>32.5</v>
      </c>
      <c r="M261">
        <v>10.114000000000001</v>
      </c>
      <c r="N261">
        <v>328.70500000000004</v>
      </c>
      <c r="O261">
        <v>12</v>
      </c>
      <c r="P261">
        <v>14.319333333333333</v>
      </c>
      <c r="Q261" t="s">
        <v>1040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14.319333333333333</v>
      </c>
    </row>
    <row r="262" spans="1:19" hidden="1" x14ac:dyDescent="0.25">
      <c r="A262" t="s">
        <v>133</v>
      </c>
      <c r="B262" s="2">
        <v>45653</v>
      </c>
      <c r="C262" t="s">
        <v>17</v>
      </c>
      <c r="D262" t="s">
        <v>405</v>
      </c>
      <c r="E262" t="s">
        <v>64</v>
      </c>
      <c r="F262" t="s">
        <v>23</v>
      </c>
      <c r="G262">
        <v>10</v>
      </c>
      <c r="H262" s="32">
        <v>11.6</v>
      </c>
      <c r="I262">
        <v>0.35</v>
      </c>
      <c r="J262">
        <v>0.51700000000000002</v>
      </c>
      <c r="K262">
        <v>116.05500000000001</v>
      </c>
      <c r="L262">
        <v>32.5</v>
      </c>
      <c r="M262">
        <v>11.062999999999999</v>
      </c>
      <c r="N262">
        <v>359.54749999999996</v>
      </c>
      <c r="O262">
        <v>12</v>
      </c>
      <c r="P262">
        <v>9.6712500000000006</v>
      </c>
      <c r="Q262" t="s">
        <v>1040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9.6712500000000006</v>
      </c>
    </row>
    <row r="263" spans="1:19" hidden="1" x14ac:dyDescent="0.25">
      <c r="A263" t="s">
        <v>141</v>
      </c>
      <c r="B263" s="2">
        <v>45653</v>
      </c>
      <c r="C263" t="s">
        <v>17</v>
      </c>
      <c r="D263" t="s">
        <v>406</v>
      </c>
      <c r="E263" t="s">
        <v>66</v>
      </c>
      <c r="F263" t="s">
        <v>23</v>
      </c>
      <c r="G263">
        <v>10</v>
      </c>
      <c r="H263" s="32">
        <v>10</v>
      </c>
      <c r="I263">
        <v>0.3</v>
      </c>
      <c r="J263">
        <v>0.5</v>
      </c>
      <c r="K263">
        <v>210.89500000000001</v>
      </c>
      <c r="L263">
        <v>32.5</v>
      </c>
      <c r="M263">
        <v>9.5</v>
      </c>
      <c r="N263">
        <v>308.75</v>
      </c>
      <c r="O263">
        <v>12</v>
      </c>
      <c r="P263">
        <v>17.574583333333333</v>
      </c>
      <c r="Q263" t="s">
        <v>1040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17.574583333333333</v>
      </c>
    </row>
    <row r="264" spans="1:19" hidden="1" x14ac:dyDescent="0.25">
      <c r="A264" t="s">
        <v>135</v>
      </c>
      <c r="B264" s="2">
        <v>45653</v>
      </c>
      <c r="C264" t="s">
        <v>17</v>
      </c>
      <c r="D264" t="s">
        <v>402</v>
      </c>
      <c r="E264" t="s">
        <v>30</v>
      </c>
      <c r="F264" t="s">
        <v>23</v>
      </c>
      <c r="G264">
        <v>8</v>
      </c>
      <c r="H264" s="32">
        <v>10</v>
      </c>
      <c r="I264">
        <v>0.16700000000000001</v>
      </c>
      <c r="J264">
        <v>0.5</v>
      </c>
      <c r="K264">
        <v>253.38</v>
      </c>
      <c r="L264">
        <v>32.5</v>
      </c>
      <c r="M264">
        <v>9.5</v>
      </c>
      <c r="N264">
        <v>308.75</v>
      </c>
      <c r="O264">
        <v>12</v>
      </c>
      <c r="P264">
        <v>21.114999999999998</v>
      </c>
      <c r="Q264" t="s">
        <v>1040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21.114999999999998</v>
      </c>
    </row>
    <row r="265" spans="1:19" hidden="1" x14ac:dyDescent="0.25">
      <c r="A265" t="s">
        <v>144</v>
      </c>
      <c r="B265" s="2">
        <v>45653</v>
      </c>
      <c r="C265" t="s">
        <v>17</v>
      </c>
      <c r="D265" t="s">
        <v>396</v>
      </c>
      <c r="E265" t="s">
        <v>39</v>
      </c>
      <c r="F265" t="s">
        <v>37</v>
      </c>
      <c r="G265">
        <v>9</v>
      </c>
      <c r="H265" s="32">
        <v>10.132999999999999</v>
      </c>
      <c r="I265">
        <v>0.4</v>
      </c>
      <c r="J265">
        <v>0.55000000000000004</v>
      </c>
      <c r="K265">
        <v>154.23500000000001</v>
      </c>
      <c r="L265">
        <v>29</v>
      </c>
      <c r="M265">
        <v>9.5129999999999981</v>
      </c>
      <c r="N265">
        <v>275.87699999999995</v>
      </c>
      <c r="O265">
        <v>19</v>
      </c>
      <c r="P265">
        <v>8.1176315789473694</v>
      </c>
      <c r="Q265" t="s">
        <v>1040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8.1176315789473694</v>
      </c>
    </row>
    <row r="266" spans="1:19" hidden="1" x14ac:dyDescent="0.25">
      <c r="A266" t="s">
        <v>18</v>
      </c>
      <c r="B266" s="2">
        <v>45653</v>
      </c>
      <c r="C266" t="s">
        <v>17</v>
      </c>
      <c r="D266" t="s">
        <v>394</v>
      </c>
      <c r="E266" t="s">
        <v>24</v>
      </c>
      <c r="F266" t="s">
        <v>23</v>
      </c>
      <c r="G266">
        <v>6</v>
      </c>
      <c r="H266" s="32">
        <v>8.4830000000000005</v>
      </c>
      <c r="I266">
        <v>0.217</v>
      </c>
      <c r="J266">
        <v>0.4</v>
      </c>
      <c r="K266">
        <v>157.17500000000001</v>
      </c>
      <c r="L266">
        <v>36.770000000000003</v>
      </c>
      <c r="M266">
        <v>8.0830000000000002</v>
      </c>
      <c r="N266">
        <v>297.21191000000005</v>
      </c>
      <c r="O266">
        <v>12</v>
      </c>
      <c r="P266">
        <v>13.097916666666668</v>
      </c>
      <c r="Q266" t="s">
        <v>1040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13.097916666666668</v>
      </c>
    </row>
    <row r="267" spans="1:19" hidden="1" x14ac:dyDescent="0.25">
      <c r="A267" t="s">
        <v>21</v>
      </c>
      <c r="B267" s="2">
        <v>45653</v>
      </c>
      <c r="C267" t="s">
        <v>17</v>
      </c>
      <c r="D267" t="s">
        <v>232</v>
      </c>
      <c r="E267" t="s">
        <v>233</v>
      </c>
      <c r="F267" t="s">
        <v>23</v>
      </c>
      <c r="G267">
        <v>3</v>
      </c>
      <c r="H267" s="32">
        <v>9.0329999999999995</v>
      </c>
      <c r="I267">
        <v>0</v>
      </c>
      <c r="J267">
        <v>0</v>
      </c>
      <c r="K267">
        <v>160.49600000000001</v>
      </c>
      <c r="L267">
        <v>32.5</v>
      </c>
      <c r="M267">
        <v>9.0329999999999995</v>
      </c>
      <c r="N267">
        <v>293.57249999999999</v>
      </c>
      <c r="O267">
        <v>12</v>
      </c>
      <c r="P267">
        <v>13.374666666666668</v>
      </c>
      <c r="Q267" t="s">
        <v>1040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13.374666666666668</v>
      </c>
    </row>
    <row r="268" spans="1:19" hidden="1" x14ac:dyDescent="0.25">
      <c r="A268" t="s">
        <v>138</v>
      </c>
      <c r="B268" s="2">
        <v>45653</v>
      </c>
      <c r="C268" t="s">
        <v>17</v>
      </c>
      <c r="D268" t="s">
        <v>384</v>
      </c>
      <c r="E268" t="s">
        <v>36</v>
      </c>
      <c r="F268" t="s">
        <v>37</v>
      </c>
      <c r="G268">
        <v>8</v>
      </c>
      <c r="H268" s="32">
        <v>10</v>
      </c>
      <c r="I268">
        <v>0.3</v>
      </c>
      <c r="J268">
        <v>0.5</v>
      </c>
      <c r="K268">
        <v>126.605</v>
      </c>
      <c r="L268">
        <v>29</v>
      </c>
      <c r="M268">
        <v>9.5</v>
      </c>
      <c r="N268">
        <v>275.5</v>
      </c>
      <c r="O268">
        <v>19</v>
      </c>
      <c r="P268">
        <v>6.6634210526315796</v>
      </c>
      <c r="Q268" t="s">
        <v>1040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6.6634210526315796</v>
      </c>
    </row>
    <row r="269" spans="1:19" hidden="1" x14ac:dyDescent="0.25">
      <c r="A269" t="s">
        <v>136</v>
      </c>
      <c r="B269" s="2">
        <v>45653</v>
      </c>
      <c r="C269" t="s">
        <v>17</v>
      </c>
      <c r="D269" t="s">
        <v>229</v>
      </c>
      <c r="E269" t="s">
        <v>1067</v>
      </c>
      <c r="F269" t="s">
        <v>23</v>
      </c>
      <c r="G269">
        <v>4</v>
      </c>
      <c r="H269" s="32">
        <v>4.9829999999999997</v>
      </c>
      <c r="I269">
        <v>0</v>
      </c>
      <c r="J269">
        <v>0</v>
      </c>
      <c r="K269">
        <v>78.12</v>
      </c>
      <c r="L269">
        <v>32.5</v>
      </c>
      <c r="M269">
        <v>4.9829999999999997</v>
      </c>
      <c r="N269">
        <v>161.94749999999999</v>
      </c>
      <c r="O269">
        <v>12</v>
      </c>
      <c r="P269">
        <v>6.5100000000000007</v>
      </c>
      <c r="Q269" t="s">
        <v>1040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6.5100000000000007</v>
      </c>
    </row>
    <row r="270" spans="1:19" hidden="1" x14ac:dyDescent="0.25">
      <c r="A270" t="s">
        <v>18</v>
      </c>
      <c r="B270" s="2">
        <v>45653</v>
      </c>
      <c r="C270" t="s">
        <v>17</v>
      </c>
      <c r="D270" t="s">
        <v>401</v>
      </c>
      <c r="E270" t="s">
        <v>383</v>
      </c>
      <c r="F270" t="s">
        <v>23</v>
      </c>
      <c r="G270">
        <v>6</v>
      </c>
      <c r="H270" s="32">
        <v>8.6170000000000009</v>
      </c>
      <c r="I270">
        <v>0.13300000000000001</v>
      </c>
      <c r="J270">
        <v>0.41699999999999998</v>
      </c>
      <c r="K270">
        <v>165.40199999999999</v>
      </c>
      <c r="L270">
        <v>36.770000000000003</v>
      </c>
      <c r="M270">
        <v>8.2000000000000011</v>
      </c>
      <c r="N270">
        <v>301.51400000000007</v>
      </c>
      <c r="O270">
        <v>12</v>
      </c>
      <c r="P270">
        <v>13.783499999999998</v>
      </c>
      <c r="Q270" t="s">
        <v>1040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13.783499999999998</v>
      </c>
    </row>
    <row r="271" spans="1:19" hidden="1" x14ac:dyDescent="0.25">
      <c r="A271" t="s">
        <v>65</v>
      </c>
      <c r="B271" s="2">
        <v>45653</v>
      </c>
      <c r="C271" t="s">
        <v>17</v>
      </c>
      <c r="D271" t="s">
        <v>1043</v>
      </c>
      <c r="E271" t="s">
        <v>35</v>
      </c>
      <c r="F271" t="s">
        <v>23</v>
      </c>
      <c r="G271">
        <v>8</v>
      </c>
      <c r="H271" s="32">
        <v>10.717000000000001</v>
      </c>
      <c r="I271">
        <v>0</v>
      </c>
      <c r="J271">
        <v>0.2</v>
      </c>
      <c r="K271">
        <v>237.57599999999999</v>
      </c>
      <c r="L271">
        <v>32.5</v>
      </c>
      <c r="M271">
        <v>10.517000000000001</v>
      </c>
      <c r="N271">
        <v>341.80250000000007</v>
      </c>
      <c r="O271">
        <v>12</v>
      </c>
      <c r="P271">
        <v>19.797999999999998</v>
      </c>
      <c r="Q271" t="s">
        <v>1040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19.797999999999998</v>
      </c>
    </row>
    <row r="272" spans="1:19" hidden="1" x14ac:dyDescent="0.25">
      <c r="A272" t="s">
        <v>139</v>
      </c>
      <c r="B272" s="2">
        <v>45653</v>
      </c>
      <c r="C272" t="s">
        <v>17</v>
      </c>
      <c r="D272" t="s">
        <v>389</v>
      </c>
      <c r="E272" t="s">
        <v>43</v>
      </c>
      <c r="F272" t="s">
        <v>37</v>
      </c>
      <c r="G272">
        <v>6</v>
      </c>
      <c r="H272" s="32">
        <v>10.15</v>
      </c>
      <c r="I272">
        <v>0.36699999999999999</v>
      </c>
      <c r="J272">
        <v>0.46700000000000003</v>
      </c>
      <c r="K272">
        <v>92.346999999999994</v>
      </c>
      <c r="L272">
        <v>29</v>
      </c>
      <c r="M272">
        <v>9.6460000000000008</v>
      </c>
      <c r="N272">
        <v>279.73400000000004</v>
      </c>
      <c r="O272">
        <v>19</v>
      </c>
      <c r="P272">
        <v>4.8603684210526312</v>
      </c>
      <c r="Q272" t="s">
        <v>1040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4.8603684210526312</v>
      </c>
    </row>
    <row r="273" spans="1:19" hidden="1" x14ac:dyDescent="0.25">
      <c r="A273" t="s">
        <v>18</v>
      </c>
      <c r="B273" s="2">
        <v>45653</v>
      </c>
      <c r="C273" t="s">
        <v>17</v>
      </c>
      <c r="D273" t="s">
        <v>387</v>
      </c>
      <c r="E273" t="s">
        <v>31</v>
      </c>
      <c r="F273" t="s">
        <v>23</v>
      </c>
      <c r="G273">
        <v>4</v>
      </c>
      <c r="H273" s="32">
        <v>8.5</v>
      </c>
      <c r="I273">
        <v>0.45</v>
      </c>
      <c r="J273">
        <v>0.68300000000000005</v>
      </c>
      <c r="K273">
        <v>85.308000000000007</v>
      </c>
      <c r="L273">
        <v>36.770000000000003</v>
      </c>
      <c r="M273">
        <v>7.6970000000000001</v>
      </c>
      <c r="N273">
        <v>283.01869000000005</v>
      </c>
      <c r="O273">
        <v>12</v>
      </c>
      <c r="P273">
        <v>7.1090000000000009</v>
      </c>
      <c r="Q273" t="s">
        <v>1040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7.1090000000000009</v>
      </c>
    </row>
    <row r="274" spans="1:19" hidden="1" x14ac:dyDescent="0.25">
      <c r="A274" t="s">
        <v>117</v>
      </c>
      <c r="B274" s="2">
        <v>45653</v>
      </c>
      <c r="C274" t="s">
        <v>44</v>
      </c>
      <c r="D274" t="s">
        <v>1053</v>
      </c>
      <c r="E274" t="s">
        <v>46</v>
      </c>
      <c r="F274" t="s">
        <v>23</v>
      </c>
      <c r="G274">
        <v>10</v>
      </c>
      <c r="H274" s="32">
        <v>9.6170000000000009</v>
      </c>
      <c r="I274">
        <v>0.15</v>
      </c>
      <c r="J274">
        <v>0.55000000000000004</v>
      </c>
      <c r="K274">
        <v>99.665000000000006</v>
      </c>
      <c r="L274">
        <v>35</v>
      </c>
      <c r="M274">
        <v>9.0670000000000002</v>
      </c>
      <c r="N274">
        <v>317.34500000000003</v>
      </c>
      <c r="O274">
        <v>12</v>
      </c>
      <c r="P274">
        <v>8.3054166666666678</v>
      </c>
      <c r="Q274" t="s">
        <v>1040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8.3054166666666678</v>
      </c>
    </row>
    <row r="275" spans="1:19" hidden="1" x14ac:dyDescent="0.25">
      <c r="A275" t="s">
        <v>45</v>
      </c>
      <c r="B275" s="2">
        <v>45653</v>
      </c>
      <c r="C275" t="s">
        <v>44</v>
      </c>
      <c r="D275" t="s">
        <v>1052</v>
      </c>
      <c r="E275" t="s">
        <v>48</v>
      </c>
      <c r="F275" t="s">
        <v>23</v>
      </c>
      <c r="G275">
        <v>14</v>
      </c>
      <c r="H275" s="32">
        <v>8.4499999999999993</v>
      </c>
      <c r="I275">
        <v>0.3</v>
      </c>
      <c r="J275">
        <v>0.5</v>
      </c>
      <c r="K275">
        <v>101.542</v>
      </c>
      <c r="L275">
        <v>40</v>
      </c>
      <c r="M275">
        <v>7.9499999999999993</v>
      </c>
      <c r="N275">
        <v>318</v>
      </c>
      <c r="O275">
        <v>12</v>
      </c>
      <c r="P275">
        <v>8.4618333333333329</v>
      </c>
      <c r="Q275" t="s">
        <v>1040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8.4618333333333329</v>
      </c>
    </row>
    <row r="276" spans="1:19" hidden="1" x14ac:dyDescent="0.25">
      <c r="A276" t="s">
        <v>134</v>
      </c>
      <c r="B276" s="2">
        <v>45653</v>
      </c>
      <c r="C276" t="s">
        <v>44</v>
      </c>
      <c r="D276" t="s">
        <v>1059</v>
      </c>
      <c r="E276" t="s">
        <v>1060</v>
      </c>
      <c r="F276" t="s">
        <v>23</v>
      </c>
      <c r="G276">
        <v>10</v>
      </c>
      <c r="H276" s="32">
        <v>8.7330000000000005</v>
      </c>
      <c r="I276">
        <v>0.63300000000000001</v>
      </c>
      <c r="J276">
        <v>0.433</v>
      </c>
      <c r="K276">
        <v>109.057</v>
      </c>
      <c r="L276">
        <v>35</v>
      </c>
      <c r="M276">
        <v>7.9970000000000008</v>
      </c>
      <c r="N276">
        <v>279.89500000000004</v>
      </c>
      <c r="O276">
        <v>12</v>
      </c>
      <c r="P276">
        <v>9.0880833333333335</v>
      </c>
      <c r="Q276" t="s">
        <v>1040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9.0880833333333335</v>
      </c>
    </row>
    <row r="277" spans="1:19" hidden="1" x14ac:dyDescent="0.25">
      <c r="A277" t="s">
        <v>18</v>
      </c>
      <c r="B277" s="2">
        <v>45653</v>
      </c>
      <c r="C277" t="s">
        <v>44</v>
      </c>
      <c r="D277" t="s">
        <v>378</v>
      </c>
      <c r="E277" t="s">
        <v>61</v>
      </c>
      <c r="F277" t="s">
        <v>20</v>
      </c>
      <c r="G277">
        <v>6</v>
      </c>
      <c r="H277" s="32">
        <v>8.5169999999999995</v>
      </c>
      <c r="I277">
        <v>0.16700000000000001</v>
      </c>
      <c r="J277">
        <v>0.5</v>
      </c>
      <c r="K277">
        <v>67.067999999999998</v>
      </c>
      <c r="L277">
        <v>42.02</v>
      </c>
      <c r="M277">
        <v>8.0169999999999995</v>
      </c>
      <c r="N277">
        <v>336.87434000000002</v>
      </c>
      <c r="O277">
        <v>7</v>
      </c>
      <c r="P277">
        <v>9.5811428571428561</v>
      </c>
      <c r="Q277" t="s">
        <v>1040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9.5811428571428561</v>
      </c>
    </row>
    <row r="278" spans="1:19" hidden="1" x14ac:dyDescent="0.25">
      <c r="A278" t="s">
        <v>18</v>
      </c>
      <c r="B278" s="2">
        <v>45653</v>
      </c>
      <c r="C278" t="s">
        <v>44</v>
      </c>
      <c r="D278" t="s">
        <v>1049</v>
      </c>
      <c r="E278" t="s">
        <v>1050</v>
      </c>
      <c r="F278" t="s">
        <v>20</v>
      </c>
      <c r="G278">
        <v>5</v>
      </c>
      <c r="H278" s="32">
        <v>7.617</v>
      </c>
      <c r="I278">
        <v>0</v>
      </c>
      <c r="J278">
        <v>0</v>
      </c>
      <c r="K278">
        <v>98.003</v>
      </c>
      <c r="L278">
        <v>42.02</v>
      </c>
      <c r="M278">
        <v>7.617</v>
      </c>
      <c r="N278">
        <v>320.06634000000003</v>
      </c>
      <c r="O278">
        <v>7</v>
      </c>
      <c r="P278">
        <v>14.000428571428571</v>
      </c>
      <c r="Q278" t="s">
        <v>1040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14.000428571428571</v>
      </c>
    </row>
    <row r="279" spans="1:19" hidden="1" x14ac:dyDescent="0.25">
      <c r="A279" t="s">
        <v>145</v>
      </c>
      <c r="B279" s="2">
        <v>45653</v>
      </c>
      <c r="C279" t="s">
        <v>44</v>
      </c>
      <c r="D279" t="s">
        <v>1051</v>
      </c>
      <c r="E279" t="s">
        <v>50</v>
      </c>
      <c r="F279" t="s">
        <v>23</v>
      </c>
      <c r="G279">
        <v>10</v>
      </c>
      <c r="H279" s="32">
        <v>10.1</v>
      </c>
      <c r="I279">
        <v>0</v>
      </c>
      <c r="J279">
        <v>0.35</v>
      </c>
      <c r="K279">
        <v>94.668000000000006</v>
      </c>
      <c r="L279">
        <v>35</v>
      </c>
      <c r="M279">
        <v>9.75</v>
      </c>
      <c r="N279">
        <v>341.25</v>
      </c>
      <c r="O279">
        <v>12</v>
      </c>
      <c r="P279">
        <v>7.8890000000000002</v>
      </c>
      <c r="Q279" t="s">
        <v>1040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7.8890000000000002</v>
      </c>
    </row>
    <row r="280" spans="1:19" hidden="1" x14ac:dyDescent="0.25">
      <c r="A280" t="s">
        <v>18</v>
      </c>
      <c r="B280" s="2">
        <v>45653</v>
      </c>
      <c r="C280" t="s">
        <v>44</v>
      </c>
      <c r="D280" t="s">
        <v>1058</v>
      </c>
      <c r="E280" t="s">
        <v>49</v>
      </c>
      <c r="F280" t="s">
        <v>20</v>
      </c>
      <c r="G280">
        <v>8</v>
      </c>
      <c r="H280" s="32">
        <v>8.4499999999999993</v>
      </c>
      <c r="I280">
        <v>0.16700000000000001</v>
      </c>
      <c r="J280">
        <v>0.26700000000000002</v>
      </c>
      <c r="K280">
        <v>70.569999999999993</v>
      </c>
      <c r="L280">
        <v>42.02</v>
      </c>
      <c r="M280">
        <v>8.1829999999999998</v>
      </c>
      <c r="N280">
        <v>343.84966000000003</v>
      </c>
      <c r="O280">
        <v>7</v>
      </c>
      <c r="P280">
        <v>10.081428571428571</v>
      </c>
      <c r="Q280" t="s">
        <v>1040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10.081428571428571</v>
      </c>
    </row>
    <row r="281" spans="1:19" hidden="1" x14ac:dyDescent="0.25">
      <c r="A281" t="s">
        <v>18</v>
      </c>
      <c r="B281" s="2">
        <v>45653</v>
      </c>
      <c r="C281" t="s">
        <v>44</v>
      </c>
      <c r="D281" t="s">
        <v>1056</v>
      </c>
      <c r="E281" t="s">
        <v>1057</v>
      </c>
      <c r="F281" t="s">
        <v>20</v>
      </c>
      <c r="G281">
        <v>3</v>
      </c>
      <c r="H281" s="32">
        <v>7.883</v>
      </c>
      <c r="I281">
        <v>0.4</v>
      </c>
      <c r="J281">
        <v>0.5</v>
      </c>
      <c r="K281">
        <v>45.905999999999999</v>
      </c>
      <c r="L281">
        <v>42.02</v>
      </c>
      <c r="M281">
        <v>7.3129999999999997</v>
      </c>
      <c r="N281">
        <v>307.29226</v>
      </c>
      <c r="O281">
        <v>7</v>
      </c>
      <c r="P281">
        <v>6.5579999999999998</v>
      </c>
      <c r="Q281" t="s">
        <v>1040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6.5579999999999998</v>
      </c>
    </row>
    <row r="282" spans="1:19" hidden="1" x14ac:dyDescent="0.25">
      <c r="A282" t="s">
        <v>141</v>
      </c>
      <c r="B282" s="2">
        <v>45654</v>
      </c>
      <c r="C282" t="s">
        <v>17</v>
      </c>
      <c r="D282" t="s">
        <v>406</v>
      </c>
      <c r="E282" t="s">
        <v>66</v>
      </c>
      <c r="F282" t="s">
        <v>23</v>
      </c>
      <c r="G282">
        <v>6</v>
      </c>
      <c r="H282" s="32">
        <v>10.5</v>
      </c>
      <c r="I282">
        <v>0.33300000000000002</v>
      </c>
      <c r="J282">
        <v>0.5</v>
      </c>
      <c r="K282">
        <v>146.096</v>
      </c>
      <c r="L282">
        <v>35</v>
      </c>
      <c r="M282">
        <v>9.9969999999999999</v>
      </c>
      <c r="N282">
        <v>349.89499999999998</v>
      </c>
      <c r="O282">
        <v>12</v>
      </c>
      <c r="P282">
        <v>12.174666666666667</v>
      </c>
      <c r="Q282" t="s">
        <v>1064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12.174666666666667</v>
      </c>
    </row>
    <row r="283" spans="1:19" hidden="1" x14ac:dyDescent="0.25">
      <c r="A283" t="s">
        <v>18</v>
      </c>
      <c r="B283" s="2">
        <v>45654</v>
      </c>
      <c r="C283" t="s">
        <v>17</v>
      </c>
      <c r="D283" t="s">
        <v>403</v>
      </c>
      <c r="E283" t="s">
        <v>404</v>
      </c>
      <c r="F283" t="s">
        <v>23</v>
      </c>
      <c r="G283">
        <v>7</v>
      </c>
      <c r="H283" s="32">
        <v>8.5169999999999995</v>
      </c>
      <c r="I283">
        <v>3.3000000000000002E-2</v>
      </c>
      <c r="J283">
        <v>0.38300000000000001</v>
      </c>
      <c r="K283">
        <v>114.535</v>
      </c>
      <c r="L283">
        <v>36.770000000000003</v>
      </c>
      <c r="M283">
        <v>8.1340000000000003</v>
      </c>
      <c r="N283">
        <v>299.08718000000005</v>
      </c>
      <c r="O283">
        <v>12</v>
      </c>
      <c r="P283">
        <v>9.5445833333333336</v>
      </c>
      <c r="Q283" t="s">
        <v>1064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9.5445833333333336</v>
      </c>
    </row>
    <row r="284" spans="1:19" hidden="1" x14ac:dyDescent="0.25">
      <c r="A284" t="s">
        <v>133</v>
      </c>
      <c r="B284" s="2">
        <v>45654</v>
      </c>
      <c r="C284" t="s">
        <v>17</v>
      </c>
      <c r="D284" t="s">
        <v>405</v>
      </c>
      <c r="E284" t="s">
        <v>64</v>
      </c>
      <c r="F284" t="s">
        <v>23</v>
      </c>
      <c r="G284">
        <v>5</v>
      </c>
      <c r="H284" s="32">
        <v>10</v>
      </c>
      <c r="I284">
        <v>0</v>
      </c>
      <c r="J284">
        <v>0.5</v>
      </c>
      <c r="K284">
        <v>93.1</v>
      </c>
      <c r="L284">
        <v>34.5</v>
      </c>
      <c r="M284">
        <v>9.5</v>
      </c>
      <c r="N284">
        <v>327.75</v>
      </c>
      <c r="O284">
        <v>12</v>
      </c>
      <c r="P284">
        <v>7.7583333333333329</v>
      </c>
      <c r="Q284" t="s">
        <v>1064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7.7583333333333329</v>
      </c>
    </row>
    <row r="285" spans="1:19" hidden="1" x14ac:dyDescent="0.25">
      <c r="A285" t="s">
        <v>138</v>
      </c>
      <c r="B285" s="2">
        <v>45654</v>
      </c>
      <c r="C285" t="s">
        <v>17</v>
      </c>
      <c r="D285" t="s">
        <v>384</v>
      </c>
      <c r="E285" t="s">
        <v>36</v>
      </c>
      <c r="F285" t="s">
        <v>37</v>
      </c>
      <c r="G285">
        <v>5</v>
      </c>
      <c r="H285" s="32">
        <v>10</v>
      </c>
      <c r="I285">
        <v>0.16700000000000001</v>
      </c>
      <c r="J285">
        <v>0.5</v>
      </c>
      <c r="K285">
        <v>93.492999999999995</v>
      </c>
      <c r="L285">
        <v>31</v>
      </c>
      <c r="M285">
        <v>9.5</v>
      </c>
      <c r="N285">
        <v>294.5</v>
      </c>
      <c r="O285">
        <v>19</v>
      </c>
      <c r="P285">
        <v>4.9206842105263151</v>
      </c>
      <c r="Q285" t="s">
        <v>1064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4.9206842105263151</v>
      </c>
    </row>
    <row r="286" spans="1:19" hidden="1" x14ac:dyDescent="0.25">
      <c r="A286" t="s">
        <v>18</v>
      </c>
      <c r="B286" s="2">
        <v>45654</v>
      </c>
      <c r="C286" t="s">
        <v>17</v>
      </c>
      <c r="D286" t="s">
        <v>394</v>
      </c>
      <c r="E286" t="s">
        <v>24</v>
      </c>
      <c r="F286" t="s">
        <v>23</v>
      </c>
      <c r="G286">
        <v>4</v>
      </c>
      <c r="H286" s="32">
        <v>8.5830000000000002</v>
      </c>
      <c r="I286">
        <v>0.1</v>
      </c>
      <c r="J286">
        <v>0.38300000000000001</v>
      </c>
      <c r="K286">
        <v>116.907</v>
      </c>
      <c r="L286">
        <v>36.770000000000003</v>
      </c>
      <c r="M286">
        <v>8.1999999999999993</v>
      </c>
      <c r="N286">
        <v>301.51400000000001</v>
      </c>
      <c r="O286">
        <v>12</v>
      </c>
      <c r="P286">
        <v>9.7422500000000003</v>
      </c>
      <c r="Q286" t="s">
        <v>1064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9.7422500000000003</v>
      </c>
    </row>
    <row r="287" spans="1:19" hidden="1" x14ac:dyDescent="0.25">
      <c r="A287" t="s">
        <v>18</v>
      </c>
      <c r="B287" s="2">
        <v>45654</v>
      </c>
      <c r="C287" t="s">
        <v>17</v>
      </c>
      <c r="D287" t="s">
        <v>1041</v>
      </c>
      <c r="E287" t="s">
        <v>69</v>
      </c>
      <c r="F287" t="s">
        <v>23</v>
      </c>
      <c r="G287">
        <v>4</v>
      </c>
      <c r="H287" s="32">
        <v>7.5</v>
      </c>
      <c r="I287">
        <v>0.16700000000000001</v>
      </c>
      <c r="J287">
        <v>0.53300000000000003</v>
      </c>
      <c r="K287">
        <v>183.50200000000001</v>
      </c>
      <c r="L287">
        <v>36.770000000000003</v>
      </c>
      <c r="M287">
        <v>6.9669999999999996</v>
      </c>
      <c r="N287">
        <v>256.17659000000003</v>
      </c>
      <c r="O287">
        <v>12</v>
      </c>
      <c r="P287">
        <v>15.291833333333335</v>
      </c>
      <c r="Q287" t="s">
        <v>1064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15.291833333333335</v>
      </c>
    </row>
    <row r="288" spans="1:19" hidden="1" x14ac:dyDescent="0.25">
      <c r="A288" t="s">
        <v>140</v>
      </c>
      <c r="B288" s="2">
        <v>45654</v>
      </c>
      <c r="C288" t="s">
        <v>17</v>
      </c>
      <c r="D288" t="s">
        <v>385</v>
      </c>
      <c r="E288" t="s">
        <v>386</v>
      </c>
      <c r="F288" t="s">
        <v>23</v>
      </c>
      <c r="G288">
        <v>6</v>
      </c>
      <c r="H288" s="32">
        <v>10.067</v>
      </c>
      <c r="I288">
        <v>0.33300000000000002</v>
      </c>
      <c r="J288">
        <v>0.5</v>
      </c>
      <c r="K288">
        <v>142.31299999999999</v>
      </c>
      <c r="L288">
        <v>34.5</v>
      </c>
      <c r="M288">
        <v>9.5640000000000001</v>
      </c>
      <c r="N288">
        <v>329.95800000000003</v>
      </c>
      <c r="O288">
        <v>12</v>
      </c>
      <c r="P288">
        <v>11.859416666666666</v>
      </c>
      <c r="Q288" t="s">
        <v>1064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11.859416666666666</v>
      </c>
    </row>
    <row r="289" spans="1:19" hidden="1" x14ac:dyDescent="0.25">
      <c r="A289" t="s">
        <v>135</v>
      </c>
      <c r="B289" s="2">
        <v>45654</v>
      </c>
      <c r="C289" t="s">
        <v>17</v>
      </c>
      <c r="D289" t="s">
        <v>402</v>
      </c>
      <c r="E289" t="s">
        <v>30</v>
      </c>
      <c r="F289" t="s">
        <v>23</v>
      </c>
      <c r="G289">
        <v>4</v>
      </c>
      <c r="H289" s="32">
        <v>10.083</v>
      </c>
      <c r="I289">
        <v>0.33300000000000002</v>
      </c>
      <c r="J289">
        <v>0.5</v>
      </c>
      <c r="K289">
        <v>157.81299999999999</v>
      </c>
      <c r="L289">
        <v>34.5</v>
      </c>
      <c r="M289">
        <v>9.58</v>
      </c>
      <c r="N289">
        <v>330.51</v>
      </c>
      <c r="O289">
        <v>12</v>
      </c>
      <c r="P289">
        <v>13.151083333333332</v>
      </c>
      <c r="Q289" t="s">
        <v>1064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13.151083333333332</v>
      </c>
    </row>
    <row r="290" spans="1:19" hidden="1" x14ac:dyDescent="0.25">
      <c r="A290" t="s">
        <v>136</v>
      </c>
      <c r="B290" s="2">
        <v>45654</v>
      </c>
      <c r="C290" t="s">
        <v>44</v>
      </c>
      <c r="D290" t="s">
        <v>229</v>
      </c>
      <c r="E290" t="s">
        <v>276</v>
      </c>
      <c r="F290" t="s">
        <v>23</v>
      </c>
      <c r="G290">
        <v>12</v>
      </c>
      <c r="H290" s="32">
        <v>9.9670000000000005</v>
      </c>
      <c r="I290">
        <v>0</v>
      </c>
      <c r="J290">
        <v>0</v>
      </c>
      <c r="K290">
        <v>104.574</v>
      </c>
      <c r="L290">
        <v>37</v>
      </c>
      <c r="M290">
        <v>9.9670000000000005</v>
      </c>
      <c r="N290">
        <v>368.779</v>
      </c>
      <c r="O290">
        <v>12</v>
      </c>
      <c r="P290">
        <v>8.7144999999999992</v>
      </c>
      <c r="Q290" t="s">
        <v>1064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8.7144999999999992</v>
      </c>
    </row>
    <row r="291" spans="1:19" hidden="1" x14ac:dyDescent="0.25">
      <c r="A291" t="s">
        <v>132</v>
      </c>
      <c r="B291" s="2">
        <v>45654</v>
      </c>
      <c r="C291" t="s">
        <v>44</v>
      </c>
      <c r="D291" t="s">
        <v>1047</v>
      </c>
      <c r="E291" t="s">
        <v>1048</v>
      </c>
      <c r="F291" t="s">
        <v>23</v>
      </c>
      <c r="G291">
        <v>8</v>
      </c>
      <c r="H291" s="32">
        <v>9.4830000000000005</v>
      </c>
      <c r="I291">
        <v>0.317</v>
      </c>
      <c r="J291">
        <v>0.48299999999999998</v>
      </c>
      <c r="K291">
        <v>106.264</v>
      </c>
      <c r="L291">
        <v>37</v>
      </c>
      <c r="M291">
        <v>9</v>
      </c>
      <c r="N291">
        <v>333</v>
      </c>
      <c r="O291">
        <v>12</v>
      </c>
      <c r="P291">
        <v>8.8553333333333324</v>
      </c>
      <c r="Q291" t="s">
        <v>1064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8.8553333333333324</v>
      </c>
    </row>
    <row r="292" spans="1:19" hidden="1" x14ac:dyDescent="0.25">
      <c r="A292" t="s">
        <v>18</v>
      </c>
      <c r="B292" s="2">
        <v>45654</v>
      </c>
      <c r="C292" t="s">
        <v>44</v>
      </c>
      <c r="D292" t="s">
        <v>1049</v>
      </c>
      <c r="E292" t="s">
        <v>1050</v>
      </c>
      <c r="F292" t="s">
        <v>20</v>
      </c>
      <c r="G292">
        <v>9</v>
      </c>
      <c r="H292" s="32">
        <v>8.8000000000000007</v>
      </c>
      <c r="I292">
        <v>0.183</v>
      </c>
      <c r="J292">
        <v>0.35</v>
      </c>
      <c r="K292">
        <v>99.546000000000006</v>
      </c>
      <c r="L292">
        <v>42.02</v>
      </c>
      <c r="M292">
        <v>8.4500000000000011</v>
      </c>
      <c r="N292">
        <v>355.06900000000007</v>
      </c>
      <c r="O292">
        <v>7</v>
      </c>
      <c r="P292">
        <v>14.220857142857144</v>
      </c>
      <c r="Q292" t="s">
        <v>1064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14.220857142857144</v>
      </c>
    </row>
    <row r="293" spans="1:19" hidden="1" x14ac:dyDescent="0.25">
      <c r="A293" t="s">
        <v>18</v>
      </c>
      <c r="B293" s="2">
        <v>45654</v>
      </c>
      <c r="C293" t="s">
        <v>44</v>
      </c>
      <c r="D293" t="s">
        <v>1056</v>
      </c>
      <c r="E293" t="s">
        <v>1057</v>
      </c>
      <c r="F293" t="s">
        <v>20</v>
      </c>
      <c r="G293">
        <v>5</v>
      </c>
      <c r="H293" s="32">
        <v>9.1829999999999998</v>
      </c>
      <c r="I293">
        <v>0.16700000000000001</v>
      </c>
      <c r="J293">
        <v>0</v>
      </c>
      <c r="K293">
        <v>86.063000000000002</v>
      </c>
      <c r="L293">
        <v>42.02</v>
      </c>
      <c r="M293">
        <v>9.1829999999999998</v>
      </c>
      <c r="N293">
        <v>385.86966000000001</v>
      </c>
      <c r="O293">
        <v>7</v>
      </c>
      <c r="P293">
        <v>12.294714285714287</v>
      </c>
      <c r="Q293" t="s">
        <v>1064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12.294714285714287</v>
      </c>
    </row>
    <row r="294" spans="1:19" hidden="1" x14ac:dyDescent="0.25">
      <c r="A294" t="s">
        <v>136</v>
      </c>
      <c r="B294" s="2">
        <v>45655</v>
      </c>
      <c r="C294" t="s">
        <v>17</v>
      </c>
      <c r="D294" t="s">
        <v>229</v>
      </c>
      <c r="E294" t="s">
        <v>55</v>
      </c>
      <c r="F294" t="s">
        <v>23</v>
      </c>
      <c r="G294">
        <v>1</v>
      </c>
      <c r="H294" s="32">
        <v>5.5830000000000002</v>
      </c>
      <c r="I294">
        <v>0.16700000000000001</v>
      </c>
      <c r="J294">
        <v>0</v>
      </c>
      <c r="K294">
        <v>103.498</v>
      </c>
      <c r="L294">
        <v>34.5</v>
      </c>
      <c r="M294">
        <v>5.5830000000000002</v>
      </c>
      <c r="N294">
        <v>192.61350000000002</v>
      </c>
      <c r="O294">
        <v>12</v>
      </c>
      <c r="P294">
        <v>8.6248333333333331</v>
      </c>
      <c r="Q294" t="s">
        <v>1064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8.6248333333333331</v>
      </c>
    </row>
    <row r="295" spans="1:19" hidden="1" x14ac:dyDescent="0.25">
      <c r="A295" t="s">
        <v>143</v>
      </c>
      <c r="B295" s="2">
        <v>45655</v>
      </c>
      <c r="C295" t="s">
        <v>17</v>
      </c>
      <c r="D295" t="s">
        <v>399</v>
      </c>
      <c r="E295" t="s">
        <v>400</v>
      </c>
      <c r="F295" t="s">
        <v>23</v>
      </c>
      <c r="G295">
        <v>4</v>
      </c>
      <c r="H295" s="32">
        <v>10</v>
      </c>
      <c r="I295">
        <v>0.25</v>
      </c>
      <c r="J295">
        <v>0.58299999999999996</v>
      </c>
      <c r="K295">
        <v>165.864</v>
      </c>
      <c r="L295">
        <v>34.5</v>
      </c>
      <c r="M295">
        <v>9.4169999999999998</v>
      </c>
      <c r="N295">
        <v>324.88650000000001</v>
      </c>
      <c r="O295">
        <v>12</v>
      </c>
      <c r="P295">
        <v>13.822000000000001</v>
      </c>
      <c r="Q295" t="s">
        <v>1064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13.822000000000001</v>
      </c>
    </row>
    <row r="296" spans="1:19" hidden="1" x14ac:dyDescent="0.25">
      <c r="A296" t="s">
        <v>18</v>
      </c>
      <c r="B296" s="2">
        <v>45655</v>
      </c>
      <c r="C296" t="s">
        <v>17</v>
      </c>
      <c r="D296" t="s">
        <v>387</v>
      </c>
      <c r="E296" t="s">
        <v>31</v>
      </c>
      <c r="F296" t="s">
        <v>23</v>
      </c>
      <c r="G296">
        <v>7</v>
      </c>
      <c r="H296" s="32">
        <v>8.25</v>
      </c>
      <c r="I296">
        <v>0</v>
      </c>
      <c r="J296">
        <v>0.28299999999999997</v>
      </c>
      <c r="K296">
        <v>140.017</v>
      </c>
      <c r="L296">
        <v>36.770000000000003</v>
      </c>
      <c r="M296">
        <v>7.9669999999999996</v>
      </c>
      <c r="N296">
        <v>292.94659000000001</v>
      </c>
      <c r="O296">
        <v>12</v>
      </c>
      <c r="P296">
        <v>11.668083333333334</v>
      </c>
      <c r="Q296" t="s">
        <v>1064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11.668083333333334</v>
      </c>
    </row>
    <row r="297" spans="1:19" hidden="1" x14ac:dyDescent="0.25">
      <c r="A297" t="s">
        <v>133</v>
      </c>
      <c r="B297" s="2">
        <v>45655</v>
      </c>
      <c r="C297" t="s">
        <v>17</v>
      </c>
      <c r="D297" t="s">
        <v>405</v>
      </c>
      <c r="E297" t="s">
        <v>64</v>
      </c>
      <c r="F297" t="s">
        <v>23</v>
      </c>
      <c r="G297">
        <v>6</v>
      </c>
      <c r="H297" s="32">
        <v>10.617000000000001</v>
      </c>
      <c r="I297">
        <v>0.33300000000000002</v>
      </c>
      <c r="J297">
        <v>0.5</v>
      </c>
      <c r="K297">
        <v>222.58699999999999</v>
      </c>
      <c r="L297">
        <v>34.5</v>
      </c>
      <c r="M297">
        <v>10.114000000000001</v>
      </c>
      <c r="N297">
        <v>348.93300000000005</v>
      </c>
      <c r="O297">
        <v>12</v>
      </c>
      <c r="P297">
        <v>18.548916666666667</v>
      </c>
      <c r="Q297" t="s">
        <v>1064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18.548916666666667</v>
      </c>
    </row>
    <row r="298" spans="1:19" hidden="1" x14ac:dyDescent="0.25">
      <c r="A298" t="s">
        <v>18</v>
      </c>
      <c r="B298" s="2">
        <v>45655</v>
      </c>
      <c r="C298" t="s">
        <v>17</v>
      </c>
      <c r="D298" t="s">
        <v>394</v>
      </c>
      <c r="E298" t="s">
        <v>24</v>
      </c>
      <c r="F298" t="s">
        <v>23</v>
      </c>
      <c r="G298">
        <v>8</v>
      </c>
      <c r="H298" s="32">
        <v>9.0830000000000002</v>
      </c>
      <c r="I298">
        <v>0.11700000000000001</v>
      </c>
      <c r="J298">
        <v>0</v>
      </c>
      <c r="K298">
        <v>202.15899999999999</v>
      </c>
      <c r="L298">
        <v>36.770000000000003</v>
      </c>
      <c r="M298">
        <v>9.0830000000000002</v>
      </c>
      <c r="N298">
        <v>333.98191000000003</v>
      </c>
      <c r="O298">
        <v>12</v>
      </c>
      <c r="P298">
        <v>16.846583333333331</v>
      </c>
      <c r="Q298" t="s">
        <v>1064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16.846583333333331</v>
      </c>
    </row>
    <row r="299" spans="1:19" hidden="1" x14ac:dyDescent="0.25">
      <c r="A299" t="s">
        <v>18</v>
      </c>
      <c r="B299" s="2">
        <v>45655</v>
      </c>
      <c r="C299" t="s">
        <v>17</v>
      </c>
      <c r="D299" t="s">
        <v>380</v>
      </c>
      <c r="E299" t="s">
        <v>69</v>
      </c>
      <c r="F299" t="s">
        <v>23</v>
      </c>
      <c r="G299">
        <v>6</v>
      </c>
      <c r="H299" s="32">
        <v>8.1669999999999998</v>
      </c>
      <c r="I299">
        <v>0.317</v>
      </c>
      <c r="J299">
        <v>0.46700000000000003</v>
      </c>
      <c r="K299">
        <v>156.11799999999999</v>
      </c>
      <c r="L299">
        <v>36.770000000000003</v>
      </c>
      <c r="M299">
        <v>7.7</v>
      </c>
      <c r="N299">
        <v>283.12900000000002</v>
      </c>
      <c r="O299">
        <v>12</v>
      </c>
      <c r="P299">
        <v>13.009833333333333</v>
      </c>
      <c r="Q299" t="s">
        <v>1064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13.009833333333333</v>
      </c>
    </row>
    <row r="300" spans="1:19" hidden="1" x14ac:dyDescent="0.25">
      <c r="A300" t="s">
        <v>18</v>
      </c>
      <c r="B300" s="2">
        <v>45655</v>
      </c>
      <c r="C300" t="s">
        <v>17</v>
      </c>
      <c r="D300" t="s">
        <v>390</v>
      </c>
      <c r="E300" t="s">
        <v>19</v>
      </c>
      <c r="F300" t="s">
        <v>20</v>
      </c>
      <c r="G300">
        <v>9</v>
      </c>
      <c r="H300" s="32">
        <v>8.5169999999999995</v>
      </c>
      <c r="I300">
        <v>0.36699999999999999</v>
      </c>
      <c r="J300">
        <v>0.41699999999999998</v>
      </c>
      <c r="K300">
        <v>155.227</v>
      </c>
      <c r="L300">
        <v>42.02</v>
      </c>
      <c r="M300">
        <v>8.0629999999999988</v>
      </c>
      <c r="N300">
        <v>338.80725999999999</v>
      </c>
      <c r="O300">
        <v>7</v>
      </c>
      <c r="P300">
        <v>22.175285714285714</v>
      </c>
      <c r="Q300" t="s">
        <v>1064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22.175285714285714</v>
      </c>
    </row>
    <row r="301" spans="1:19" hidden="1" x14ac:dyDescent="0.25">
      <c r="A301" t="s">
        <v>136</v>
      </c>
      <c r="B301" s="2">
        <v>45655</v>
      </c>
      <c r="C301" t="s">
        <v>44</v>
      </c>
      <c r="D301" t="s">
        <v>229</v>
      </c>
      <c r="E301" t="s">
        <v>235</v>
      </c>
      <c r="F301" t="s">
        <v>23</v>
      </c>
      <c r="G301">
        <v>4</v>
      </c>
      <c r="H301" s="32">
        <v>4.4000000000000004</v>
      </c>
      <c r="I301">
        <v>0</v>
      </c>
      <c r="J301">
        <v>0.53300000000000003</v>
      </c>
      <c r="K301">
        <v>51.731000000000002</v>
      </c>
      <c r="L301">
        <v>37</v>
      </c>
      <c r="M301">
        <v>3.8670000000000004</v>
      </c>
      <c r="N301">
        <v>143.07900000000001</v>
      </c>
      <c r="O301">
        <v>12</v>
      </c>
      <c r="P301">
        <v>4.3109166666666665</v>
      </c>
      <c r="Q301" t="s">
        <v>1064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4.3109166666666665</v>
      </c>
    </row>
    <row r="302" spans="1:19" hidden="1" x14ac:dyDescent="0.25">
      <c r="A302" t="s">
        <v>132</v>
      </c>
      <c r="B302" s="2">
        <v>45655</v>
      </c>
      <c r="C302" t="s">
        <v>44</v>
      </c>
      <c r="D302" t="s">
        <v>1047</v>
      </c>
      <c r="E302" t="s">
        <v>1048</v>
      </c>
      <c r="F302" t="s">
        <v>23</v>
      </c>
      <c r="G302">
        <v>3</v>
      </c>
      <c r="H302" s="32">
        <v>6.133</v>
      </c>
      <c r="I302">
        <v>0.23300000000000001</v>
      </c>
      <c r="J302">
        <v>0.48299999999999998</v>
      </c>
      <c r="K302">
        <v>35.679000000000002</v>
      </c>
      <c r="L302">
        <v>37</v>
      </c>
      <c r="M302">
        <v>5.65</v>
      </c>
      <c r="N302">
        <v>209.05</v>
      </c>
      <c r="O302">
        <v>12</v>
      </c>
      <c r="P302">
        <v>2.9732500000000002</v>
      </c>
      <c r="Q302" t="s">
        <v>1064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2.9732500000000002</v>
      </c>
    </row>
    <row r="303" spans="1:19" hidden="1" x14ac:dyDescent="0.25">
      <c r="A303" t="s">
        <v>18</v>
      </c>
      <c r="B303" s="2">
        <v>45655</v>
      </c>
      <c r="C303" t="s">
        <v>44</v>
      </c>
      <c r="D303" t="s">
        <v>1056</v>
      </c>
      <c r="E303" t="s">
        <v>1057</v>
      </c>
      <c r="F303" t="s">
        <v>20</v>
      </c>
      <c r="G303">
        <v>3</v>
      </c>
      <c r="H303" s="32">
        <v>9.1669999999999998</v>
      </c>
      <c r="I303">
        <v>0.16700000000000001</v>
      </c>
      <c r="J303">
        <v>0.51700000000000002</v>
      </c>
      <c r="K303">
        <v>62.462000000000003</v>
      </c>
      <c r="L303">
        <v>42.02</v>
      </c>
      <c r="M303">
        <v>8.65</v>
      </c>
      <c r="N303">
        <v>363.47300000000007</v>
      </c>
      <c r="O303">
        <v>7</v>
      </c>
      <c r="P303">
        <v>8.9231428571428584</v>
      </c>
      <c r="Q303" t="s">
        <v>1064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8.9231428571428584</v>
      </c>
    </row>
    <row r="304" spans="1:19" hidden="1" x14ac:dyDescent="0.25">
      <c r="A304" t="s">
        <v>18</v>
      </c>
      <c r="B304" s="2">
        <v>45655</v>
      </c>
      <c r="C304" t="s">
        <v>44</v>
      </c>
      <c r="D304" t="s">
        <v>1049</v>
      </c>
      <c r="E304" t="s">
        <v>1050</v>
      </c>
      <c r="F304" t="s">
        <v>20</v>
      </c>
      <c r="G304">
        <v>4</v>
      </c>
      <c r="H304" s="32">
        <v>7.0830000000000002</v>
      </c>
      <c r="I304">
        <v>0.16700000000000001</v>
      </c>
      <c r="J304">
        <v>0.5</v>
      </c>
      <c r="K304">
        <v>48.598999999999997</v>
      </c>
      <c r="L304">
        <v>42.02</v>
      </c>
      <c r="M304">
        <v>6.5830000000000002</v>
      </c>
      <c r="N304">
        <v>276.61766</v>
      </c>
      <c r="O304">
        <v>7</v>
      </c>
      <c r="P304">
        <v>6.9427142857142856</v>
      </c>
      <c r="Q304" t="s">
        <v>1064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6.9427142857142856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708"/>
  <sheetViews>
    <sheetView showGridLines="0" zoomScale="85" zoomScaleNormal="85" workbookViewId="0">
      <pane ySplit="3" topLeftCell="A4" activePane="bottomLeft" state="frozen"/>
      <selection activeCell="B9" sqref="B9:D9"/>
      <selection pane="bottomLeft" activeCell="E4" sqref="E4"/>
    </sheetView>
  </sheetViews>
  <sheetFormatPr defaultColWidth="8.85546875"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31005</v>
      </c>
      <c r="K1" s="1" t="s">
        <v>236</v>
      </c>
    </row>
    <row r="2" spans="1:11" ht="15.75" thickBot="1" x14ac:dyDescent="0.3">
      <c r="J2" s="99">
        <f ca="1">J1/60</f>
        <v>516.75</v>
      </c>
      <c r="K2" s="1" t="s">
        <v>237</v>
      </c>
    </row>
    <row r="3" spans="1:11" ht="48" thickBot="1" x14ac:dyDescent="0.3">
      <c r="A3" s="105" t="s">
        <v>179</v>
      </c>
      <c r="B3" s="106" t="s">
        <v>238</v>
      </c>
      <c r="C3" s="107" t="s">
        <v>6</v>
      </c>
      <c r="D3" s="106" t="s">
        <v>239</v>
      </c>
      <c r="E3" s="106" t="s">
        <v>182</v>
      </c>
      <c r="F3" s="108" t="s">
        <v>240</v>
      </c>
      <c r="G3" s="108" t="s">
        <v>183</v>
      </c>
      <c r="H3" s="109" t="s">
        <v>186</v>
      </c>
      <c r="I3" s="106" t="s">
        <v>241</v>
      </c>
      <c r="J3" s="108" t="s">
        <v>242</v>
      </c>
      <c r="K3" s="110" t="s">
        <v>243</v>
      </c>
    </row>
    <row r="4" spans="1:11" x14ac:dyDescent="0.25">
      <c r="A4" t="str" cm="1">
        <f t="array" ref="A4:K708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EXPRESS TRANSPORTATION SERVICES, LLC</v>
      </c>
      <c r="C4" s="69">
        <v>45642</v>
      </c>
      <c r="D4" t="str">
        <v>SILVA, PAUL</v>
      </c>
      <c r="E4" t="str">
        <v>306B BIGSTAR</v>
      </c>
      <c r="F4" t="str">
        <v>BIGVAN</v>
      </c>
      <c r="G4" t="str">
        <v>AM1</v>
      </c>
      <c r="H4" t="str">
        <v>SD</v>
      </c>
      <c r="I4">
        <v>4043556</v>
      </c>
      <c r="J4">
        <v>7.09</v>
      </c>
      <c r="K4">
        <v>13</v>
      </c>
    </row>
    <row r="5" spans="1:11" x14ac:dyDescent="0.25">
      <c r="A5" t="str">
        <v>One-Seat</v>
      </c>
      <c r="B5" t="str">
        <v>EXPRESS TRANSPORTATION SERVICES, LLC</v>
      </c>
      <c r="C5" s="69">
        <v>45642</v>
      </c>
      <c r="D5" t="str">
        <v>ALLGOOD, SCOTT</v>
      </c>
      <c r="E5" t="str">
        <v>201</v>
      </c>
      <c r="F5" t="str">
        <v>BIGVAN</v>
      </c>
      <c r="G5" t="str">
        <v>OW1</v>
      </c>
      <c r="H5" t="str">
        <v>SD</v>
      </c>
      <c r="I5">
        <v>4040769</v>
      </c>
      <c r="J5">
        <v>19.62</v>
      </c>
      <c r="K5">
        <v>54</v>
      </c>
    </row>
    <row r="6" spans="1:11" x14ac:dyDescent="0.25">
      <c r="A6" t="str">
        <v>One-Seat</v>
      </c>
      <c r="B6" t="str">
        <v>EXPRESS TRANSPORTATION SERVICES, LLC</v>
      </c>
      <c r="C6" s="69">
        <v>45642</v>
      </c>
      <c r="D6" t="str">
        <v>ALLGOOD, SCOTT</v>
      </c>
      <c r="E6" t="str">
        <v>201</v>
      </c>
      <c r="F6" t="str">
        <v>BIGVAN</v>
      </c>
      <c r="G6" t="str">
        <v>AM1,WH1</v>
      </c>
      <c r="H6" t="str">
        <v>SD</v>
      </c>
      <c r="I6">
        <v>4041308</v>
      </c>
      <c r="J6">
        <v>12.6</v>
      </c>
      <c r="K6">
        <v>24</v>
      </c>
    </row>
    <row r="7" spans="1:11" x14ac:dyDescent="0.25">
      <c r="A7" t="str">
        <v>One-Seat</v>
      </c>
      <c r="B7" t="str">
        <v>EXPRESS TRANSPORTATION SERVICES, LLC</v>
      </c>
      <c r="C7" s="69">
        <v>45642</v>
      </c>
      <c r="D7" t="str">
        <v>EVANS, JOHN</v>
      </c>
      <c r="E7" t="str">
        <v>208</v>
      </c>
      <c r="F7" t="str">
        <v>WAV</v>
      </c>
      <c r="G7" t="str">
        <v>AM1</v>
      </c>
      <c r="H7" t="str">
        <v>SD</v>
      </c>
      <c r="I7">
        <v>4040627</v>
      </c>
      <c r="J7">
        <v>26.95</v>
      </c>
      <c r="K7">
        <v>41</v>
      </c>
    </row>
    <row r="8" spans="1:11" x14ac:dyDescent="0.25">
      <c r="A8" t="str">
        <v>One-Seat</v>
      </c>
      <c r="B8" t="str">
        <v>EXPRESS TRANSPORTATION SERVICES, LLC</v>
      </c>
      <c r="C8" s="69">
        <v>45642</v>
      </c>
      <c r="D8" t="str">
        <v>EVANS, JOHN</v>
      </c>
      <c r="E8" t="str">
        <v>208</v>
      </c>
      <c r="F8" t="str">
        <v>WAV</v>
      </c>
      <c r="G8" t="str">
        <v>AM1</v>
      </c>
      <c r="H8" t="str">
        <v>SD</v>
      </c>
      <c r="I8">
        <v>4041420</v>
      </c>
      <c r="J8">
        <v>18.48</v>
      </c>
      <c r="K8">
        <v>63</v>
      </c>
    </row>
    <row r="9" spans="1:11" x14ac:dyDescent="0.25">
      <c r="A9" t="str">
        <v>One-Seat</v>
      </c>
      <c r="B9" t="str">
        <v>EXPRESS TRANSPORTATION SERVICES, LLC</v>
      </c>
      <c r="C9" s="69">
        <v>45642</v>
      </c>
      <c r="D9" t="str">
        <v>EVANS, JOHN</v>
      </c>
      <c r="E9" t="str">
        <v>208</v>
      </c>
      <c r="F9" t="str">
        <v>WAV</v>
      </c>
      <c r="G9" t="str">
        <v>AM3</v>
      </c>
      <c r="H9" t="str">
        <v>SD</v>
      </c>
      <c r="I9">
        <v>4042129</v>
      </c>
      <c r="J9">
        <v>17.27</v>
      </c>
      <c r="K9">
        <v>79</v>
      </c>
    </row>
    <row r="10" spans="1:11" x14ac:dyDescent="0.25">
      <c r="A10" t="str">
        <v>One-Seat</v>
      </c>
      <c r="B10" t="str">
        <v>EXPRESS TRANSPORTATION SERVICES, LLC</v>
      </c>
      <c r="C10" s="69">
        <v>45643</v>
      </c>
      <c r="D10" t="str">
        <v>ALLGOOD, SCOTT</v>
      </c>
      <c r="E10" t="str">
        <v>201</v>
      </c>
      <c r="F10" t="str">
        <v>BIGVAN</v>
      </c>
      <c r="G10" t="str">
        <v>OW1</v>
      </c>
      <c r="H10" t="str">
        <v>SD</v>
      </c>
      <c r="I10">
        <v>4042067</v>
      </c>
      <c r="J10">
        <v>8.76</v>
      </c>
      <c r="K10">
        <v>21</v>
      </c>
    </row>
    <row r="11" spans="1:11" x14ac:dyDescent="0.25">
      <c r="A11" t="str">
        <v>One-Seat</v>
      </c>
      <c r="B11" t="str">
        <v>EXPRESS TRANSPORTATION SERVICES, LLC</v>
      </c>
      <c r="C11" s="69">
        <v>45643</v>
      </c>
      <c r="D11" t="str">
        <v>ALLGOOD, SCOTT</v>
      </c>
      <c r="E11" t="str">
        <v>201</v>
      </c>
      <c r="F11" t="str">
        <v>BIGVAN</v>
      </c>
      <c r="G11" t="str">
        <v>AM1</v>
      </c>
      <c r="H11" t="str">
        <v>SD</v>
      </c>
      <c r="I11">
        <v>4043262</v>
      </c>
      <c r="J11">
        <v>21.37</v>
      </c>
      <c r="K11">
        <v>61</v>
      </c>
    </row>
    <row r="12" spans="1:11" x14ac:dyDescent="0.25">
      <c r="A12" t="str">
        <v>One-Seat</v>
      </c>
      <c r="B12" t="str">
        <v>EXPRESS TRANSPORTATION SERVICES, LLC</v>
      </c>
      <c r="C12" s="69">
        <v>45643</v>
      </c>
      <c r="D12" t="str">
        <v>ALLGOOD, SCOTT</v>
      </c>
      <c r="E12" t="str">
        <v>201</v>
      </c>
      <c r="F12" t="str">
        <v>BIGVAN</v>
      </c>
      <c r="G12" t="str">
        <v>AM1</v>
      </c>
      <c r="H12" t="str">
        <v>SD</v>
      </c>
      <c r="I12">
        <v>4042676</v>
      </c>
      <c r="J12">
        <v>12.34</v>
      </c>
      <c r="K12">
        <v>26</v>
      </c>
    </row>
    <row r="13" spans="1:11" x14ac:dyDescent="0.25">
      <c r="A13" t="str">
        <v>One-Seat</v>
      </c>
      <c r="B13" t="str">
        <v>EXPRESS TRANSPORTATION SERVICES, LLC</v>
      </c>
      <c r="C13" s="69">
        <v>45643</v>
      </c>
      <c r="D13" t="str">
        <v>BANKS, LENARD</v>
      </c>
      <c r="E13" t="str">
        <v>221</v>
      </c>
      <c r="F13" t="str">
        <v>WAV</v>
      </c>
      <c r="G13" t="str">
        <v>AM2</v>
      </c>
      <c r="H13" t="str">
        <v>SD</v>
      </c>
      <c r="I13">
        <v>4043441</v>
      </c>
      <c r="J13">
        <v>10.53</v>
      </c>
      <c r="K13">
        <v>29</v>
      </c>
    </row>
    <row r="14" spans="1:11" x14ac:dyDescent="0.25">
      <c r="A14" t="str">
        <v>One-Seat</v>
      </c>
      <c r="B14" t="str">
        <v>EXPRESS TRANSPORTATION SERVICES, LLC</v>
      </c>
      <c r="C14" s="69">
        <v>45643</v>
      </c>
      <c r="D14" t="str">
        <v>BANKS, LENARD</v>
      </c>
      <c r="E14" t="str">
        <v>221</v>
      </c>
      <c r="F14" t="str">
        <v>WAV</v>
      </c>
      <c r="G14" t="str">
        <v>AM1</v>
      </c>
      <c r="H14" t="str">
        <v>SD</v>
      </c>
      <c r="I14">
        <v>4043242</v>
      </c>
      <c r="J14">
        <v>12.77</v>
      </c>
      <c r="K14">
        <v>33</v>
      </c>
    </row>
    <row r="15" spans="1:11" x14ac:dyDescent="0.25">
      <c r="A15" t="str">
        <v>One-Seat</v>
      </c>
      <c r="B15" t="str">
        <v>EXPRESS TRANSPORTATION SERVICES, LLC</v>
      </c>
      <c r="C15" s="69">
        <v>45643</v>
      </c>
      <c r="D15" t="str">
        <v>BANKS, LENARD</v>
      </c>
      <c r="E15" t="str">
        <v>221</v>
      </c>
      <c r="F15" t="str">
        <v>WAV</v>
      </c>
      <c r="G15" t="str">
        <v>AM1</v>
      </c>
      <c r="H15" t="str">
        <v>SD</v>
      </c>
      <c r="I15">
        <v>4043258</v>
      </c>
      <c r="J15">
        <v>21.37</v>
      </c>
      <c r="K15">
        <v>52</v>
      </c>
    </row>
    <row r="16" spans="1:11" x14ac:dyDescent="0.25">
      <c r="A16" t="str">
        <v>One-Seat</v>
      </c>
      <c r="B16" t="str">
        <v>EXPRESS TRANSPORTATION SERVICES, LLC</v>
      </c>
      <c r="C16" s="69">
        <v>45643</v>
      </c>
      <c r="D16" t="str">
        <v>BANKS, LENARD</v>
      </c>
      <c r="E16" t="str">
        <v>221</v>
      </c>
      <c r="F16" t="str">
        <v>WAV</v>
      </c>
      <c r="G16" t="str">
        <v>WK1</v>
      </c>
      <c r="H16" t="str">
        <v>SD</v>
      </c>
      <c r="I16">
        <v>4043273</v>
      </c>
      <c r="J16">
        <v>21.16</v>
      </c>
      <c r="K16">
        <v>34</v>
      </c>
    </row>
    <row r="17" spans="1:11" x14ac:dyDescent="0.25">
      <c r="A17" t="str">
        <v>One-Seat</v>
      </c>
      <c r="B17" t="str">
        <v>EXPRESS TRANSPORTATION SERVICES, LLC</v>
      </c>
      <c r="C17" s="69">
        <v>45643</v>
      </c>
      <c r="D17" t="str">
        <v>BANKS, LENARD</v>
      </c>
      <c r="E17" t="str">
        <v>221</v>
      </c>
      <c r="F17" t="str">
        <v>WAV</v>
      </c>
      <c r="G17" t="str">
        <v>AM1</v>
      </c>
      <c r="H17" t="str">
        <v>SD</v>
      </c>
      <c r="I17">
        <v>4039655</v>
      </c>
      <c r="J17">
        <v>8.24</v>
      </c>
      <c r="K17">
        <v>20</v>
      </c>
    </row>
    <row r="18" spans="1:11" x14ac:dyDescent="0.25">
      <c r="A18" t="str">
        <v>One-Seat</v>
      </c>
      <c r="B18" t="str">
        <v>EXPRESS TRANSPORTATION SERVICES, LLC</v>
      </c>
      <c r="C18" s="69">
        <v>45645</v>
      </c>
      <c r="D18" t="str">
        <v>EVANS, JOHN</v>
      </c>
      <c r="E18" t="str">
        <v>208</v>
      </c>
      <c r="F18" t="str">
        <v>WAV</v>
      </c>
      <c r="G18" t="str">
        <v>AM1</v>
      </c>
      <c r="H18" t="str">
        <v>SD</v>
      </c>
      <c r="I18">
        <v>4043501</v>
      </c>
      <c r="J18">
        <v>14.78</v>
      </c>
      <c r="K18">
        <v>35</v>
      </c>
    </row>
    <row r="19" spans="1:11" x14ac:dyDescent="0.25">
      <c r="A19" t="str">
        <v>One-Seat</v>
      </c>
      <c r="B19" t="str">
        <v>EXPRESS TRANSPORTATION SERVICES, LLC</v>
      </c>
      <c r="C19" s="69">
        <v>45644</v>
      </c>
      <c r="D19" t="str">
        <v>KEITH , CLYDE</v>
      </c>
      <c r="E19" t="str">
        <v>212</v>
      </c>
      <c r="F19" t="str">
        <v>WAV</v>
      </c>
      <c r="G19" t="str">
        <v>WK1</v>
      </c>
      <c r="H19" t="str">
        <v>SD</v>
      </c>
      <c r="I19">
        <v>4044067</v>
      </c>
      <c r="J19">
        <v>31.58</v>
      </c>
      <c r="K19">
        <v>120</v>
      </c>
    </row>
    <row r="20" spans="1:11" x14ac:dyDescent="0.25">
      <c r="A20" t="str">
        <v>One-Seat</v>
      </c>
      <c r="B20" t="str">
        <v>EXPRESS TRANSPORTATION SERVICES, LLC</v>
      </c>
      <c r="C20" s="69">
        <v>45643</v>
      </c>
      <c r="D20" t="str">
        <v>KEITH , CLYDE</v>
      </c>
      <c r="E20" t="str">
        <v>212</v>
      </c>
      <c r="F20" t="str">
        <v>WAV</v>
      </c>
      <c r="G20" t="str">
        <v>WK1</v>
      </c>
      <c r="H20" t="str">
        <v>SD</v>
      </c>
      <c r="I20">
        <v>4043548</v>
      </c>
      <c r="J20">
        <v>18.079999999999998</v>
      </c>
      <c r="K20">
        <v>30</v>
      </c>
    </row>
    <row r="21" spans="1:11" x14ac:dyDescent="0.25">
      <c r="A21" t="str">
        <v>One-Seat</v>
      </c>
      <c r="B21" t="str">
        <v>EXPRESS TRANSPORTATION SERVICES, LLC</v>
      </c>
      <c r="C21" s="69">
        <v>45643</v>
      </c>
      <c r="D21" t="str">
        <v>KEITH , CLYDE</v>
      </c>
      <c r="E21" t="str">
        <v>212</v>
      </c>
      <c r="F21" t="str">
        <v>WAV</v>
      </c>
      <c r="G21" t="str">
        <v>AM1</v>
      </c>
      <c r="H21" t="str">
        <v>SD</v>
      </c>
      <c r="I21">
        <v>4043507</v>
      </c>
      <c r="J21">
        <v>26.08</v>
      </c>
      <c r="K21">
        <v>41</v>
      </c>
    </row>
    <row r="22" spans="1:11" x14ac:dyDescent="0.25">
      <c r="A22" t="str">
        <v>One-Seat</v>
      </c>
      <c r="B22" t="str">
        <v>EXPRESS TRANSPORTATION SERVICES, LLC</v>
      </c>
      <c r="C22" s="69">
        <v>45643</v>
      </c>
      <c r="D22" t="str">
        <v>LARA, DOUGLAS</v>
      </c>
      <c r="E22" t="str">
        <v>213</v>
      </c>
      <c r="F22" t="str">
        <v>WAV</v>
      </c>
      <c r="G22" t="str">
        <v>WK1</v>
      </c>
      <c r="H22" t="str">
        <v>SD</v>
      </c>
      <c r="I22">
        <v>4042690</v>
      </c>
      <c r="J22">
        <v>12.77</v>
      </c>
      <c r="K22">
        <v>26</v>
      </c>
    </row>
    <row r="23" spans="1:11" x14ac:dyDescent="0.25">
      <c r="A23" t="str">
        <v>One-Seat</v>
      </c>
      <c r="B23" t="str">
        <v>EXPRESS TRANSPORTATION SERVICES, LLC</v>
      </c>
      <c r="C23" s="69">
        <v>45643</v>
      </c>
      <c r="D23" t="str">
        <v>LARA, DOUGLAS</v>
      </c>
      <c r="E23" t="str">
        <v>213</v>
      </c>
      <c r="F23" t="str">
        <v>WAV</v>
      </c>
      <c r="G23" t="str">
        <v>AM1</v>
      </c>
      <c r="H23" t="str">
        <v>SD</v>
      </c>
      <c r="I23">
        <v>4039626</v>
      </c>
      <c r="J23">
        <v>4.38</v>
      </c>
      <c r="K23">
        <v>17</v>
      </c>
    </row>
    <row r="24" spans="1:11" x14ac:dyDescent="0.25">
      <c r="A24" t="str">
        <v>One-Seat</v>
      </c>
      <c r="B24" t="str">
        <v>EXPRESS TRANSPORTATION SERVICES, LLC</v>
      </c>
      <c r="C24" s="69">
        <v>45642</v>
      </c>
      <c r="D24" t="str">
        <v>LARA, DOUGLAS</v>
      </c>
      <c r="E24" t="str">
        <v>221</v>
      </c>
      <c r="F24" t="str">
        <v>WAV</v>
      </c>
      <c r="G24" t="str">
        <v>AM1,WH1</v>
      </c>
      <c r="H24" t="str">
        <v>SD</v>
      </c>
      <c r="I24">
        <v>4041307</v>
      </c>
      <c r="J24">
        <v>12.6</v>
      </c>
      <c r="K24">
        <v>26</v>
      </c>
    </row>
    <row r="25" spans="1:11" x14ac:dyDescent="0.25">
      <c r="A25" t="str">
        <v>One-Seat</v>
      </c>
      <c r="B25" t="str">
        <v>EXPRESS TRANSPORTATION SERVICES, LLC</v>
      </c>
      <c r="C25" s="69">
        <v>45642</v>
      </c>
      <c r="D25" t="str">
        <v>LARA, DOUGLAS</v>
      </c>
      <c r="E25" t="str">
        <v>221</v>
      </c>
      <c r="F25" t="str">
        <v>WAV</v>
      </c>
      <c r="G25" t="str">
        <v>AM1</v>
      </c>
      <c r="H25" t="str">
        <v>SD</v>
      </c>
      <c r="I25">
        <v>4038693</v>
      </c>
      <c r="J25">
        <v>17.43</v>
      </c>
      <c r="K25">
        <v>59</v>
      </c>
    </row>
    <row r="26" spans="1:11" x14ac:dyDescent="0.25">
      <c r="A26" t="str">
        <v>One-Seat</v>
      </c>
      <c r="B26" t="str">
        <v>EXPRESS TRANSPORTATION SERVICES, LLC</v>
      </c>
      <c r="C26" s="69">
        <v>45642</v>
      </c>
      <c r="D26" t="str">
        <v>LARA, DOUGLAS</v>
      </c>
      <c r="E26" t="str">
        <v>221</v>
      </c>
      <c r="F26" t="str">
        <v>WAV</v>
      </c>
      <c r="G26" t="str">
        <v>AM1</v>
      </c>
      <c r="H26" t="str">
        <v>SD</v>
      </c>
      <c r="I26">
        <v>4038579</v>
      </c>
      <c r="J26">
        <v>20.329999999999998</v>
      </c>
      <c r="K26">
        <v>39</v>
      </c>
    </row>
    <row r="27" spans="1:11" x14ac:dyDescent="0.25">
      <c r="A27" t="str">
        <v>One-Seat</v>
      </c>
      <c r="B27" t="str">
        <v>EXPRESS TRANSPORTATION SERVICES, LLC</v>
      </c>
      <c r="C27" s="69">
        <v>45642</v>
      </c>
      <c r="D27" t="str">
        <v>LARA, DOUGLAS</v>
      </c>
      <c r="E27" t="str">
        <v>221</v>
      </c>
      <c r="F27" t="str">
        <v>WAV</v>
      </c>
      <c r="G27" t="str">
        <v>AM1</v>
      </c>
      <c r="H27" t="str">
        <v>SD</v>
      </c>
      <c r="I27">
        <v>4038802</v>
      </c>
      <c r="J27">
        <v>7.27</v>
      </c>
      <c r="K27">
        <v>14</v>
      </c>
    </row>
    <row r="28" spans="1:11" x14ac:dyDescent="0.25">
      <c r="A28" t="str">
        <v>One-Seat</v>
      </c>
      <c r="B28" t="str">
        <v>EXPRESS TRANSPORTATION SERVICES, LLC</v>
      </c>
      <c r="C28" s="69">
        <v>45642</v>
      </c>
      <c r="D28" t="str">
        <v>LARA, DOUGLAS</v>
      </c>
      <c r="E28" t="str">
        <v>221</v>
      </c>
      <c r="F28" t="str">
        <v>WAV</v>
      </c>
      <c r="G28" t="str">
        <v>AM1</v>
      </c>
      <c r="H28" t="str">
        <v>SD</v>
      </c>
      <c r="I28">
        <v>4038841</v>
      </c>
      <c r="J28">
        <v>9.57</v>
      </c>
      <c r="K28">
        <v>46</v>
      </c>
    </row>
    <row r="29" spans="1:11" x14ac:dyDescent="0.25">
      <c r="A29" t="str">
        <v>One-Seat</v>
      </c>
      <c r="B29" t="str">
        <v>EXPRESS TRANSPORTATION SERVICES, LLC</v>
      </c>
      <c r="C29" s="69">
        <v>45643</v>
      </c>
      <c r="D29" t="str">
        <v>LARA, DOUGLAS</v>
      </c>
      <c r="E29" t="str">
        <v>213</v>
      </c>
      <c r="F29" t="str">
        <v>WAV</v>
      </c>
      <c r="G29" t="str">
        <v>WK1</v>
      </c>
      <c r="H29" t="str">
        <v>SD</v>
      </c>
      <c r="I29">
        <v>4043456</v>
      </c>
      <c r="J29">
        <v>17.190000000000001</v>
      </c>
      <c r="K29">
        <v>29</v>
      </c>
    </row>
    <row r="30" spans="1:11" x14ac:dyDescent="0.25">
      <c r="A30" t="str">
        <v>One-Seat</v>
      </c>
      <c r="B30" t="str">
        <v>HIGHER-SELF LLC</v>
      </c>
      <c r="C30" s="69">
        <v>45642</v>
      </c>
      <c r="D30" t="str">
        <v>BROWN, LOVIE</v>
      </c>
      <c r="E30" t="str">
        <v>216</v>
      </c>
      <c r="F30" t="str">
        <v>SEDAN</v>
      </c>
      <c r="G30" t="str">
        <v>WK1</v>
      </c>
      <c r="H30" t="str">
        <v>SD</v>
      </c>
      <c r="I30">
        <v>4039275</v>
      </c>
      <c r="J30">
        <v>15.14</v>
      </c>
      <c r="K30">
        <v>69</v>
      </c>
    </row>
    <row r="31" spans="1:11" x14ac:dyDescent="0.25">
      <c r="A31" t="str">
        <v>One-Seat</v>
      </c>
      <c r="B31" t="str">
        <v>HIGHER-SELF LLC</v>
      </c>
      <c r="C31" s="69">
        <v>45642</v>
      </c>
      <c r="D31" t="str">
        <v>BROWN, LOVIE</v>
      </c>
      <c r="E31" t="str">
        <v>216</v>
      </c>
      <c r="F31" t="str">
        <v>SEDAN</v>
      </c>
      <c r="G31" t="str">
        <v>WK1</v>
      </c>
      <c r="H31" t="str">
        <v>SD</v>
      </c>
      <c r="I31">
        <v>4040611</v>
      </c>
      <c r="J31">
        <v>19.100000000000001</v>
      </c>
      <c r="K31">
        <v>80</v>
      </c>
    </row>
    <row r="32" spans="1:11" x14ac:dyDescent="0.25">
      <c r="A32" t="str">
        <v>One-Seat</v>
      </c>
      <c r="B32" t="str">
        <v>HIGHER-SELF LLC</v>
      </c>
      <c r="C32" s="69">
        <v>45644</v>
      </c>
      <c r="D32" t="str">
        <v>BROWN, LOVIE</v>
      </c>
      <c r="E32" t="str">
        <v>216</v>
      </c>
      <c r="F32" t="str">
        <v>SEDAN</v>
      </c>
      <c r="G32" t="str">
        <v>AM1</v>
      </c>
      <c r="H32" t="str">
        <v>SD</v>
      </c>
      <c r="I32">
        <v>4043259</v>
      </c>
      <c r="J32">
        <v>21.37</v>
      </c>
      <c r="K32">
        <v>57</v>
      </c>
    </row>
    <row r="33" spans="1:11" x14ac:dyDescent="0.25">
      <c r="A33" t="str">
        <v>One-Seat</v>
      </c>
      <c r="B33" t="str">
        <v>HIGHER-SELF LLC</v>
      </c>
      <c r="C33" s="69">
        <v>45642</v>
      </c>
      <c r="D33" t="str">
        <v>BROWN, LOVIE</v>
      </c>
      <c r="E33" t="str">
        <v>216</v>
      </c>
      <c r="F33" t="str">
        <v>SEDAN</v>
      </c>
      <c r="G33" t="str">
        <v>AM1</v>
      </c>
      <c r="H33" t="str">
        <v>SD</v>
      </c>
      <c r="I33">
        <v>4042168</v>
      </c>
      <c r="J33">
        <v>19.53</v>
      </c>
      <c r="K33">
        <v>47</v>
      </c>
    </row>
    <row r="34" spans="1:11" x14ac:dyDescent="0.25">
      <c r="A34" t="str">
        <v>One-Seat</v>
      </c>
      <c r="B34" t="str">
        <v>HIGHER-SELF LLC</v>
      </c>
      <c r="C34" s="69">
        <v>45642</v>
      </c>
      <c r="D34" t="str">
        <v>BROWN, LOVIE</v>
      </c>
      <c r="E34" t="str">
        <v>216</v>
      </c>
      <c r="F34" t="str">
        <v>SEDAN</v>
      </c>
      <c r="G34" t="str">
        <v>AM1</v>
      </c>
      <c r="H34" t="str">
        <v>SD</v>
      </c>
      <c r="I34">
        <v>4038707</v>
      </c>
      <c r="J34">
        <v>19.12</v>
      </c>
      <c r="K34">
        <v>49</v>
      </c>
    </row>
    <row r="35" spans="1:11" x14ac:dyDescent="0.25">
      <c r="A35" t="str">
        <v>One-Seat</v>
      </c>
      <c r="B35" t="str">
        <v>HIGHER-SELF LLC</v>
      </c>
      <c r="C35" s="69">
        <v>45642</v>
      </c>
      <c r="D35" t="str">
        <v>BROWN, LOVIE</v>
      </c>
      <c r="E35" t="str">
        <v>216</v>
      </c>
      <c r="F35" t="str">
        <v>SEDAN</v>
      </c>
      <c r="G35" t="str">
        <v>WK1</v>
      </c>
      <c r="H35" t="str">
        <v>SD</v>
      </c>
      <c r="I35">
        <v>4038704</v>
      </c>
      <c r="J35">
        <v>8.35</v>
      </c>
      <c r="K35">
        <v>19</v>
      </c>
    </row>
    <row r="36" spans="1:11" x14ac:dyDescent="0.25">
      <c r="A36" t="str">
        <v>One-Seat</v>
      </c>
      <c r="B36" t="str">
        <v>HIGHER-SELF LLC</v>
      </c>
      <c r="C36" s="69">
        <v>45642</v>
      </c>
      <c r="D36" t="str">
        <v>BROWN, LOVIE</v>
      </c>
      <c r="E36" t="str">
        <v>216</v>
      </c>
      <c r="F36" t="str">
        <v>SEDAN</v>
      </c>
      <c r="G36" t="str">
        <v>WK1</v>
      </c>
      <c r="H36" t="str">
        <v>SD</v>
      </c>
      <c r="I36">
        <v>4038705</v>
      </c>
      <c r="J36">
        <v>8.35</v>
      </c>
      <c r="K36">
        <v>39</v>
      </c>
    </row>
    <row r="37" spans="1:11" x14ac:dyDescent="0.25">
      <c r="A37" t="str">
        <v>One-Seat</v>
      </c>
      <c r="B37" t="str">
        <v>HIGHER-SELF LLC</v>
      </c>
      <c r="C37" s="69">
        <v>45642</v>
      </c>
      <c r="D37" t="str">
        <v>BROWN, LOVIE</v>
      </c>
      <c r="E37" t="str">
        <v>216</v>
      </c>
      <c r="F37" t="str">
        <v>SEDAN</v>
      </c>
      <c r="G37" t="str">
        <v>AM1</v>
      </c>
      <c r="H37" t="str">
        <v>SD</v>
      </c>
      <c r="I37">
        <v>4038823</v>
      </c>
      <c r="J37">
        <v>4.38</v>
      </c>
      <c r="K37">
        <v>18</v>
      </c>
    </row>
    <row r="38" spans="1:11" x14ac:dyDescent="0.25">
      <c r="A38" t="str">
        <v>One-Seat</v>
      </c>
      <c r="B38" t="str">
        <v>HIGHER-SELF LLC</v>
      </c>
      <c r="C38" s="69">
        <v>45642</v>
      </c>
      <c r="D38" t="str">
        <v>BROWN, LOVIE</v>
      </c>
      <c r="E38" t="str">
        <v>216</v>
      </c>
      <c r="F38" t="str">
        <v>SEDAN</v>
      </c>
      <c r="G38" t="str">
        <v>AM1</v>
      </c>
      <c r="H38" t="str">
        <v>SD</v>
      </c>
      <c r="I38">
        <v>4038809</v>
      </c>
      <c r="J38">
        <v>10.039999999999999</v>
      </c>
      <c r="K38">
        <v>43</v>
      </c>
    </row>
    <row r="39" spans="1:11" x14ac:dyDescent="0.25">
      <c r="A39" t="str">
        <v>One-Seat</v>
      </c>
      <c r="B39" t="str">
        <v>HIGHER-SELF LLC</v>
      </c>
      <c r="C39" s="69">
        <v>45642</v>
      </c>
      <c r="D39" t="str">
        <v>BROWN, LOVIE</v>
      </c>
      <c r="E39" t="str">
        <v>216</v>
      </c>
      <c r="F39" t="str">
        <v>SEDAN</v>
      </c>
      <c r="G39" t="str">
        <v>AM1</v>
      </c>
      <c r="H39" t="str">
        <v>SD</v>
      </c>
      <c r="I39">
        <v>4038824</v>
      </c>
      <c r="J39">
        <v>17.3</v>
      </c>
      <c r="K39">
        <v>60</v>
      </c>
    </row>
    <row r="40" spans="1:11" x14ac:dyDescent="0.25">
      <c r="A40" t="str">
        <v>One-Seat</v>
      </c>
      <c r="B40" t="str">
        <v>HIGHER-SELF LLC</v>
      </c>
      <c r="C40" s="69">
        <v>45642</v>
      </c>
      <c r="D40" t="str">
        <v>BROWN, LOVIE</v>
      </c>
      <c r="E40" t="str">
        <v>216</v>
      </c>
      <c r="F40" t="str">
        <v>SEDAN</v>
      </c>
      <c r="G40" t="str">
        <v>AM1</v>
      </c>
      <c r="H40" t="str">
        <v>SD</v>
      </c>
      <c r="I40">
        <v>4038855</v>
      </c>
      <c r="J40">
        <v>8.24</v>
      </c>
      <c r="K40">
        <v>47</v>
      </c>
    </row>
    <row r="41" spans="1:11" x14ac:dyDescent="0.25">
      <c r="A41" t="str">
        <v>One-Seat</v>
      </c>
      <c r="B41" t="str">
        <v>HIGHER-SELF LLC</v>
      </c>
      <c r="C41" s="69">
        <v>45642</v>
      </c>
      <c r="D41" t="str">
        <v>BROWN, LOVIE</v>
      </c>
      <c r="E41" t="str">
        <v>216</v>
      </c>
      <c r="F41" t="str">
        <v>SEDAN</v>
      </c>
      <c r="G41" t="str">
        <v>AM1</v>
      </c>
      <c r="H41" t="str">
        <v>SD</v>
      </c>
      <c r="I41">
        <v>4038842</v>
      </c>
      <c r="J41">
        <v>9.57</v>
      </c>
      <c r="K41">
        <v>47</v>
      </c>
    </row>
    <row r="42" spans="1:11" x14ac:dyDescent="0.25">
      <c r="A42" t="str">
        <v>One-Seat</v>
      </c>
      <c r="B42" t="str">
        <v>HIGHER-SELF LLC</v>
      </c>
      <c r="C42" s="69">
        <v>45643</v>
      </c>
      <c r="D42" t="str">
        <v>BROWN, LOVIE</v>
      </c>
      <c r="E42" t="str">
        <v>216</v>
      </c>
      <c r="F42" t="str">
        <v>SEDAN</v>
      </c>
      <c r="G42" t="str">
        <v>AM1</v>
      </c>
      <c r="H42" t="str">
        <v>SD</v>
      </c>
      <c r="I42">
        <v>4041375</v>
      </c>
      <c r="J42">
        <v>23.54</v>
      </c>
      <c r="K42">
        <v>43</v>
      </c>
    </row>
    <row r="43" spans="1:11" x14ac:dyDescent="0.25">
      <c r="A43" t="str">
        <v>One-Seat</v>
      </c>
      <c r="B43" t="str">
        <v>HIGHER-SELF LLC</v>
      </c>
      <c r="C43" s="69">
        <v>45643</v>
      </c>
      <c r="D43" t="str">
        <v>BROWN, LOVIE</v>
      </c>
      <c r="E43" t="str">
        <v>216</v>
      </c>
      <c r="F43" t="str">
        <v>SEDAN</v>
      </c>
      <c r="G43" t="str">
        <v>AM1</v>
      </c>
      <c r="H43" t="str">
        <v>SD</v>
      </c>
      <c r="I43">
        <v>4043243</v>
      </c>
      <c r="J43">
        <v>12.77</v>
      </c>
      <c r="K43">
        <v>83</v>
      </c>
    </row>
    <row r="44" spans="1:11" x14ac:dyDescent="0.25">
      <c r="A44" t="str">
        <v>One-Seat</v>
      </c>
      <c r="B44" t="str">
        <v>EXPRESS TRANSPORTATION SERVICES, LLC</v>
      </c>
      <c r="C44" s="69">
        <v>45642</v>
      </c>
      <c r="D44" t="str">
        <v>LARA, DOUGLAS</v>
      </c>
      <c r="E44" t="str">
        <v>221</v>
      </c>
      <c r="F44" t="str">
        <v>WAV</v>
      </c>
      <c r="G44" t="str">
        <v>WH1</v>
      </c>
      <c r="H44" t="str">
        <v>WC</v>
      </c>
      <c r="I44">
        <v>4042598</v>
      </c>
      <c r="J44">
        <v>10.06</v>
      </c>
      <c r="K44">
        <v>23</v>
      </c>
    </row>
    <row r="45" spans="1:11" x14ac:dyDescent="0.25">
      <c r="A45" t="str">
        <v>One-Seat</v>
      </c>
      <c r="B45" t="str">
        <v>EXPRESS TRANSPORTATION SERVICES, LLC</v>
      </c>
      <c r="C45" s="69">
        <v>45643</v>
      </c>
      <c r="D45" t="str">
        <v>LARA, DOUGLAS</v>
      </c>
      <c r="E45" t="str">
        <v>213</v>
      </c>
      <c r="F45" t="str">
        <v>WAV</v>
      </c>
      <c r="G45" t="str">
        <v>AM1</v>
      </c>
      <c r="H45" t="str">
        <v>SD</v>
      </c>
      <c r="I45">
        <v>4039611</v>
      </c>
      <c r="J45">
        <v>10.039999999999999</v>
      </c>
      <c r="K45">
        <v>45</v>
      </c>
    </row>
    <row r="46" spans="1:11" x14ac:dyDescent="0.25">
      <c r="A46" t="str">
        <v>One-Seat</v>
      </c>
      <c r="B46" t="str">
        <v>EXPRESS TRANSPORTATION SERVICES, LLC</v>
      </c>
      <c r="C46" s="69">
        <v>45643</v>
      </c>
      <c r="D46" t="str">
        <v>LARA, DOUGLAS</v>
      </c>
      <c r="E46" t="str">
        <v>213</v>
      </c>
      <c r="F46" t="str">
        <v>WAV</v>
      </c>
      <c r="G46" t="str">
        <v>AM1</v>
      </c>
      <c r="H46" t="str">
        <v>SD</v>
      </c>
      <c r="I46">
        <v>4039612</v>
      </c>
      <c r="J46">
        <v>10.039999999999999</v>
      </c>
      <c r="K46">
        <v>64</v>
      </c>
    </row>
    <row r="47" spans="1:11" x14ac:dyDescent="0.25">
      <c r="A47" t="str">
        <v>One-Seat</v>
      </c>
      <c r="B47" t="str">
        <v>EXPRESS TRANSPORTATION SERVICES, LLC</v>
      </c>
      <c r="C47" s="69">
        <v>45643</v>
      </c>
      <c r="D47" t="str">
        <v>LARA, DOUGLAS</v>
      </c>
      <c r="E47" t="str">
        <v>213</v>
      </c>
      <c r="F47" t="str">
        <v>WAV</v>
      </c>
      <c r="G47" t="str">
        <v>AM1</v>
      </c>
      <c r="H47" t="str">
        <v>SD</v>
      </c>
      <c r="I47">
        <v>4039641</v>
      </c>
      <c r="J47">
        <v>9.57</v>
      </c>
      <c r="K47">
        <v>54</v>
      </c>
    </row>
    <row r="48" spans="1:11" x14ac:dyDescent="0.25">
      <c r="A48" t="str">
        <v>One-Seat</v>
      </c>
      <c r="B48" t="str">
        <v>EXPRESS TRANSPORTATION SERVICES, LLC</v>
      </c>
      <c r="C48" s="69">
        <v>45642</v>
      </c>
      <c r="D48" t="str">
        <v>UMANA, DOMINGO</v>
      </c>
      <c r="E48" t="str">
        <v>210B</v>
      </c>
      <c r="F48" t="str">
        <v>WAV</v>
      </c>
      <c r="G48" t="str">
        <v>WK1</v>
      </c>
      <c r="H48" t="str">
        <v>SD</v>
      </c>
      <c r="I48">
        <v>4039277</v>
      </c>
      <c r="J48">
        <v>15.14</v>
      </c>
      <c r="K48">
        <v>26</v>
      </c>
    </row>
    <row r="49" spans="1:11" x14ac:dyDescent="0.25">
      <c r="A49" t="str">
        <v>One-Seat</v>
      </c>
      <c r="B49" t="str">
        <v>EXPRESS TRANSPORTATION SERVICES, LLC</v>
      </c>
      <c r="C49" s="69">
        <v>45642</v>
      </c>
      <c r="D49" t="str">
        <v>UMANA, DOMINGO</v>
      </c>
      <c r="E49" t="str">
        <v>210B</v>
      </c>
      <c r="F49" t="str">
        <v>WAV</v>
      </c>
      <c r="G49" t="str">
        <v>AM1</v>
      </c>
      <c r="H49" t="str">
        <v>SD</v>
      </c>
      <c r="I49">
        <v>4040540</v>
      </c>
      <c r="J49">
        <v>9.35</v>
      </c>
      <c r="K49">
        <v>20</v>
      </c>
    </row>
    <row r="50" spans="1:11" x14ac:dyDescent="0.25">
      <c r="A50" t="str">
        <v>One-Seat</v>
      </c>
      <c r="B50" t="str">
        <v>EXPRESS TRANSPORTATION SERVICES, LLC</v>
      </c>
      <c r="C50" s="69">
        <v>45642</v>
      </c>
      <c r="D50" t="str">
        <v>UMANA, DOMINGO</v>
      </c>
      <c r="E50" t="str">
        <v>210B</v>
      </c>
      <c r="F50" t="str">
        <v>WAV</v>
      </c>
      <c r="G50" t="str">
        <v>WK1</v>
      </c>
      <c r="H50" t="str">
        <v>SD</v>
      </c>
      <c r="I50">
        <v>4042668</v>
      </c>
      <c r="J50">
        <v>20.67</v>
      </c>
      <c r="K50">
        <v>32</v>
      </c>
    </row>
    <row r="51" spans="1:11" x14ac:dyDescent="0.25">
      <c r="A51" t="str">
        <v>One-Seat</v>
      </c>
      <c r="B51" t="str">
        <v>EXPRESS TRANSPORTATION SERVICES, LLC</v>
      </c>
      <c r="C51" s="69">
        <v>45643</v>
      </c>
      <c r="D51" t="str">
        <v>UMANA, DOMINGO</v>
      </c>
      <c r="E51" t="str">
        <v>210B</v>
      </c>
      <c r="F51" t="str">
        <v>WAV</v>
      </c>
      <c r="G51" t="str">
        <v>WK1</v>
      </c>
      <c r="H51" t="str">
        <v>SD</v>
      </c>
      <c r="I51">
        <v>4042082</v>
      </c>
      <c r="J51">
        <v>31.58</v>
      </c>
      <c r="K51">
        <v>67</v>
      </c>
    </row>
    <row r="52" spans="1:11" x14ac:dyDescent="0.25">
      <c r="A52" t="str">
        <v>One-Seat</v>
      </c>
      <c r="B52" t="str">
        <v>REM SOLUTIONS LLC</v>
      </c>
      <c r="C52" s="69">
        <v>45642</v>
      </c>
      <c r="D52" t="str">
        <v>MAINESS, RYAN</v>
      </c>
      <c r="E52" t="str">
        <v>215</v>
      </c>
      <c r="F52" t="str">
        <v>SEDAN</v>
      </c>
      <c r="G52" t="str">
        <v>WK1</v>
      </c>
      <c r="H52" t="str">
        <v>SD</v>
      </c>
      <c r="I52">
        <v>4040612</v>
      </c>
      <c r="J52">
        <v>19.100000000000001</v>
      </c>
      <c r="K52">
        <v>58</v>
      </c>
    </row>
    <row r="53" spans="1:11" x14ac:dyDescent="0.25">
      <c r="A53" t="str">
        <v>One-Seat</v>
      </c>
      <c r="B53" t="str">
        <v>REM SOLUTIONS LLC</v>
      </c>
      <c r="C53" s="69">
        <v>45642</v>
      </c>
      <c r="D53" t="str">
        <v>MAINESS, RYAN</v>
      </c>
      <c r="E53" t="str">
        <v>215</v>
      </c>
      <c r="F53" t="str">
        <v>SEDAN</v>
      </c>
      <c r="G53" t="str">
        <v>WK1</v>
      </c>
      <c r="H53" t="str">
        <v>SD</v>
      </c>
      <c r="I53">
        <v>4042595</v>
      </c>
      <c r="J53">
        <v>19.04</v>
      </c>
      <c r="K53">
        <v>39</v>
      </c>
    </row>
    <row r="54" spans="1:11" x14ac:dyDescent="0.25">
      <c r="A54" t="str">
        <v>One-Seat</v>
      </c>
      <c r="B54" t="str">
        <v>REM SOLUTIONS LLC</v>
      </c>
      <c r="C54" s="69">
        <v>45642</v>
      </c>
      <c r="D54" t="str">
        <v>MAINESS, RYAN</v>
      </c>
      <c r="E54" t="str">
        <v>215</v>
      </c>
      <c r="F54" t="str">
        <v>SEDAN</v>
      </c>
      <c r="G54" t="str">
        <v>AM1</v>
      </c>
      <c r="H54" t="str">
        <v>SD</v>
      </c>
      <c r="I54">
        <v>4038692</v>
      </c>
      <c r="J54">
        <v>17.43</v>
      </c>
      <c r="K54">
        <v>61</v>
      </c>
    </row>
    <row r="55" spans="1:11" x14ac:dyDescent="0.25">
      <c r="A55" t="str">
        <v>One-Seat</v>
      </c>
      <c r="B55" t="str">
        <v>REM SOLUTIONS LLC</v>
      </c>
      <c r="C55" s="69">
        <v>45642</v>
      </c>
      <c r="D55" t="str">
        <v>MAINESS, RYAN</v>
      </c>
      <c r="E55" t="str">
        <v>215</v>
      </c>
      <c r="F55" t="str">
        <v>SEDAN</v>
      </c>
      <c r="G55" t="str">
        <v>AM1</v>
      </c>
      <c r="H55" t="str">
        <v>SD</v>
      </c>
      <c r="I55">
        <v>4038578</v>
      </c>
      <c r="J55">
        <v>20.329999999999998</v>
      </c>
      <c r="K55">
        <v>73</v>
      </c>
    </row>
    <row r="56" spans="1:11" x14ac:dyDescent="0.25">
      <c r="A56" t="str">
        <v>One-Seat</v>
      </c>
      <c r="B56" t="str">
        <v>REM SOLUTIONS LLC</v>
      </c>
      <c r="C56" s="69">
        <v>45642</v>
      </c>
      <c r="D56" t="str">
        <v>MAINESS, RYAN</v>
      </c>
      <c r="E56" t="str">
        <v>215</v>
      </c>
      <c r="F56" t="str">
        <v>SEDAN</v>
      </c>
      <c r="G56" t="str">
        <v>AM1</v>
      </c>
      <c r="H56" t="str">
        <v>SD</v>
      </c>
      <c r="I56">
        <v>4038801</v>
      </c>
      <c r="J56">
        <v>7.27</v>
      </c>
      <c r="K56">
        <v>39</v>
      </c>
    </row>
    <row r="57" spans="1:11" x14ac:dyDescent="0.25">
      <c r="A57" t="str">
        <v>One-Seat</v>
      </c>
      <c r="B57" t="str">
        <v>REM SOLUTIONS LLC</v>
      </c>
      <c r="C57" s="69">
        <v>45642</v>
      </c>
      <c r="D57" t="str">
        <v>MAINESS, RYAN</v>
      </c>
      <c r="E57" t="str">
        <v>215</v>
      </c>
      <c r="F57" t="str">
        <v>SEDAN</v>
      </c>
      <c r="G57" t="str">
        <v>AM1</v>
      </c>
      <c r="H57" t="str">
        <v>SD</v>
      </c>
      <c r="I57">
        <v>4042173</v>
      </c>
      <c r="J57">
        <v>19.53</v>
      </c>
      <c r="K57">
        <v>46</v>
      </c>
    </row>
    <row r="58" spans="1:11" x14ac:dyDescent="0.25">
      <c r="A58" t="str">
        <v>One-Seat</v>
      </c>
      <c r="B58" t="str">
        <v>REM SOLUTIONS LLC</v>
      </c>
      <c r="C58" s="69">
        <v>45643</v>
      </c>
      <c r="D58" t="str">
        <v>MAINESS, RYAN</v>
      </c>
      <c r="E58" t="str">
        <v>215</v>
      </c>
      <c r="F58" t="str">
        <v>SEDAN</v>
      </c>
      <c r="G58" t="str">
        <v>AM1</v>
      </c>
      <c r="H58" t="str">
        <v>SD</v>
      </c>
      <c r="I58">
        <v>4042169</v>
      </c>
      <c r="J58">
        <v>19.53</v>
      </c>
      <c r="K58">
        <v>41</v>
      </c>
    </row>
    <row r="59" spans="1:11" x14ac:dyDescent="0.25">
      <c r="A59" t="str">
        <v>One-Seat</v>
      </c>
      <c r="B59" t="str">
        <v>REM SOLUTIONS LLC</v>
      </c>
      <c r="C59" s="69">
        <v>45643</v>
      </c>
      <c r="D59" t="str">
        <v>MAINESS, RYAN</v>
      </c>
      <c r="E59" t="str">
        <v>215</v>
      </c>
      <c r="F59" t="str">
        <v>SEDAN</v>
      </c>
      <c r="G59" t="str">
        <v>AM1</v>
      </c>
      <c r="H59" t="str">
        <v>SD</v>
      </c>
      <c r="I59">
        <v>4041275</v>
      </c>
      <c r="J59">
        <v>16.18</v>
      </c>
      <c r="K59">
        <v>38</v>
      </c>
    </row>
    <row r="60" spans="1:11" x14ac:dyDescent="0.25">
      <c r="A60" t="str">
        <v>One-Seat</v>
      </c>
      <c r="B60" t="str">
        <v>REM SOLUTIONS LLC</v>
      </c>
      <c r="C60" s="69">
        <v>45643</v>
      </c>
      <c r="D60" t="str">
        <v>MAINESS, RYAN</v>
      </c>
      <c r="E60" t="str">
        <v>215</v>
      </c>
      <c r="F60" t="str">
        <v>SEDAN</v>
      </c>
      <c r="G60" t="str">
        <v>WK1</v>
      </c>
      <c r="H60" t="str">
        <v>SD</v>
      </c>
      <c r="I60">
        <v>4043455</v>
      </c>
      <c r="J60">
        <v>17.190000000000001</v>
      </c>
      <c r="K60">
        <v>30</v>
      </c>
    </row>
    <row r="61" spans="1:11" x14ac:dyDescent="0.25">
      <c r="A61" t="str">
        <v>One-Seat</v>
      </c>
      <c r="B61" t="str">
        <v>REM SOLUTIONS LLC</v>
      </c>
      <c r="C61" s="69">
        <v>45643</v>
      </c>
      <c r="D61" t="str">
        <v>MAINESS, RYAN</v>
      </c>
      <c r="E61" t="str">
        <v>215</v>
      </c>
      <c r="F61" t="str">
        <v>SEDAN</v>
      </c>
      <c r="G61" t="str">
        <v>AM1</v>
      </c>
      <c r="H61" t="str">
        <v>SD</v>
      </c>
      <c r="I61">
        <v>4039603</v>
      </c>
      <c r="J61">
        <v>7.27</v>
      </c>
      <c r="K61">
        <v>24</v>
      </c>
    </row>
    <row r="62" spans="1:11" x14ac:dyDescent="0.25">
      <c r="A62" t="str">
        <v>One-Seat</v>
      </c>
      <c r="B62" t="str">
        <v>MONAI&amp;SON'S LLC</v>
      </c>
      <c r="C62" s="69">
        <v>45642</v>
      </c>
      <c r="D62" t="str">
        <v>MOLLIQUE, ROMESHA</v>
      </c>
      <c r="E62" t="str">
        <v>203</v>
      </c>
      <c r="F62" t="str">
        <v>WAV</v>
      </c>
      <c r="G62" t="str">
        <v>AM1</v>
      </c>
      <c r="H62" t="str">
        <v>SD</v>
      </c>
      <c r="I62">
        <v>4040630</v>
      </c>
      <c r="J62">
        <v>19.91</v>
      </c>
      <c r="K62">
        <v>100</v>
      </c>
    </row>
    <row r="63" spans="1:11" x14ac:dyDescent="0.25">
      <c r="A63" t="str">
        <v>One-Seat</v>
      </c>
      <c r="B63" t="str">
        <v>MONAI&amp;SON'S LLC</v>
      </c>
      <c r="C63" s="69">
        <v>45642</v>
      </c>
      <c r="D63" t="str">
        <v>MOLLIQUE, ROMESHA</v>
      </c>
      <c r="E63" t="str">
        <v>203</v>
      </c>
      <c r="F63" t="str">
        <v>WAV</v>
      </c>
      <c r="G63" t="str">
        <v>AM1</v>
      </c>
      <c r="H63" t="str">
        <v>SD</v>
      </c>
      <c r="I63">
        <v>4041267</v>
      </c>
      <c r="J63">
        <v>16.13</v>
      </c>
      <c r="K63">
        <v>36</v>
      </c>
    </row>
    <row r="64" spans="1:11" x14ac:dyDescent="0.25">
      <c r="A64" t="str">
        <v>One-Seat</v>
      </c>
      <c r="B64" t="str">
        <v>MONAI&amp;SON'S LLC</v>
      </c>
      <c r="C64" s="69">
        <v>45643</v>
      </c>
      <c r="D64" t="str">
        <v>MOLLIQUE, ROMESHA</v>
      </c>
      <c r="E64" t="str">
        <v>203</v>
      </c>
      <c r="F64" t="str">
        <v>WAV</v>
      </c>
      <c r="G64" t="str">
        <v>AM1</v>
      </c>
      <c r="H64" t="str">
        <v>SD</v>
      </c>
      <c r="I64">
        <v>4041278</v>
      </c>
      <c r="J64">
        <v>16.170000000000002</v>
      </c>
      <c r="K64">
        <v>58</v>
      </c>
    </row>
    <row r="65" spans="1:11" x14ac:dyDescent="0.25">
      <c r="A65" t="str">
        <v>One-Seat</v>
      </c>
      <c r="B65" t="str">
        <v>MONAI&amp;SON'S LLC</v>
      </c>
      <c r="C65" s="69">
        <v>45643</v>
      </c>
      <c r="D65" t="str">
        <v>MOLLIQUE, ROMESHA</v>
      </c>
      <c r="E65" t="str">
        <v>203</v>
      </c>
      <c r="F65" t="str">
        <v>WAV</v>
      </c>
      <c r="G65" t="str">
        <v>AM1</v>
      </c>
      <c r="H65" t="str">
        <v>SD</v>
      </c>
      <c r="I65">
        <v>4042674</v>
      </c>
      <c r="J65">
        <v>12.34</v>
      </c>
      <c r="K65">
        <v>59</v>
      </c>
    </row>
    <row r="66" spans="1:11" x14ac:dyDescent="0.25">
      <c r="A66" t="str">
        <v>One-Seat</v>
      </c>
      <c r="B66" t="str">
        <v>MONAI&amp;SON'S LLC</v>
      </c>
      <c r="C66" s="69">
        <v>45643</v>
      </c>
      <c r="D66" t="str">
        <v>MOLLIQUE, ROMESHA</v>
      </c>
      <c r="E66" t="str">
        <v>203</v>
      </c>
      <c r="F66" t="str">
        <v>WAV</v>
      </c>
      <c r="G66" t="str">
        <v>PW1</v>
      </c>
      <c r="H66" t="str">
        <v>WC</v>
      </c>
      <c r="I66">
        <v>4039984</v>
      </c>
      <c r="J66">
        <v>18.329999999999998</v>
      </c>
      <c r="K66">
        <v>75</v>
      </c>
    </row>
    <row r="67" spans="1:11" x14ac:dyDescent="0.25">
      <c r="A67" t="str">
        <v>One-Seat</v>
      </c>
      <c r="B67" t="str">
        <v>MONAI&amp;SON'S LLC</v>
      </c>
      <c r="C67" s="69">
        <v>45642</v>
      </c>
      <c r="D67" t="str">
        <v>MOLLIQUE, ROMESHA</v>
      </c>
      <c r="E67" t="str">
        <v>203</v>
      </c>
      <c r="F67" t="str">
        <v>WAV</v>
      </c>
      <c r="G67" t="str">
        <v>AM1</v>
      </c>
      <c r="H67" t="str">
        <v>SD</v>
      </c>
      <c r="I67">
        <v>4042166</v>
      </c>
      <c r="J67">
        <v>26.71</v>
      </c>
      <c r="K67">
        <v>75</v>
      </c>
    </row>
    <row r="68" spans="1:11" x14ac:dyDescent="0.25">
      <c r="A68" t="str">
        <v>One-Seat</v>
      </c>
      <c r="B68" t="str">
        <v>MONAI&amp;SON'S LLC</v>
      </c>
      <c r="C68" s="69">
        <v>45642</v>
      </c>
      <c r="D68" t="str">
        <v>MOLLIQUE, ROMESHA</v>
      </c>
      <c r="E68" t="str">
        <v>203</v>
      </c>
      <c r="F68" t="str">
        <v>WAV</v>
      </c>
      <c r="G68" t="str">
        <v>AM1</v>
      </c>
      <c r="H68" t="str">
        <v>SD</v>
      </c>
      <c r="I68">
        <v>4042366</v>
      </c>
      <c r="J68">
        <v>17.22</v>
      </c>
      <c r="K68">
        <v>52</v>
      </c>
    </row>
    <row r="69" spans="1:11" x14ac:dyDescent="0.25">
      <c r="A69" t="str">
        <v>One-Seat</v>
      </c>
      <c r="B69" t="str">
        <v>MONAI&amp;SON'S LLC</v>
      </c>
      <c r="C69" s="69">
        <v>45642</v>
      </c>
      <c r="D69" t="str">
        <v>MOLLIQUE, ROMESHA</v>
      </c>
      <c r="E69" t="str">
        <v>203</v>
      </c>
      <c r="F69" t="str">
        <v>WAV</v>
      </c>
      <c r="G69" t="str">
        <v>AM1</v>
      </c>
      <c r="H69" t="str">
        <v>SD</v>
      </c>
      <c r="I69">
        <v>4041991</v>
      </c>
      <c r="J69">
        <v>17.73</v>
      </c>
      <c r="K69">
        <v>56</v>
      </c>
    </row>
    <row r="70" spans="1:11" x14ac:dyDescent="0.25">
      <c r="A70" t="str">
        <v>One-Seat</v>
      </c>
      <c r="B70" t="str">
        <v>MONAI&amp;SON'S LLC</v>
      </c>
      <c r="C70" s="69">
        <v>45642</v>
      </c>
      <c r="D70" t="str">
        <v>MOLLIQUE, ROMESHA</v>
      </c>
      <c r="E70" t="str">
        <v>203</v>
      </c>
      <c r="F70" t="str">
        <v>WAV</v>
      </c>
      <c r="G70" t="str">
        <v>AM1</v>
      </c>
      <c r="H70" t="str">
        <v>SD</v>
      </c>
      <c r="I70">
        <v>4041997</v>
      </c>
      <c r="J70">
        <v>17.73</v>
      </c>
      <c r="K70">
        <v>55</v>
      </c>
    </row>
    <row r="71" spans="1:11" x14ac:dyDescent="0.25">
      <c r="A71" t="str">
        <v>One-Seat</v>
      </c>
      <c r="B71" t="str">
        <v>MONAI&amp;SON'S LLC</v>
      </c>
      <c r="C71" s="69">
        <v>45642</v>
      </c>
      <c r="D71" t="str">
        <v>MOLLIQUE, ROMESHA</v>
      </c>
      <c r="E71" t="str">
        <v>203</v>
      </c>
      <c r="F71" t="str">
        <v>WAV</v>
      </c>
      <c r="G71" t="str">
        <v>AM1</v>
      </c>
      <c r="H71" t="str">
        <v>SD</v>
      </c>
      <c r="I71">
        <v>4038682</v>
      </c>
      <c r="J71">
        <v>7.08</v>
      </c>
      <c r="K71">
        <v>22</v>
      </c>
    </row>
    <row r="72" spans="1:11" x14ac:dyDescent="0.25">
      <c r="A72" t="str">
        <v>One-Seat</v>
      </c>
      <c r="B72" t="str">
        <v>MONAI&amp;SON'S LLC</v>
      </c>
      <c r="C72" s="69">
        <v>45643</v>
      </c>
      <c r="D72" t="str">
        <v>MOLLIQUE, ROMESHA</v>
      </c>
      <c r="E72" t="str">
        <v>203</v>
      </c>
      <c r="F72" t="str">
        <v>WAV</v>
      </c>
      <c r="G72" t="str">
        <v>AM1</v>
      </c>
      <c r="H72" t="str">
        <v>SD</v>
      </c>
      <c r="I72">
        <v>4042048</v>
      </c>
      <c r="J72">
        <v>14.66</v>
      </c>
      <c r="K72">
        <v>87</v>
      </c>
    </row>
    <row r="73" spans="1:11" x14ac:dyDescent="0.25">
      <c r="A73" t="str">
        <v>One-Seat</v>
      </c>
      <c r="B73" t="str">
        <v>EXPRESS TRANSPORTATION SERVICES, LLC</v>
      </c>
      <c r="C73" s="69">
        <v>45642</v>
      </c>
      <c r="D73" t="str">
        <v>ROGERS, JAMES</v>
      </c>
      <c r="E73" t="str">
        <v>207</v>
      </c>
      <c r="F73" t="str">
        <v>WAV</v>
      </c>
      <c r="G73" t="str">
        <v>WH1</v>
      </c>
      <c r="H73" t="str">
        <v>WC</v>
      </c>
      <c r="I73">
        <v>4038660</v>
      </c>
      <c r="J73">
        <v>5.55</v>
      </c>
      <c r="K73">
        <v>28</v>
      </c>
    </row>
    <row r="74" spans="1:11" x14ac:dyDescent="0.25">
      <c r="A74" t="str">
        <v>One-Seat</v>
      </c>
      <c r="B74" t="str">
        <v>EXPRESS TRANSPORTATION SERVICES, LLC</v>
      </c>
      <c r="C74" s="69">
        <v>45642</v>
      </c>
      <c r="D74" t="str">
        <v>ROGERS, JAMES</v>
      </c>
      <c r="E74" t="str">
        <v>207</v>
      </c>
      <c r="F74" t="str">
        <v>WAV</v>
      </c>
      <c r="G74" t="str">
        <v>WH1</v>
      </c>
      <c r="H74" t="str">
        <v>WC</v>
      </c>
      <c r="I74">
        <v>4038659</v>
      </c>
      <c r="J74">
        <v>5.55</v>
      </c>
      <c r="K74">
        <v>17</v>
      </c>
    </row>
    <row r="75" spans="1:11" x14ac:dyDescent="0.25">
      <c r="A75" t="str">
        <v>One-Seat</v>
      </c>
      <c r="B75" t="str">
        <v>EXPRESS TRANSPORTATION SERVICES, LLC</v>
      </c>
      <c r="C75" s="69">
        <v>45642</v>
      </c>
      <c r="D75" t="str">
        <v>ROGERS, JAMES</v>
      </c>
      <c r="E75" t="str">
        <v>207</v>
      </c>
      <c r="F75" t="str">
        <v>WAV</v>
      </c>
      <c r="G75" t="str">
        <v>AM1</v>
      </c>
      <c r="H75" t="str">
        <v>SD</v>
      </c>
      <c r="I75">
        <v>4038657</v>
      </c>
      <c r="J75">
        <v>10.39</v>
      </c>
      <c r="K75">
        <v>40</v>
      </c>
    </row>
    <row r="76" spans="1:11" x14ac:dyDescent="0.25">
      <c r="A76" t="str">
        <v>One-Seat</v>
      </c>
      <c r="B76" t="str">
        <v>EXPRESS TRANSPORTATION SERVICES, LLC</v>
      </c>
      <c r="C76" s="69">
        <v>45642</v>
      </c>
      <c r="D76" t="str">
        <v>ROGERS, JAMES</v>
      </c>
      <c r="E76" t="str">
        <v>207</v>
      </c>
      <c r="F76" t="str">
        <v>WAV</v>
      </c>
      <c r="G76" t="str">
        <v>AM1</v>
      </c>
      <c r="H76" t="str">
        <v>SD</v>
      </c>
      <c r="I76">
        <v>4038808</v>
      </c>
      <c r="J76">
        <v>10.039999999999999</v>
      </c>
      <c r="K76">
        <v>42</v>
      </c>
    </row>
    <row r="77" spans="1:11" x14ac:dyDescent="0.25">
      <c r="A77" t="str">
        <v>One-Seat</v>
      </c>
      <c r="B77" t="str">
        <v>EXPRESS TRANSPORTATION SERVICES, LLC</v>
      </c>
      <c r="C77" s="69">
        <v>45643</v>
      </c>
      <c r="D77" t="str">
        <v>ROGERS, JAMES</v>
      </c>
      <c r="E77" t="str">
        <v>207</v>
      </c>
      <c r="F77" t="str">
        <v>WAV</v>
      </c>
      <c r="G77" t="str">
        <v>AM1</v>
      </c>
      <c r="H77" t="str">
        <v>SD</v>
      </c>
      <c r="I77">
        <v>4041992</v>
      </c>
      <c r="J77">
        <v>14.12</v>
      </c>
      <c r="K77">
        <v>40</v>
      </c>
    </row>
    <row r="78" spans="1:11" x14ac:dyDescent="0.25">
      <c r="A78" t="str">
        <v>One-Seat</v>
      </c>
      <c r="B78" t="str">
        <v>EXPRESS TRANSPORTATION SERVICES, LLC</v>
      </c>
      <c r="C78" s="69">
        <v>45643</v>
      </c>
      <c r="D78" t="str">
        <v>ROGERS, JAMES</v>
      </c>
      <c r="E78" t="str">
        <v>207</v>
      </c>
      <c r="F78" t="str">
        <v>WAV</v>
      </c>
      <c r="G78" t="str">
        <v>AM1</v>
      </c>
      <c r="H78" t="str">
        <v>SD</v>
      </c>
      <c r="I78">
        <v>4043405</v>
      </c>
      <c r="J78">
        <v>26.95</v>
      </c>
      <c r="K78">
        <v>78</v>
      </c>
    </row>
    <row r="79" spans="1:11" x14ac:dyDescent="0.25">
      <c r="A79" t="str">
        <v>One-Seat</v>
      </c>
      <c r="B79" t="str">
        <v>EXPRESS TRANSPORTATION SERVICES, LLC</v>
      </c>
      <c r="C79" s="69">
        <v>45643</v>
      </c>
      <c r="D79" t="str">
        <v>ROGERS, JAMES</v>
      </c>
      <c r="E79" t="str">
        <v>207</v>
      </c>
      <c r="F79" t="str">
        <v>WAV</v>
      </c>
      <c r="G79" t="str">
        <v>AM1</v>
      </c>
      <c r="H79" t="str">
        <v>SD</v>
      </c>
      <c r="I79">
        <v>4042489</v>
      </c>
      <c r="J79">
        <v>14.03</v>
      </c>
      <c r="K79">
        <v>70</v>
      </c>
    </row>
    <row r="80" spans="1:11" x14ac:dyDescent="0.25">
      <c r="A80" t="str">
        <v>One-Seat</v>
      </c>
      <c r="B80" t="str">
        <v>SYNERGY MEDICAL TRANSPORTATION LLC</v>
      </c>
      <c r="C80" s="69">
        <v>45642</v>
      </c>
      <c r="D80" t="str">
        <v>VAUGHN, DUSTIN</v>
      </c>
      <c r="E80" t="str">
        <v>220</v>
      </c>
      <c r="F80" t="str">
        <v>SEDAN</v>
      </c>
      <c r="G80" t="str">
        <v>AM3</v>
      </c>
      <c r="H80" t="str">
        <v>SD</v>
      </c>
      <c r="I80">
        <v>4042128</v>
      </c>
      <c r="J80">
        <v>17.27</v>
      </c>
      <c r="K80">
        <v>37</v>
      </c>
    </row>
    <row r="81" spans="1:11" x14ac:dyDescent="0.25">
      <c r="A81" t="str">
        <v>One-Seat</v>
      </c>
      <c r="B81" t="str">
        <v>QUICK RIDES CA</v>
      </c>
      <c r="C81" s="69">
        <v>45644</v>
      </c>
      <c r="D81" t="str">
        <v>BUTLER, JACQUELINE</v>
      </c>
      <c r="E81" t="str">
        <v>205B</v>
      </c>
      <c r="F81" t="str">
        <v>WAV</v>
      </c>
      <c r="G81" t="str">
        <v>WK1</v>
      </c>
      <c r="H81" t="str">
        <v>SD</v>
      </c>
      <c r="I81">
        <v>4040620</v>
      </c>
      <c r="J81">
        <v>19.11</v>
      </c>
      <c r="K81">
        <v>34</v>
      </c>
    </row>
    <row r="82" spans="1:11" x14ac:dyDescent="0.25">
      <c r="A82" t="str">
        <v>One-Seat</v>
      </c>
      <c r="B82" t="str">
        <v>QUICK RIDES CA</v>
      </c>
      <c r="C82" s="69">
        <v>45642</v>
      </c>
      <c r="D82" t="str">
        <v>BUTLER, JACQUELINE</v>
      </c>
      <c r="E82" t="str">
        <v>205B</v>
      </c>
      <c r="F82" t="str">
        <v>WAV</v>
      </c>
      <c r="G82" t="str">
        <v>AM1</v>
      </c>
      <c r="H82" t="str">
        <v>SD</v>
      </c>
      <c r="I82">
        <v>4039939</v>
      </c>
      <c r="J82">
        <v>5.17</v>
      </c>
      <c r="K82">
        <v>10</v>
      </c>
    </row>
    <row r="83" spans="1:11" x14ac:dyDescent="0.25">
      <c r="A83" t="str">
        <v>One-Seat</v>
      </c>
      <c r="B83" t="str">
        <v>QUICK RIDES CA</v>
      </c>
      <c r="C83" s="69">
        <v>45643</v>
      </c>
      <c r="D83" t="str">
        <v>BUTLER, JACQUELINE</v>
      </c>
      <c r="E83" t="str">
        <v>205B</v>
      </c>
      <c r="F83" t="str">
        <v>WAV</v>
      </c>
      <c r="G83" t="str">
        <v>AM1</v>
      </c>
      <c r="H83" t="str">
        <v>SD</v>
      </c>
      <c r="I83">
        <v>4041982</v>
      </c>
      <c r="J83">
        <v>26.9</v>
      </c>
      <c r="K83">
        <v>56</v>
      </c>
    </row>
    <row r="84" spans="1:11" x14ac:dyDescent="0.25">
      <c r="A84" t="str">
        <v>One-Seat</v>
      </c>
      <c r="B84" t="str">
        <v>QUICK RIDES CA</v>
      </c>
      <c r="C84" s="69">
        <v>45643</v>
      </c>
      <c r="D84" t="str">
        <v>BUTLER, JACQUELINE</v>
      </c>
      <c r="E84" t="str">
        <v>205B</v>
      </c>
      <c r="F84" t="str">
        <v>WAV</v>
      </c>
      <c r="G84" t="str">
        <v>AM1</v>
      </c>
      <c r="H84" t="str">
        <v>SD</v>
      </c>
      <c r="I84">
        <v>4043332</v>
      </c>
      <c r="J84">
        <v>16.59</v>
      </c>
      <c r="K84">
        <v>25</v>
      </c>
    </row>
    <row r="85" spans="1:11" x14ac:dyDescent="0.25">
      <c r="A85" t="str">
        <v>One-Seat</v>
      </c>
      <c r="B85" t="str">
        <v>FOWLER SENIOR TRANSIT LLC</v>
      </c>
      <c r="C85" s="69">
        <v>45643</v>
      </c>
      <c r="D85" t="str">
        <v>FOWLER, ANTOINE</v>
      </c>
      <c r="E85" t="str">
        <v>222</v>
      </c>
      <c r="F85" t="str">
        <v>WAV</v>
      </c>
      <c r="G85" t="str">
        <v>AM2</v>
      </c>
      <c r="H85" t="str">
        <v>SD</v>
      </c>
      <c r="I85">
        <v>4043499</v>
      </c>
      <c r="J85">
        <v>2.5299999999999998</v>
      </c>
      <c r="K85">
        <v>14</v>
      </c>
    </row>
    <row r="86" spans="1:11" x14ac:dyDescent="0.25">
      <c r="A86" t="str">
        <v>One-Seat</v>
      </c>
      <c r="B86" t="str">
        <v>FOWLER SENIOR TRANSIT LLC</v>
      </c>
      <c r="C86" s="69">
        <v>45643</v>
      </c>
      <c r="D86" t="str">
        <v>FOWLER, ANTOINE</v>
      </c>
      <c r="E86" t="str">
        <v>222</v>
      </c>
      <c r="F86" t="str">
        <v>WAV</v>
      </c>
      <c r="G86" t="str">
        <v>AM1</v>
      </c>
      <c r="H86" t="str">
        <v>SD</v>
      </c>
      <c r="I86">
        <v>4039964</v>
      </c>
      <c r="J86">
        <v>29.89</v>
      </c>
      <c r="K86">
        <v>95</v>
      </c>
    </row>
    <row r="87" spans="1:11" x14ac:dyDescent="0.25">
      <c r="A87" t="str">
        <v>One-Seat</v>
      </c>
      <c r="B87" t="str">
        <v>FOWLER SENIOR TRANSIT LLC</v>
      </c>
      <c r="C87" s="69">
        <v>45642</v>
      </c>
      <c r="D87" t="str">
        <v>FOWLER, ANTOINE</v>
      </c>
      <c r="E87" t="str">
        <v>222</v>
      </c>
      <c r="F87" t="str">
        <v>WAV</v>
      </c>
      <c r="G87" t="str">
        <v>WH1</v>
      </c>
      <c r="H87" t="str">
        <v>WC</v>
      </c>
      <c r="I87">
        <v>4039884</v>
      </c>
      <c r="J87">
        <v>8.6</v>
      </c>
      <c r="K87">
        <v>16</v>
      </c>
    </row>
    <row r="88" spans="1:11" x14ac:dyDescent="0.25">
      <c r="A88" t="str">
        <v>One-Seat</v>
      </c>
      <c r="B88" t="str">
        <v>FOWLER SENIOR TRANSIT LLC</v>
      </c>
      <c r="C88" s="69">
        <v>45643</v>
      </c>
      <c r="D88" t="str">
        <v>FOWLER, ANTOINE</v>
      </c>
      <c r="E88" t="str">
        <v>222</v>
      </c>
      <c r="F88" t="str">
        <v>WAV</v>
      </c>
      <c r="G88" t="str">
        <v>AM1</v>
      </c>
      <c r="H88" t="str">
        <v>SD</v>
      </c>
      <c r="I88">
        <v>4043552</v>
      </c>
      <c r="J88">
        <v>17.13</v>
      </c>
      <c r="K88">
        <v>34</v>
      </c>
    </row>
    <row r="89" spans="1:11" x14ac:dyDescent="0.25">
      <c r="A89" t="str">
        <v>One-Seat</v>
      </c>
      <c r="B89" t="str">
        <v>NORTHCAL TRANSPORTATION LLC</v>
      </c>
      <c r="C89" s="69">
        <v>45643</v>
      </c>
      <c r="D89" t="str">
        <v>VILCHEZ, CHARLENNE</v>
      </c>
      <c r="E89" t="str">
        <v>217</v>
      </c>
      <c r="F89" t="str">
        <v>WAV</v>
      </c>
      <c r="G89" t="str">
        <v>AM1</v>
      </c>
      <c r="H89" t="str">
        <v>SD</v>
      </c>
      <c r="I89">
        <v>4039962</v>
      </c>
      <c r="J89">
        <v>15.12</v>
      </c>
      <c r="K89">
        <v>77</v>
      </c>
    </row>
    <row r="90" spans="1:11" x14ac:dyDescent="0.25">
      <c r="A90" t="str">
        <v>One-Seat</v>
      </c>
      <c r="B90" t="str">
        <v>NORTHCAL TRANSPORTATION LLC</v>
      </c>
      <c r="C90" s="69">
        <v>45643</v>
      </c>
      <c r="D90" t="str">
        <v>VILCHEZ, CHARLENNE</v>
      </c>
      <c r="E90" t="str">
        <v>217</v>
      </c>
      <c r="F90" t="str">
        <v>WAV</v>
      </c>
      <c r="G90" t="str">
        <v>AM1</v>
      </c>
      <c r="H90" t="str">
        <v>SD</v>
      </c>
      <c r="I90">
        <v>4039944</v>
      </c>
      <c r="J90">
        <v>20.12</v>
      </c>
      <c r="K90">
        <v>94</v>
      </c>
    </row>
    <row r="91" spans="1:11" x14ac:dyDescent="0.25">
      <c r="A91" t="str">
        <v>One-Seat</v>
      </c>
      <c r="B91" t="str">
        <v>NORTHCAL TRANSPORTATION LLC</v>
      </c>
      <c r="C91" s="69">
        <v>45642</v>
      </c>
      <c r="D91" t="str">
        <v>VILCHEZ, CHARLENNE</v>
      </c>
      <c r="E91" t="str">
        <v>217</v>
      </c>
      <c r="F91" t="str">
        <v>WAV</v>
      </c>
      <c r="G91" t="str">
        <v>AM1</v>
      </c>
      <c r="H91" t="str">
        <v>SD</v>
      </c>
      <c r="I91">
        <v>4038964</v>
      </c>
      <c r="J91">
        <v>8.08</v>
      </c>
      <c r="K91">
        <v>49</v>
      </c>
    </row>
    <row r="92" spans="1:11" x14ac:dyDescent="0.25">
      <c r="A92" t="str">
        <v>One-Seat</v>
      </c>
      <c r="B92" t="str">
        <v>NORTHCAL TRANSPORTATION LLC</v>
      </c>
      <c r="C92" s="69">
        <v>45642</v>
      </c>
      <c r="D92" t="str">
        <v>VILCHEZ, CHARLENNE</v>
      </c>
      <c r="E92" t="str">
        <v>217</v>
      </c>
      <c r="F92" t="str">
        <v>WAV</v>
      </c>
      <c r="G92" t="str">
        <v>WH1</v>
      </c>
      <c r="H92" t="str">
        <v>WC</v>
      </c>
      <c r="I92">
        <v>4039831</v>
      </c>
      <c r="J92">
        <v>8.35</v>
      </c>
      <c r="K92">
        <v>40</v>
      </c>
    </row>
    <row r="93" spans="1:11" x14ac:dyDescent="0.25">
      <c r="A93" t="str">
        <v>One-Seat</v>
      </c>
      <c r="B93" t="str">
        <v>NORTHCAL TRANSPORTATION LLC</v>
      </c>
      <c r="C93" s="69">
        <v>45642</v>
      </c>
      <c r="D93" t="str">
        <v>VILCHEZ, CHARLENNE</v>
      </c>
      <c r="E93" t="str">
        <v>217</v>
      </c>
      <c r="F93" t="str">
        <v>WAV</v>
      </c>
      <c r="G93" t="str">
        <v>AM1</v>
      </c>
      <c r="H93" t="str">
        <v>SD</v>
      </c>
      <c r="I93">
        <v>4042493</v>
      </c>
      <c r="J93">
        <v>14.03</v>
      </c>
      <c r="K93">
        <v>70</v>
      </c>
    </row>
    <row r="94" spans="1:11" x14ac:dyDescent="0.25">
      <c r="A94" t="str">
        <v>One-Seat</v>
      </c>
      <c r="B94" t="str">
        <v>NORTHCAL TRANSPORTATION LLC</v>
      </c>
      <c r="C94" s="69">
        <v>45642</v>
      </c>
      <c r="D94" t="str">
        <v>VILCHEZ, CHARLENNE</v>
      </c>
      <c r="E94" t="str">
        <v>217</v>
      </c>
      <c r="F94" t="str">
        <v>WAV</v>
      </c>
      <c r="G94" t="str">
        <v>AM1</v>
      </c>
      <c r="H94" t="str">
        <v>SD</v>
      </c>
      <c r="I94">
        <v>4042488</v>
      </c>
      <c r="J94">
        <v>14.03</v>
      </c>
      <c r="K94">
        <v>71</v>
      </c>
    </row>
    <row r="95" spans="1:11" x14ac:dyDescent="0.25">
      <c r="A95" t="str">
        <v>One-Seat</v>
      </c>
      <c r="B95" t="str">
        <v>NORTHCAL TRANSPORTATION LLC</v>
      </c>
      <c r="C95" s="69">
        <v>45642</v>
      </c>
      <c r="D95" t="str">
        <v>VILCHEZ, CHARLENNE</v>
      </c>
      <c r="E95" t="str">
        <v>217</v>
      </c>
      <c r="F95" t="str">
        <v>WAV</v>
      </c>
      <c r="G95" t="str">
        <v>WK1</v>
      </c>
      <c r="H95" t="str">
        <v>SD</v>
      </c>
      <c r="I95">
        <v>4038670</v>
      </c>
      <c r="J95">
        <v>6.92</v>
      </c>
      <c r="K95">
        <v>21</v>
      </c>
    </row>
    <row r="96" spans="1:11" x14ac:dyDescent="0.25">
      <c r="A96" t="str">
        <v>One-Seat</v>
      </c>
      <c r="B96" t="str">
        <v>NORTHCAL TRANSPORTATION LLC</v>
      </c>
      <c r="C96" s="69">
        <v>45642</v>
      </c>
      <c r="D96" t="str">
        <v>VILCHEZ, CHARLENNE</v>
      </c>
      <c r="E96" t="str">
        <v>217</v>
      </c>
      <c r="F96" t="str">
        <v>WAV</v>
      </c>
      <c r="G96" t="str">
        <v>AM2</v>
      </c>
      <c r="H96" t="str">
        <v>SD</v>
      </c>
      <c r="I96">
        <v>4038826</v>
      </c>
      <c r="J96">
        <v>15.66</v>
      </c>
      <c r="K96">
        <v>50</v>
      </c>
    </row>
    <row r="97" spans="1:11" x14ac:dyDescent="0.25">
      <c r="A97" t="str">
        <v>One-Seat</v>
      </c>
      <c r="B97" t="str">
        <v>NORTHCAL TRANSPORTATION LLC</v>
      </c>
      <c r="C97" s="69">
        <v>45643</v>
      </c>
      <c r="D97" t="str">
        <v>VILCHEZ, CHARLENNE</v>
      </c>
      <c r="E97" t="str">
        <v>217</v>
      </c>
      <c r="F97" t="str">
        <v>WAV</v>
      </c>
      <c r="G97" t="str">
        <v>WH1</v>
      </c>
      <c r="H97" t="str">
        <v>WC</v>
      </c>
      <c r="I97">
        <v>4043374</v>
      </c>
      <c r="J97">
        <v>11.73</v>
      </c>
      <c r="K97">
        <v>15</v>
      </c>
    </row>
    <row r="98" spans="1:11" x14ac:dyDescent="0.25">
      <c r="A98" t="str">
        <v>One-Seat</v>
      </c>
      <c r="B98" t="str">
        <v>NORTHCAL TRANSPORTATION LLC</v>
      </c>
      <c r="C98" s="69">
        <v>45643</v>
      </c>
      <c r="D98" t="str">
        <v>VILCHEZ, CHARLENNE</v>
      </c>
      <c r="E98" t="str">
        <v>217</v>
      </c>
      <c r="F98" t="str">
        <v>WAV</v>
      </c>
      <c r="G98" t="str">
        <v>AM1</v>
      </c>
      <c r="H98" t="str">
        <v>SD</v>
      </c>
      <c r="I98">
        <v>4043506</v>
      </c>
      <c r="J98">
        <v>26.08</v>
      </c>
      <c r="K98">
        <v>54</v>
      </c>
    </row>
    <row r="99" spans="1:11" x14ac:dyDescent="0.25">
      <c r="A99" t="str">
        <v>One-Seat</v>
      </c>
      <c r="B99" t="str">
        <v>NORTHCAL TRANSPORTATION LLC</v>
      </c>
      <c r="C99" s="69">
        <v>45643</v>
      </c>
      <c r="D99" t="str">
        <v>VILCHEZ, CHARLENNE</v>
      </c>
      <c r="E99" t="str">
        <v>217</v>
      </c>
      <c r="F99" t="str">
        <v>WAV</v>
      </c>
      <c r="G99" t="str">
        <v>AM1</v>
      </c>
      <c r="H99" t="str">
        <v>SD</v>
      </c>
      <c r="I99">
        <v>4042174</v>
      </c>
      <c r="J99">
        <v>19.53</v>
      </c>
      <c r="K99">
        <v>43</v>
      </c>
    </row>
    <row r="100" spans="1:11" x14ac:dyDescent="0.25">
      <c r="A100" t="str">
        <v>One-Seat</v>
      </c>
      <c r="B100" t="str">
        <v>SYNERGY MEDICAL TRANSPORTATION LLC</v>
      </c>
      <c r="C100" s="69">
        <v>45642</v>
      </c>
      <c r="D100" t="str">
        <v>JENNINGS, WILLIAM</v>
      </c>
      <c r="E100" t="str">
        <v>218</v>
      </c>
      <c r="F100" t="str">
        <v>SEDAN</v>
      </c>
      <c r="G100" t="str">
        <v>AM1</v>
      </c>
      <c r="H100" t="str">
        <v>SD</v>
      </c>
      <c r="I100">
        <v>4041268</v>
      </c>
      <c r="J100">
        <v>16.13</v>
      </c>
      <c r="K100">
        <v>68</v>
      </c>
    </row>
    <row r="101" spans="1:11" x14ac:dyDescent="0.25">
      <c r="A101" t="str">
        <v>One-Seat</v>
      </c>
      <c r="B101" t="str">
        <v>SYNERGY MEDICAL TRANSPORTATION LLC</v>
      </c>
      <c r="C101" s="69">
        <v>45643</v>
      </c>
      <c r="D101" t="str">
        <v>JENNINGS, WILLIAM</v>
      </c>
      <c r="E101" t="str">
        <v>218</v>
      </c>
      <c r="F101" t="str">
        <v>SEDAN</v>
      </c>
      <c r="G101" t="str">
        <v>WK1</v>
      </c>
      <c r="H101" t="str">
        <v>SD</v>
      </c>
      <c r="I101">
        <v>4043372</v>
      </c>
      <c r="J101">
        <v>10.91</v>
      </c>
      <c r="K101">
        <v>95</v>
      </c>
    </row>
    <row r="102" spans="1:11" x14ac:dyDescent="0.25">
      <c r="A102" t="str">
        <v>One-Seat</v>
      </c>
      <c r="B102" t="str">
        <v>SYNERGY MEDICAL TRANSPORTATION LLC</v>
      </c>
      <c r="C102" s="69">
        <v>45643</v>
      </c>
      <c r="D102" t="str">
        <v>JENNINGS, WILLIAM</v>
      </c>
      <c r="E102" t="str">
        <v>218</v>
      </c>
      <c r="F102" t="str">
        <v>SEDAN</v>
      </c>
      <c r="G102" t="str">
        <v>WK1</v>
      </c>
      <c r="H102" t="str">
        <v>SD</v>
      </c>
      <c r="I102">
        <v>4043272</v>
      </c>
      <c r="J102">
        <v>21.16</v>
      </c>
      <c r="K102">
        <v>56</v>
      </c>
    </row>
    <row r="103" spans="1:11" x14ac:dyDescent="0.25">
      <c r="A103" t="str">
        <v>One-Seat</v>
      </c>
      <c r="B103" t="str">
        <v>SYNERGY MEDICAL TRANSPORTATION LLC</v>
      </c>
      <c r="C103" s="69">
        <v>45643</v>
      </c>
      <c r="D103" t="str">
        <v>JENNINGS, WILLIAM</v>
      </c>
      <c r="E103" t="str">
        <v>218</v>
      </c>
      <c r="F103" t="str">
        <v>SEDAN</v>
      </c>
      <c r="G103" t="str">
        <v>AM1</v>
      </c>
      <c r="H103" t="str">
        <v>SD</v>
      </c>
      <c r="I103">
        <v>4043542</v>
      </c>
      <c r="J103">
        <v>16.53</v>
      </c>
      <c r="K103">
        <v>33</v>
      </c>
    </row>
    <row r="104" spans="1:11" x14ac:dyDescent="0.25">
      <c r="A104" t="str">
        <v>One-Seat</v>
      </c>
      <c r="B104" t="str">
        <v>SYNERGY MEDICAL TRANSPORTATION LLC</v>
      </c>
      <c r="C104" s="69">
        <v>45644</v>
      </c>
      <c r="D104" t="str">
        <v>JENNINGS, WILLIAM</v>
      </c>
      <c r="E104" t="str">
        <v>218</v>
      </c>
      <c r="F104" t="str">
        <v>SEDAN</v>
      </c>
      <c r="G104" t="str">
        <v>AM1</v>
      </c>
      <c r="H104" t="str">
        <v>SD</v>
      </c>
      <c r="I104">
        <v>4044076</v>
      </c>
      <c r="J104">
        <v>11.38</v>
      </c>
      <c r="K104">
        <v>49</v>
      </c>
    </row>
    <row r="105" spans="1:11" x14ac:dyDescent="0.25">
      <c r="A105" t="str">
        <v>One-Seat</v>
      </c>
      <c r="B105" t="str">
        <v>SYNERGY MEDICAL TRANSPORTATION LLC</v>
      </c>
      <c r="C105" s="69">
        <v>45642</v>
      </c>
      <c r="D105" t="str">
        <v>JENNINGS, WILLIAM</v>
      </c>
      <c r="E105" t="str">
        <v>218</v>
      </c>
      <c r="F105" t="str">
        <v>SEDAN</v>
      </c>
      <c r="G105" t="str">
        <v>AM1</v>
      </c>
      <c r="H105" t="str">
        <v>SD</v>
      </c>
      <c r="I105">
        <v>4042167</v>
      </c>
      <c r="J105">
        <v>26.71</v>
      </c>
      <c r="K105">
        <v>78</v>
      </c>
    </row>
    <row r="106" spans="1:11" x14ac:dyDescent="0.25">
      <c r="A106" t="str">
        <v>One-Seat</v>
      </c>
      <c r="B106" t="str">
        <v>SYNERGY MEDICAL TRANSPORTATION LLC</v>
      </c>
      <c r="C106" s="69">
        <v>45642</v>
      </c>
      <c r="D106" t="str">
        <v>JENNINGS, WILLIAM</v>
      </c>
      <c r="E106" t="str">
        <v>218</v>
      </c>
      <c r="F106" t="str">
        <v>SEDAN</v>
      </c>
      <c r="G106" t="str">
        <v>AM1</v>
      </c>
      <c r="H106" t="str">
        <v>SD</v>
      </c>
      <c r="I106">
        <v>4041981</v>
      </c>
      <c r="J106">
        <v>26.9</v>
      </c>
      <c r="K106">
        <v>43</v>
      </c>
    </row>
    <row r="107" spans="1:11" x14ac:dyDescent="0.25">
      <c r="A107" t="str">
        <v>One-Seat</v>
      </c>
      <c r="B107" t="str">
        <v>SYNERGY MEDICAL TRANSPORTATION LLC</v>
      </c>
      <c r="C107" s="69">
        <v>45643</v>
      </c>
      <c r="D107" t="str">
        <v>JENNINGS, WILLIAM</v>
      </c>
      <c r="E107" t="str">
        <v>218</v>
      </c>
      <c r="F107" t="str">
        <v>SEDAN</v>
      </c>
      <c r="G107" t="str">
        <v>AM2</v>
      </c>
      <c r="H107" t="str">
        <v>SD</v>
      </c>
      <c r="I107">
        <v>4043442</v>
      </c>
      <c r="J107">
        <v>10.53</v>
      </c>
      <c r="K107">
        <v>23</v>
      </c>
    </row>
    <row r="108" spans="1:11" x14ac:dyDescent="0.25">
      <c r="A108" t="str">
        <v>One-Seat</v>
      </c>
      <c r="B108" t="str">
        <v>SYNERGY MEDICAL TRANSPORTATION LLC</v>
      </c>
      <c r="C108" s="69">
        <v>45643</v>
      </c>
      <c r="D108" t="str">
        <v>JENNINGS, WILLIAM</v>
      </c>
      <c r="E108" t="str">
        <v>218</v>
      </c>
      <c r="F108" t="str">
        <v>SEDAN</v>
      </c>
      <c r="G108" t="str">
        <v>AM2</v>
      </c>
      <c r="H108" t="str">
        <v>SD</v>
      </c>
      <c r="I108">
        <v>4044243</v>
      </c>
      <c r="J108">
        <v>10.94</v>
      </c>
      <c r="K108">
        <v>26</v>
      </c>
    </row>
    <row r="109" spans="1:11" x14ac:dyDescent="0.25">
      <c r="A109" t="str">
        <v>One-Seat</v>
      </c>
      <c r="B109" t="str">
        <v>SYNERGY MEDICAL TRANSPORTATION LLC</v>
      </c>
      <c r="C109" s="69">
        <v>45643</v>
      </c>
      <c r="D109" t="str">
        <v>JENNINGS, WILLIAM</v>
      </c>
      <c r="E109" t="str">
        <v>218</v>
      </c>
      <c r="F109" t="str">
        <v>SEDAN</v>
      </c>
      <c r="G109" t="str">
        <v>AM1</v>
      </c>
      <c r="H109" t="str">
        <v>SD</v>
      </c>
      <c r="I109">
        <v>4043551</v>
      </c>
      <c r="J109">
        <v>17.13</v>
      </c>
      <c r="K109">
        <v>56</v>
      </c>
    </row>
    <row r="110" spans="1:11" x14ac:dyDescent="0.25">
      <c r="A110" t="str">
        <v>One-Seat</v>
      </c>
      <c r="B110" t="str">
        <v>SYNERGY MEDICAL TRANSPORTATION LLC</v>
      </c>
      <c r="C110" s="69">
        <v>45643</v>
      </c>
      <c r="D110" t="str">
        <v>JENNINGS, WILLIAM</v>
      </c>
      <c r="E110" t="str">
        <v>218</v>
      </c>
      <c r="F110" t="str">
        <v>SEDAN</v>
      </c>
      <c r="G110" t="str">
        <v>AM1</v>
      </c>
      <c r="H110" t="str">
        <v>SD</v>
      </c>
      <c r="I110">
        <v>4039654</v>
      </c>
      <c r="J110">
        <v>8.24</v>
      </c>
      <c r="K110">
        <v>64</v>
      </c>
    </row>
    <row r="111" spans="1:11" x14ac:dyDescent="0.25">
      <c r="A111" t="str">
        <v>One-Seat</v>
      </c>
      <c r="B111" t="str">
        <v>GET CARE TRANSIT LLC</v>
      </c>
      <c r="C111" s="69">
        <v>45642</v>
      </c>
      <c r="D111" t="str">
        <v>BOGALE, GETU</v>
      </c>
      <c r="E111" t="str">
        <v>214</v>
      </c>
      <c r="F111" t="str">
        <v>WAV</v>
      </c>
      <c r="G111" t="str">
        <v>WK1</v>
      </c>
      <c r="H111" t="str">
        <v>SD</v>
      </c>
      <c r="I111">
        <v>4042213</v>
      </c>
      <c r="J111">
        <v>33.86</v>
      </c>
      <c r="K111">
        <v>53</v>
      </c>
    </row>
    <row r="112" spans="1:11" x14ac:dyDescent="0.25">
      <c r="A112" t="str">
        <v>One-Seat</v>
      </c>
      <c r="B112" t="str">
        <v>GET CARE TRANSIT LLC</v>
      </c>
      <c r="C112" s="69">
        <v>45642</v>
      </c>
      <c r="D112" t="str">
        <v>BOGALE, GETU</v>
      </c>
      <c r="E112" t="str">
        <v>214</v>
      </c>
      <c r="F112" t="str">
        <v>WAV</v>
      </c>
      <c r="G112" t="str">
        <v>WK1</v>
      </c>
      <c r="H112" t="str">
        <v>SD</v>
      </c>
      <c r="I112">
        <v>4038669</v>
      </c>
      <c r="J112">
        <v>6.92</v>
      </c>
      <c r="K112">
        <v>57</v>
      </c>
    </row>
    <row r="113" spans="1:11" x14ac:dyDescent="0.25">
      <c r="A113" t="str">
        <v>One-Seat</v>
      </c>
      <c r="B113" t="str">
        <v>GET CARE TRANSIT LLC</v>
      </c>
      <c r="C113" s="69">
        <v>45643</v>
      </c>
      <c r="D113" t="str">
        <v>BOGALE, GETU</v>
      </c>
      <c r="E113" t="str">
        <v>214</v>
      </c>
      <c r="F113" t="str">
        <v>WAV</v>
      </c>
      <c r="G113" t="str">
        <v>AM1</v>
      </c>
      <c r="H113" t="str">
        <v>SD</v>
      </c>
      <c r="I113">
        <v>4042099</v>
      </c>
      <c r="J113">
        <v>12.94</v>
      </c>
      <c r="K113">
        <v>32</v>
      </c>
    </row>
    <row r="114" spans="1:11" x14ac:dyDescent="0.25">
      <c r="A114" t="str">
        <v>One-Seat</v>
      </c>
      <c r="B114" t="str">
        <v>GET CARE TRANSIT LLC</v>
      </c>
      <c r="C114" s="69">
        <v>45643</v>
      </c>
      <c r="D114" t="str">
        <v>BOGALE, GETU</v>
      </c>
      <c r="E114" t="str">
        <v>214</v>
      </c>
      <c r="F114" t="str">
        <v>WAV</v>
      </c>
      <c r="G114" t="str">
        <v>AM1</v>
      </c>
      <c r="H114" t="str">
        <v>SD</v>
      </c>
      <c r="I114">
        <v>4043400</v>
      </c>
      <c r="J114">
        <v>26.95</v>
      </c>
      <c r="K114">
        <v>43</v>
      </c>
    </row>
    <row r="115" spans="1:11" x14ac:dyDescent="0.25">
      <c r="A115" t="str">
        <v>One-Seat</v>
      </c>
      <c r="B115" t="str">
        <v>HUGO FAMILY TRANSPORTATION</v>
      </c>
      <c r="C115" s="69">
        <v>45642</v>
      </c>
      <c r="D115" t="str">
        <v>HUGO, TAMA</v>
      </c>
      <c r="E115" t="str">
        <v>211</v>
      </c>
      <c r="F115" t="str">
        <v>WAV</v>
      </c>
      <c r="G115" t="str">
        <v>AM1</v>
      </c>
      <c r="H115" t="str">
        <v>SD</v>
      </c>
      <c r="I115">
        <v>4038681</v>
      </c>
      <c r="J115">
        <v>7.08</v>
      </c>
      <c r="K115">
        <v>31</v>
      </c>
    </row>
    <row r="116" spans="1:11" x14ac:dyDescent="0.25">
      <c r="A116" t="str">
        <v>One-Seat</v>
      </c>
      <c r="B116" t="str">
        <v>HUGO FAMILY TRANSPORTATION</v>
      </c>
      <c r="C116" s="69">
        <v>45642</v>
      </c>
      <c r="D116" t="str">
        <v>HUGO, TAMA</v>
      </c>
      <c r="E116" t="str">
        <v>211</v>
      </c>
      <c r="F116" t="str">
        <v>WAV</v>
      </c>
      <c r="G116" t="str">
        <v>AM1</v>
      </c>
      <c r="H116" t="str">
        <v>SD</v>
      </c>
      <c r="I116">
        <v>4038545</v>
      </c>
      <c r="J116">
        <v>11.47</v>
      </c>
      <c r="K116">
        <v>17</v>
      </c>
    </row>
    <row r="117" spans="1:11" x14ac:dyDescent="0.25">
      <c r="A117" t="str">
        <v>One-Seat</v>
      </c>
      <c r="B117" t="str">
        <v>HUGO FAMILY TRANSPORTATION</v>
      </c>
      <c r="C117" s="69">
        <v>45642</v>
      </c>
      <c r="D117" t="str">
        <v>HUGO, TAMA</v>
      </c>
      <c r="E117" t="str">
        <v>211</v>
      </c>
      <c r="F117" t="str">
        <v>WAV</v>
      </c>
      <c r="G117" t="str">
        <v>WH1</v>
      </c>
      <c r="H117" t="str">
        <v>WC</v>
      </c>
      <c r="I117">
        <v>4038821</v>
      </c>
      <c r="J117">
        <v>4.88</v>
      </c>
      <c r="K117">
        <v>22</v>
      </c>
    </row>
    <row r="118" spans="1:11" x14ac:dyDescent="0.25">
      <c r="A118" t="str">
        <v>One-Seat</v>
      </c>
      <c r="B118" t="str">
        <v>HUGO FAMILY TRANSPORTATION</v>
      </c>
      <c r="C118" s="69">
        <v>45642</v>
      </c>
      <c r="D118" t="str">
        <v>HUGO, TAMA</v>
      </c>
      <c r="E118" t="str">
        <v>211</v>
      </c>
      <c r="F118" t="str">
        <v>WAV</v>
      </c>
      <c r="G118" t="str">
        <v>AM2</v>
      </c>
      <c r="H118" t="str">
        <v>SD</v>
      </c>
      <c r="I118">
        <v>4038827</v>
      </c>
      <c r="J118">
        <v>15.66</v>
      </c>
      <c r="K118">
        <v>37</v>
      </c>
    </row>
    <row r="119" spans="1:11" x14ac:dyDescent="0.25">
      <c r="A119" t="str">
        <v>One-Seat</v>
      </c>
      <c r="B119" t="str">
        <v>HUGO FAMILY TRANSPORTATION</v>
      </c>
      <c r="C119" s="69">
        <v>45643</v>
      </c>
      <c r="D119" t="str">
        <v>HUGO, TAMA</v>
      </c>
      <c r="E119" t="str">
        <v>211</v>
      </c>
      <c r="F119" t="str">
        <v>WAV</v>
      </c>
      <c r="G119" t="str">
        <v>AM1</v>
      </c>
      <c r="H119" t="str">
        <v>SD</v>
      </c>
      <c r="I119">
        <v>4041999</v>
      </c>
      <c r="J119">
        <v>14.12</v>
      </c>
      <c r="K119">
        <v>30</v>
      </c>
    </row>
    <row r="120" spans="1:11" x14ac:dyDescent="0.25">
      <c r="A120" t="str">
        <v>One-Seat</v>
      </c>
      <c r="B120" t="str">
        <v>HUGO FAMILY TRANSPORTATION</v>
      </c>
      <c r="C120" s="69">
        <v>45643</v>
      </c>
      <c r="D120" t="str">
        <v>HUGO, TAMA</v>
      </c>
      <c r="E120" t="str">
        <v>211</v>
      </c>
      <c r="F120" t="str">
        <v>WAV</v>
      </c>
      <c r="G120" t="str">
        <v>WH1</v>
      </c>
      <c r="H120" t="str">
        <v>WC</v>
      </c>
      <c r="I120">
        <v>4043373</v>
      </c>
      <c r="J120">
        <v>11.73</v>
      </c>
      <c r="K120">
        <v>45</v>
      </c>
    </row>
    <row r="121" spans="1:11" x14ac:dyDescent="0.25">
      <c r="A121" t="str">
        <v>One-Seat</v>
      </c>
      <c r="B121" t="str">
        <v>HUGO FAMILY TRANSPORTATION</v>
      </c>
      <c r="C121" s="69">
        <v>45643</v>
      </c>
      <c r="D121" t="str">
        <v>HUGO, TAMA</v>
      </c>
      <c r="E121" t="str">
        <v>211</v>
      </c>
      <c r="F121" t="str">
        <v>WAV</v>
      </c>
      <c r="G121" t="str">
        <v>AM1</v>
      </c>
      <c r="H121" t="str">
        <v>SD</v>
      </c>
      <c r="I121">
        <v>4042494</v>
      </c>
      <c r="J121">
        <v>14.03</v>
      </c>
      <c r="K121">
        <v>48</v>
      </c>
    </row>
    <row r="122" spans="1:11" x14ac:dyDescent="0.25">
      <c r="A122" t="str">
        <v>One-Seat</v>
      </c>
      <c r="B122" t="str">
        <v>HUGO FAMILY TRANSPORTATION</v>
      </c>
      <c r="C122" s="69">
        <v>45643</v>
      </c>
      <c r="D122" t="str">
        <v>HUGO, TAMA</v>
      </c>
      <c r="E122" t="str">
        <v>211</v>
      </c>
      <c r="F122" t="str">
        <v>WAV</v>
      </c>
      <c r="G122" t="str">
        <v>AM2</v>
      </c>
      <c r="H122" t="str">
        <v>SD</v>
      </c>
      <c r="I122">
        <v>4039630</v>
      </c>
      <c r="J122">
        <v>15.66</v>
      </c>
      <c r="K122">
        <v>48</v>
      </c>
    </row>
    <row r="123" spans="1:11" x14ac:dyDescent="0.25">
      <c r="A123" t="str">
        <v>One-Seat</v>
      </c>
      <c r="B123" t="str">
        <v>MADE EAZY LLC</v>
      </c>
      <c r="C123" s="69">
        <v>45642</v>
      </c>
      <c r="D123" t="str">
        <v>OBELTON, KENNETH</v>
      </c>
      <c r="E123" t="str">
        <v>219</v>
      </c>
      <c r="F123" t="str">
        <v>SEDAN</v>
      </c>
      <c r="G123" t="str">
        <v>AM1</v>
      </c>
      <c r="H123" t="str">
        <v>SD</v>
      </c>
      <c r="I123">
        <v>4038965</v>
      </c>
      <c r="J123">
        <v>8.08</v>
      </c>
      <c r="K123">
        <v>36</v>
      </c>
    </row>
    <row r="124" spans="1:11" x14ac:dyDescent="0.25">
      <c r="A124" t="str">
        <v>One-Seat</v>
      </c>
      <c r="B124" t="str">
        <v>MADE EAZY LLC</v>
      </c>
      <c r="C124" s="69">
        <v>45642</v>
      </c>
      <c r="D124" t="str">
        <v>OBELTON, KENNETH</v>
      </c>
      <c r="E124" t="str">
        <v>219</v>
      </c>
      <c r="F124" t="str">
        <v>SEDAN</v>
      </c>
      <c r="G124" t="str">
        <v>AM1</v>
      </c>
      <c r="H124" t="str">
        <v>SD</v>
      </c>
      <c r="I124">
        <v>4038658</v>
      </c>
      <c r="J124">
        <v>10.39</v>
      </c>
      <c r="K124">
        <v>58</v>
      </c>
    </row>
    <row r="125" spans="1:11" x14ac:dyDescent="0.25">
      <c r="A125" t="str">
        <v>One-Seat</v>
      </c>
      <c r="B125" t="str">
        <v>MADE EAZY LLC</v>
      </c>
      <c r="C125" s="69">
        <v>45642</v>
      </c>
      <c r="D125" t="str">
        <v>OBELTON, KENNETH</v>
      </c>
      <c r="E125" t="str">
        <v>219</v>
      </c>
      <c r="F125" t="str">
        <v>SEDAN</v>
      </c>
      <c r="G125" t="str">
        <v>AM1</v>
      </c>
      <c r="H125" t="str">
        <v>SD</v>
      </c>
      <c r="I125">
        <v>4038544</v>
      </c>
      <c r="J125">
        <v>11.47</v>
      </c>
      <c r="K125">
        <v>47</v>
      </c>
    </row>
    <row r="126" spans="1:11" x14ac:dyDescent="0.25">
      <c r="A126" t="str">
        <v>One-Seat</v>
      </c>
      <c r="B126" t="str">
        <v>MADE EAZY LLC</v>
      </c>
      <c r="C126" s="69">
        <v>45642</v>
      </c>
      <c r="D126" t="str">
        <v>OBELTON, KENNETH</v>
      </c>
      <c r="E126" t="str">
        <v>219</v>
      </c>
      <c r="F126" t="str">
        <v>SEDAN</v>
      </c>
      <c r="G126" t="str">
        <v>AM1</v>
      </c>
      <c r="H126" t="str">
        <v>SD</v>
      </c>
      <c r="I126">
        <v>4038825</v>
      </c>
      <c r="J126">
        <v>17.3</v>
      </c>
      <c r="K126">
        <v>82</v>
      </c>
    </row>
    <row r="127" spans="1:11" x14ac:dyDescent="0.25">
      <c r="A127" t="str">
        <v>One-Seat</v>
      </c>
      <c r="B127" t="str">
        <v>MADE EAZY LLC</v>
      </c>
      <c r="C127" s="69">
        <v>45642</v>
      </c>
      <c r="D127" t="str">
        <v>OBELTON, KENNETH</v>
      </c>
      <c r="E127" t="str">
        <v>219</v>
      </c>
      <c r="F127" t="str">
        <v>SEDAN</v>
      </c>
      <c r="G127" t="str">
        <v>AM1</v>
      </c>
      <c r="H127" t="str">
        <v>SD</v>
      </c>
      <c r="I127">
        <v>4038856</v>
      </c>
      <c r="J127">
        <v>8.24</v>
      </c>
      <c r="K127">
        <v>62</v>
      </c>
    </row>
    <row r="128" spans="1:11" x14ac:dyDescent="0.25">
      <c r="A128" t="str">
        <v>One-Seat</v>
      </c>
      <c r="B128" t="str">
        <v>MADE EAZY LLC</v>
      </c>
      <c r="C128" s="69">
        <v>45643</v>
      </c>
      <c r="D128" t="str">
        <v>OBELTON, KENNETH</v>
      </c>
      <c r="E128" t="str">
        <v>219</v>
      </c>
      <c r="F128" t="str">
        <v>SEDAN</v>
      </c>
      <c r="G128" t="str">
        <v>AM1</v>
      </c>
      <c r="H128" t="str">
        <v>SD</v>
      </c>
      <c r="I128">
        <v>4039604</v>
      </c>
      <c r="J128">
        <v>7.27</v>
      </c>
      <c r="K128">
        <v>31</v>
      </c>
    </row>
    <row r="129" spans="1:11" x14ac:dyDescent="0.25">
      <c r="A129" t="str">
        <v>One-Seat</v>
      </c>
      <c r="B129" t="str">
        <v>QUICK RIDES CA</v>
      </c>
      <c r="C129" s="69">
        <v>45642</v>
      </c>
      <c r="D129" t="str">
        <v>TILLMAN, ROSALYN</v>
      </c>
      <c r="E129" t="str">
        <v>205A</v>
      </c>
      <c r="F129" t="str">
        <v>WAV</v>
      </c>
      <c r="G129" t="str">
        <v>WK1</v>
      </c>
      <c r="H129" t="str">
        <v>SD</v>
      </c>
      <c r="I129">
        <v>4042594</v>
      </c>
      <c r="J129">
        <v>19.04</v>
      </c>
      <c r="K129">
        <v>67</v>
      </c>
    </row>
    <row r="130" spans="1:11" x14ac:dyDescent="0.25">
      <c r="A130" t="str">
        <v>One-Seat</v>
      </c>
      <c r="B130" t="str">
        <v>QUICK RIDES CA</v>
      </c>
      <c r="C130" s="69">
        <v>45642</v>
      </c>
      <c r="D130" t="str">
        <v>TILLMAN, ROSALYN</v>
      </c>
      <c r="E130" t="str">
        <v>205A</v>
      </c>
      <c r="F130" t="str">
        <v>WAV</v>
      </c>
      <c r="G130" t="str">
        <v>AM1</v>
      </c>
      <c r="H130" t="str">
        <v>SD</v>
      </c>
      <c r="I130">
        <v>4041976</v>
      </c>
      <c r="J130">
        <v>26.9</v>
      </c>
      <c r="K130">
        <v>84</v>
      </c>
    </row>
    <row r="131" spans="1:11" x14ac:dyDescent="0.25">
      <c r="A131" t="str">
        <v>One-Seat</v>
      </c>
      <c r="B131" t="str">
        <v>QUICK RIDES CA</v>
      </c>
      <c r="C131" s="69">
        <v>45642</v>
      </c>
      <c r="D131" t="str">
        <v>TILLMAN, ROSALYN</v>
      </c>
      <c r="E131" t="str">
        <v>205A</v>
      </c>
      <c r="F131" t="str">
        <v>WAV</v>
      </c>
      <c r="G131" t="str">
        <v>AM1</v>
      </c>
      <c r="H131" t="str">
        <v>SD</v>
      </c>
      <c r="I131">
        <v>4038706</v>
      </c>
      <c r="J131">
        <v>19.12</v>
      </c>
      <c r="K131">
        <v>52</v>
      </c>
    </row>
    <row r="132" spans="1:11" x14ac:dyDescent="0.25">
      <c r="A132" t="str">
        <v>One-Seat</v>
      </c>
      <c r="B132" t="str">
        <v>QUICK RIDES CA</v>
      </c>
      <c r="C132" s="69">
        <v>45643</v>
      </c>
      <c r="D132" t="str">
        <v>TILLMAN, ROSALYN</v>
      </c>
      <c r="E132" t="str">
        <v>205A</v>
      </c>
      <c r="F132" t="str">
        <v>WAV</v>
      </c>
      <c r="G132" t="str">
        <v>AM1</v>
      </c>
      <c r="H132" t="str">
        <v>SD</v>
      </c>
      <c r="I132">
        <v>4041977</v>
      </c>
      <c r="J132">
        <v>26.9</v>
      </c>
      <c r="K132">
        <v>96</v>
      </c>
    </row>
    <row r="133" spans="1:11" x14ac:dyDescent="0.25">
      <c r="A133" t="str">
        <v>One-Seat</v>
      </c>
      <c r="B133" t="str">
        <v>QUICK RIDES CA</v>
      </c>
      <c r="C133" s="69">
        <v>45643</v>
      </c>
      <c r="D133" t="str">
        <v>TILLMAN, ROSALYN</v>
      </c>
      <c r="E133" t="str">
        <v>205A</v>
      </c>
      <c r="F133" t="str">
        <v>WAV</v>
      </c>
      <c r="G133" t="str">
        <v>AM1</v>
      </c>
      <c r="H133" t="str">
        <v>SD</v>
      </c>
      <c r="I133">
        <v>4042047</v>
      </c>
      <c r="J133">
        <v>14.66</v>
      </c>
      <c r="K133">
        <v>34</v>
      </c>
    </row>
    <row r="134" spans="1:11" x14ac:dyDescent="0.25">
      <c r="A134" t="str">
        <v>One-Seat</v>
      </c>
      <c r="B134" t="str">
        <v>SYNERGY MEDICAL TRANSPORTATION LLC</v>
      </c>
      <c r="C134" s="69">
        <v>45645</v>
      </c>
      <c r="D134" t="str">
        <v>MARZI, SAMI JAN</v>
      </c>
      <c r="E134" t="str">
        <v>204</v>
      </c>
      <c r="F134" t="str">
        <v>WAV</v>
      </c>
      <c r="G134" t="str">
        <v>AM1</v>
      </c>
      <c r="H134" t="str">
        <v>SD</v>
      </c>
      <c r="I134">
        <v>4042218</v>
      </c>
      <c r="J134">
        <v>5.17</v>
      </c>
      <c r="K134">
        <v>7</v>
      </c>
    </row>
    <row r="135" spans="1:11" x14ac:dyDescent="0.25">
      <c r="A135" t="str">
        <v>One-Seat</v>
      </c>
      <c r="B135" t="str">
        <v>SYNERGY MEDICAL TRANSPORTATION LLC</v>
      </c>
      <c r="C135" s="69">
        <v>45643</v>
      </c>
      <c r="D135" t="str">
        <v>MARZI, SAMI JAN</v>
      </c>
      <c r="E135" t="str">
        <v>204</v>
      </c>
      <c r="F135" t="str">
        <v>WAV</v>
      </c>
      <c r="G135" t="str">
        <v>AM1</v>
      </c>
      <c r="H135" t="str">
        <v>SD</v>
      </c>
      <c r="I135">
        <v>4042185</v>
      </c>
      <c r="J135">
        <v>8.51</v>
      </c>
      <c r="K135">
        <v>22</v>
      </c>
    </row>
    <row r="136" spans="1:11" x14ac:dyDescent="0.25">
      <c r="A136" t="str">
        <v>One-Seat</v>
      </c>
      <c r="B136" t="str">
        <v>SYNERGY MEDICAL TRANSPORTATION LLC</v>
      </c>
      <c r="C136" s="69">
        <v>45643</v>
      </c>
      <c r="D136" t="str">
        <v>MARZI, SAMI JAN</v>
      </c>
      <c r="E136" t="str">
        <v>204</v>
      </c>
      <c r="F136" t="str">
        <v>WAV</v>
      </c>
      <c r="G136" t="str">
        <v>WK1</v>
      </c>
      <c r="H136" t="str">
        <v>SD</v>
      </c>
      <c r="I136">
        <v>4043371</v>
      </c>
      <c r="J136">
        <v>10.91</v>
      </c>
      <c r="K136">
        <v>18</v>
      </c>
    </row>
    <row r="137" spans="1:11" x14ac:dyDescent="0.25">
      <c r="A137" t="str">
        <v>One-Seat</v>
      </c>
      <c r="B137" t="str">
        <v>SYNERGY MEDICAL TRANSPORTATION LLC</v>
      </c>
      <c r="C137" s="69">
        <v>45643</v>
      </c>
      <c r="D137" t="str">
        <v>MARZI, SAMI JAN</v>
      </c>
      <c r="E137" t="str">
        <v>204</v>
      </c>
      <c r="F137" t="str">
        <v>WAV</v>
      </c>
      <c r="G137" t="str">
        <v>WK1</v>
      </c>
      <c r="H137" t="str">
        <v>SD</v>
      </c>
      <c r="I137">
        <v>4043547</v>
      </c>
      <c r="J137">
        <v>18.079999999999998</v>
      </c>
      <c r="K137">
        <v>35</v>
      </c>
    </row>
    <row r="138" spans="1:11" x14ac:dyDescent="0.25">
      <c r="A138" t="str">
        <v>One-Seat</v>
      </c>
      <c r="B138" t="str">
        <v>SYNERGY MEDICAL TRANSPORTATION LLC</v>
      </c>
      <c r="C138" s="69">
        <v>45643</v>
      </c>
      <c r="D138" t="str">
        <v>MARZI, SAMI JAN</v>
      </c>
      <c r="E138" t="str">
        <v>204</v>
      </c>
      <c r="F138" t="str">
        <v>WAV</v>
      </c>
      <c r="G138" t="str">
        <v>AM1</v>
      </c>
      <c r="H138" t="str">
        <v>SD</v>
      </c>
      <c r="I138">
        <v>4042190</v>
      </c>
      <c r="J138">
        <v>8.51</v>
      </c>
      <c r="K138">
        <v>61</v>
      </c>
    </row>
    <row r="139" spans="1:11" x14ac:dyDescent="0.25">
      <c r="A139" t="str">
        <v>One-Seat</v>
      </c>
      <c r="B139" t="str">
        <v>TRANSIT LTM LLC</v>
      </c>
      <c r="C139" s="69">
        <v>45643</v>
      </c>
      <c r="D139" t="str">
        <v>MALCOM, LANDREW</v>
      </c>
      <c r="E139" t="str">
        <v>209</v>
      </c>
      <c r="F139" t="str">
        <v>WAV</v>
      </c>
      <c r="G139" t="str">
        <v>AM2</v>
      </c>
      <c r="H139" t="str">
        <v>SD</v>
      </c>
      <c r="I139">
        <v>4043500</v>
      </c>
      <c r="J139">
        <v>16.29</v>
      </c>
      <c r="K139">
        <v>58</v>
      </c>
    </row>
    <row r="140" spans="1:11" x14ac:dyDescent="0.25">
      <c r="A140" t="str">
        <v>One-Seat</v>
      </c>
      <c r="B140" t="str">
        <v>TRANSIT LTM LLC</v>
      </c>
      <c r="C140" s="69">
        <v>45643</v>
      </c>
      <c r="D140" t="str">
        <v>MALCOM, LANDREW</v>
      </c>
      <c r="E140" t="str">
        <v>209</v>
      </c>
      <c r="F140" t="str">
        <v>WAV</v>
      </c>
      <c r="G140" t="str">
        <v>WK1</v>
      </c>
      <c r="H140" t="str">
        <v>SD</v>
      </c>
      <c r="I140">
        <v>4042084</v>
      </c>
      <c r="J140">
        <v>31.58</v>
      </c>
      <c r="K140">
        <v>47</v>
      </c>
    </row>
    <row r="141" spans="1:11" x14ac:dyDescent="0.25">
      <c r="A141" t="str">
        <v>One-Seat</v>
      </c>
      <c r="B141" t="str">
        <v>HIGHER-SELF LLC</v>
      </c>
      <c r="C141" s="69">
        <v>45643</v>
      </c>
      <c r="D141" t="str">
        <v>BROWN, LOVIE</v>
      </c>
      <c r="E141" t="str">
        <v>216</v>
      </c>
      <c r="F141" t="str">
        <v>SEDAN</v>
      </c>
      <c r="G141" t="str">
        <v>AM2</v>
      </c>
      <c r="H141" t="str">
        <v>SD</v>
      </c>
      <c r="I141">
        <v>4039629</v>
      </c>
      <c r="J141">
        <v>15.66</v>
      </c>
      <c r="K141">
        <v>85</v>
      </c>
    </row>
    <row r="142" spans="1:11" x14ac:dyDescent="0.25">
      <c r="A142" t="str">
        <v>One-Seat</v>
      </c>
      <c r="B142" t="str">
        <v>EXPRESS TRANSPORTATION SERVICES, LLC</v>
      </c>
      <c r="C142" s="69">
        <v>45643</v>
      </c>
      <c r="D142" t="str">
        <v>BANKS, LENARD</v>
      </c>
      <c r="E142" t="str">
        <v>221</v>
      </c>
      <c r="F142" t="str">
        <v>WAV</v>
      </c>
      <c r="G142" t="str">
        <v>AM1</v>
      </c>
      <c r="H142" t="str">
        <v>SD</v>
      </c>
      <c r="I142">
        <v>4039628</v>
      </c>
      <c r="J142">
        <v>17.3</v>
      </c>
      <c r="K142">
        <v>65</v>
      </c>
    </row>
    <row r="143" spans="1:11" x14ac:dyDescent="0.25">
      <c r="A143" t="str">
        <v>One-Seat</v>
      </c>
      <c r="B143" t="str">
        <v>HIGHER-SELF LLC</v>
      </c>
      <c r="C143" s="69">
        <v>45643</v>
      </c>
      <c r="D143" t="str">
        <v>BROWN, LOVIE</v>
      </c>
      <c r="E143" t="str">
        <v>216</v>
      </c>
      <c r="F143" t="str">
        <v>SEDAN</v>
      </c>
      <c r="G143" t="str">
        <v>AM1</v>
      </c>
      <c r="H143" t="str">
        <v>SD</v>
      </c>
      <c r="I143">
        <v>4039627</v>
      </c>
      <c r="J143">
        <v>17.3</v>
      </c>
      <c r="K143">
        <v>46</v>
      </c>
    </row>
    <row r="144" spans="1:11" x14ac:dyDescent="0.25">
      <c r="A144" t="str">
        <v>One-Seat</v>
      </c>
      <c r="B144" t="str">
        <v>HUGO FAMILY TRANSPORTATION</v>
      </c>
      <c r="C144" s="69">
        <v>45643</v>
      </c>
      <c r="D144" t="str">
        <v>HUGO, TAMA</v>
      </c>
      <c r="E144" t="str">
        <v>211</v>
      </c>
      <c r="F144" t="str">
        <v>WAV</v>
      </c>
      <c r="G144" t="str">
        <v>AM1</v>
      </c>
      <c r="H144" t="str">
        <v>SD</v>
      </c>
      <c r="I144">
        <v>4039640</v>
      </c>
      <c r="J144">
        <v>9.57</v>
      </c>
      <c r="K144">
        <v>51</v>
      </c>
    </row>
    <row r="145" spans="1:11" x14ac:dyDescent="0.25">
      <c r="A145" t="str">
        <v>One-Seat</v>
      </c>
      <c r="B145" t="str">
        <v>REM SOLUTIONS LLC</v>
      </c>
      <c r="C145" s="69">
        <v>45643</v>
      </c>
      <c r="D145" t="str">
        <v>MAINESS, RYAN</v>
      </c>
      <c r="E145" t="str">
        <v>215</v>
      </c>
      <c r="F145" t="str">
        <v>SEDAN</v>
      </c>
      <c r="G145" t="str">
        <v>AM1</v>
      </c>
      <c r="H145" t="str">
        <v>SD</v>
      </c>
      <c r="I145">
        <v>4039487</v>
      </c>
      <c r="J145">
        <v>7.08</v>
      </c>
      <c r="K145">
        <v>18</v>
      </c>
    </row>
    <row r="146" spans="1:11" x14ac:dyDescent="0.25">
      <c r="A146" t="str">
        <v>One-Seat</v>
      </c>
      <c r="B146" t="str">
        <v>MONAI&amp;SON'S LLC</v>
      </c>
      <c r="C146" s="69">
        <v>45643</v>
      </c>
      <c r="D146" t="str">
        <v>MOLLIQUE, ROMESHA</v>
      </c>
      <c r="E146" t="str">
        <v>203</v>
      </c>
      <c r="F146" t="str">
        <v>WAV</v>
      </c>
      <c r="G146" t="str">
        <v>AM1</v>
      </c>
      <c r="H146" t="str">
        <v>SD</v>
      </c>
      <c r="I146">
        <v>4039486</v>
      </c>
      <c r="J146">
        <v>7.08</v>
      </c>
      <c r="K146">
        <v>33</v>
      </c>
    </row>
    <row r="147" spans="1:11" x14ac:dyDescent="0.25">
      <c r="A147" t="str">
        <v>One-Seat</v>
      </c>
      <c r="B147" t="str">
        <v>TRANSIT LTM LLC</v>
      </c>
      <c r="C147" s="69">
        <v>45643</v>
      </c>
      <c r="D147" t="str">
        <v>MALCOM, LANDREW</v>
      </c>
      <c r="E147" t="str">
        <v>209</v>
      </c>
      <c r="F147" t="str">
        <v>WAV</v>
      </c>
      <c r="G147" t="str">
        <v>AM1</v>
      </c>
      <c r="H147" t="str">
        <v>SD</v>
      </c>
      <c r="I147">
        <v>4039485</v>
      </c>
      <c r="J147">
        <v>11.22</v>
      </c>
      <c r="K147">
        <v>33</v>
      </c>
    </row>
    <row r="148" spans="1:11" x14ac:dyDescent="0.25">
      <c r="A148" t="str">
        <v>One-Seat</v>
      </c>
      <c r="B148" t="str">
        <v>EXPRESS TRANSPORTATION SERVICES, LLC</v>
      </c>
      <c r="C148" s="69">
        <v>45643</v>
      </c>
      <c r="D148" t="str">
        <v>UMANA, DOMINGO</v>
      </c>
      <c r="E148" t="str">
        <v>210B</v>
      </c>
      <c r="F148" t="str">
        <v>WAV</v>
      </c>
      <c r="G148" t="str">
        <v>AM1</v>
      </c>
      <c r="H148" t="str">
        <v>SD</v>
      </c>
      <c r="I148">
        <v>4039484</v>
      </c>
      <c r="J148">
        <v>11.22</v>
      </c>
      <c r="K148">
        <v>75</v>
      </c>
    </row>
    <row r="149" spans="1:11" x14ac:dyDescent="0.25">
      <c r="A149" t="str">
        <v>One-Seat</v>
      </c>
      <c r="B149" t="str">
        <v>EXPRESS TRANSPORTATION SERVICES, LLC</v>
      </c>
      <c r="C149" s="69">
        <v>45643</v>
      </c>
      <c r="D149" t="str">
        <v>LARA, DOUGLAS</v>
      </c>
      <c r="E149" t="str">
        <v>213</v>
      </c>
      <c r="F149" t="str">
        <v>WAV</v>
      </c>
      <c r="G149" t="str">
        <v>AM1</v>
      </c>
      <c r="H149" t="str">
        <v>SD</v>
      </c>
      <c r="I149">
        <v>4039467</v>
      </c>
      <c r="J149">
        <v>10.39</v>
      </c>
      <c r="K149">
        <v>41</v>
      </c>
    </row>
    <row r="150" spans="1:11" x14ac:dyDescent="0.25">
      <c r="A150" t="str">
        <v>One-Seat</v>
      </c>
      <c r="B150" t="str">
        <v>EXPRESS TRANSPORTATION SERVICES, LLC</v>
      </c>
      <c r="C150" s="69">
        <v>45643</v>
      </c>
      <c r="D150" t="str">
        <v>ROGERS, JAMES</v>
      </c>
      <c r="E150" t="str">
        <v>207</v>
      </c>
      <c r="F150" t="str">
        <v>WAV</v>
      </c>
      <c r="G150" t="str">
        <v>AM1</v>
      </c>
      <c r="H150" t="str">
        <v>SD</v>
      </c>
      <c r="I150">
        <v>4039468</v>
      </c>
      <c r="J150">
        <v>10.39</v>
      </c>
      <c r="K150">
        <v>30</v>
      </c>
    </row>
    <row r="151" spans="1:11" x14ac:dyDescent="0.25">
      <c r="A151" t="str">
        <v>One-Seat</v>
      </c>
      <c r="B151" t="str">
        <v>EXPRESS TRANSPORTATION SERVICES, LLC</v>
      </c>
      <c r="C151" s="69">
        <v>45643</v>
      </c>
      <c r="D151" t="str">
        <v>ROGERS, JAMES</v>
      </c>
      <c r="E151" t="str">
        <v>207</v>
      </c>
      <c r="F151" t="str">
        <v>WAV</v>
      </c>
      <c r="G151" t="str">
        <v>WH1</v>
      </c>
      <c r="H151" t="str">
        <v>WC</v>
      </c>
      <c r="I151">
        <v>4039665</v>
      </c>
      <c r="J151">
        <v>14.9</v>
      </c>
      <c r="K151">
        <v>69</v>
      </c>
    </row>
    <row r="152" spans="1:11" x14ac:dyDescent="0.25">
      <c r="A152" t="str">
        <v>One-Seat</v>
      </c>
      <c r="B152" t="str">
        <v>SYNERGY MEDICAL TRANSPORTATION LLC</v>
      </c>
      <c r="C152" s="69">
        <v>45643</v>
      </c>
      <c r="D152" t="str">
        <v>JENNINGS, WILLIAM</v>
      </c>
      <c r="E152" t="str">
        <v>218</v>
      </c>
      <c r="F152" t="str">
        <v>SEDAN</v>
      </c>
      <c r="G152" t="str">
        <v>AM1</v>
      </c>
      <c r="H152" t="str">
        <v>SD</v>
      </c>
      <c r="I152">
        <v>4039511</v>
      </c>
      <c r="J152">
        <v>19.12</v>
      </c>
      <c r="K152">
        <v>44</v>
      </c>
    </row>
    <row r="153" spans="1:11" x14ac:dyDescent="0.25">
      <c r="A153" t="str">
        <v>One-Seat</v>
      </c>
      <c r="B153" t="str">
        <v>QUICK RIDES CA</v>
      </c>
      <c r="C153" s="69">
        <v>45643</v>
      </c>
      <c r="D153" t="str">
        <v>TILLMAN, ROSALYN</v>
      </c>
      <c r="E153" t="str">
        <v>205A</v>
      </c>
      <c r="F153" t="str">
        <v>WAV</v>
      </c>
      <c r="G153" t="str">
        <v>AM1</v>
      </c>
      <c r="H153" t="str">
        <v>SD</v>
      </c>
      <c r="I153">
        <v>4039510</v>
      </c>
      <c r="J153">
        <v>19.12</v>
      </c>
      <c r="K153">
        <v>51</v>
      </c>
    </row>
    <row r="154" spans="1:11" x14ac:dyDescent="0.25">
      <c r="A154" t="str">
        <v>One-Seat</v>
      </c>
      <c r="B154" t="str">
        <v>MADE EAZY LLC</v>
      </c>
      <c r="C154" s="69">
        <v>45643</v>
      </c>
      <c r="D154" t="str">
        <v>OBELTON, KENNETH</v>
      </c>
      <c r="E154" t="str">
        <v>219</v>
      </c>
      <c r="F154" t="str">
        <v>SEDAN</v>
      </c>
      <c r="G154" t="str">
        <v>AM1</v>
      </c>
      <c r="H154" t="str">
        <v>SD</v>
      </c>
      <c r="I154">
        <v>4039503</v>
      </c>
      <c r="J154">
        <v>17.43</v>
      </c>
      <c r="K154">
        <v>57</v>
      </c>
    </row>
    <row r="155" spans="1:11" x14ac:dyDescent="0.25">
      <c r="A155" t="str">
        <v>One-Seat</v>
      </c>
      <c r="B155" t="str">
        <v>REM SOLUTIONS LLC</v>
      </c>
      <c r="C155" s="69">
        <v>45643</v>
      </c>
      <c r="D155" t="str">
        <v>MAINESS, RYAN</v>
      </c>
      <c r="E155" t="str">
        <v>215</v>
      </c>
      <c r="F155" t="str">
        <v>SEDAN</v>
      </c>
      <c r="G155" t="str">
        <v>AM1</v>
      </c>
      <c r="H155" t="str">
        <v>SD</v>
      </c>
      <c r="I155">
        <v>4039502</v>
      </c>
      <c r="J155">
        <v>17.43</v>
      </c>
      <c r="K155">
        <v>49</v>
      </c>
    </row>
    <row r="156" spans="1:11" x14ac:dyDescent="0.25">
      <c r="A156" t="str">
        <v>One-Seat</v>
      </c>
      <c r="B156" t="str">
        <v>EXPRESS TRANSPORTATION SERVICES, LLC</v>
      </c>
      <c r="C156" s="69">
        <v>45643</v>
      </c>
      <c r="D156" t="str">
        <v>BANKS, LENARD</v>
      </c>
      <c r="E156" t="str">
        <v>221</v>
      </c>
      <c r="F156" t="str">
        <v>WAV</v>
      </c>
      <c r="G156" t="str">
        <v>WH1</v>
      </c>
      <c r="H156" t="str">
        <v>WC</v>
      </c>
      <c r="I156">
        <v>4039666</v>
      </c>
      <c r="J156">
        <v>14.9</v>
      </c>
      <c r="K156">
        <v>50</v>
      </c>
    </row>
    <row r="157" spans="1:11" x14ac:dyDescent="0.25">
      <c r="A157" t="str">
        <v>One-Seat</v>
      </c>
      <c r="B157" t="str">
        <v>REM SOLUTIONS LLC</v>
      </c>
      <c r="C157" s="69">
        <v>45643</v>
      </c>
      <c r="D157" t="str">
        <v>MAINESS, RYAN</v>
      </c>
      <c r="E157" t="str">
        <v>215</v>
      </c>
      <c r="F157" t="str">
        <v>SEDAN</v>
      </c>
      <c r="G157" t="str">
        <v>AM1</v>
      </c>
      <c r="H157" t="str">
        <v>SD</v>
      </c>
      <c r="I157">
        <v>4039394</v>
      </c>
      <c r="J157">
        <v>20.329999999999998</v>
      </c>
      <c r="K157">
        <v>65</v>
      </c>
    </row>
    <row r="158" spans="1:11" x14ac:dyDescent="0.25">
      <c r="A158" t="str">
        <v>One-Seat</v>
      </c>
      <c r="B158" t="str">
        <v>SYNERGY MEDICAL TRANSPORTATION LLC</v>
      </c>
      <c r="C158" s="69">
        <v>45643</v>
      </c>
      <c r="D158" t="str">
        <v>JENNINGS, WILLIAM</v>
      </c>
      <c r="E158" t="str">
        <v>218</v>
      </c>
      <c r="F158" t="str">
        <v>SEDAN</v>
      </c>
      <c r="G158" t="str">
        <v>AM1</v>
      </c>
      <c r="H158" t="str">
        <v>SD</v>
      </c>
      <c r="I158">
        <v>4039775</v>
      </c>
      <c r="J158">
        <v>7.93</v>
      </c>
      <c r="K158">
        <v>44</v>
      </c>
    </row>
    <row r="159" spans="1:11" x14ac:dyDescent="0.25">
      <c r="A159" t="str">
        <v>One-Seat</v>
      </c>
      <c r="B159" t="str">
        <v>HUGO FAMILY TRANSPORTATION</v>
      </c>
      <c r="C159" s="69">
        <v>45643</v>
      </c>
      <c r="D159" t="str">
        <v>HUGO, TAMA</v>
      </c>
      <c r="E159" t="str">
        <v>211</v>
      </c>
      <c r="F159" t="str">
        <v>WAV</v>
      </c>
      <c r="G159" t="str">
        <v>PW1</v>
      </c>
      <c r="H159" t="str">
        <v>WC</v>
      </c>
      <c r="I159">
        <v>4039983</v>
      </c>
      <c r="J159">
        <v>18.329999999999998</v>
      </c>
      <c r="K159">
        <v>25</v>
      </c>
    </row>
    <row r="160" spans="1:11" x14ac:dyDescent="0.25">
      <c r="A160" t="str">
        <v>One-Seat</v>
      </c>
      <c r="B160" t="str">
        <v>EXPRESS TRANSPORTATION SERVICES, LLC</v>
      </c>
      <c r="C160" s="69">
        <v>45643</v>
      </c>
      <c r="D160" t="str">
        <v>KEITH , CLYDE</v>
      </c>
      <c r="E160" t="str">
        <v>212</v>
      </c>
      <c r="F160" t="str">
        <v>WAV</v>
      </c>
      <c r="G160" t="str">
        <v>WH1</v>
      </c>
      <c r="H160" t="str">
        <v>WC</v>
      </c>
      <c r="I160">
        <v>4039829</v>
      </c>
      <c r="J160">
        <v>8.35</v>
      </c>
      <c r="K160">
        <v>14</v>
      </c>
    </row>
    <row r="161" spans="1:11" x14ac:dyDescent="0.25">
      <c r="A161" t="str">
        <v>One-Seat</v>
      </c>
      <c r="B161" t="str">
        <v>EXPRESS TRANSPORTATION SERVICES, LLC</v>
      </c>
      <c r="C161" s="69">
        <v>45643</v>
      </c>
      <c r="D161" t="str">
        <v>ALLGOOD, SCOTT</v>
      </c>
      <c r="E161" t="str">
        <v>201</v>
      </c>
      <c r="F161" t="str">
        <v>BIGVAN</v>
      </c>
      <c r="G161" t="str">
        <v>AM1</v>
      </c>
      <c r="H161" t="str">
        <v>SD</v>
      </c>
      <c r="I161">
        <v>4039830</v>
      </c>
      <c r="J161">
        <v>20.05</v>
      </c>
      <c r="K161">
        <v>26</v>
      </c>
    </row>
    <row r="162" spans="1:11" x14ac:dyDescent="0.25">
      <c r="A162" t="str">
        <v>One-Seat</v>
      </c>
      <c r="B162" t="str">
        <v>HUGO FAMILY TRANSPORTATION</v>
      </c>
      <c r="C162" s="69">
        <v>45643</v>
      </c>
      <c r="D162" t="str">
        <v>HUGO, TAMA</v>
      </c>
      <c r="E162" t="str">
        <v>211</v>
      </c>
      <c r="F162" t="str">
        <v>WAV</v>
      </c>
      <c r="G162" t="str">
        <v>AM1</v>
      </c>
      <c r="H162" t="str">
        <v>SD</v>
      </c>
      <c r="I162">
        <v>4039789</v>
      </c>
      <c r="J162">
        <v>8.08</v>
      </c>
      <c r="K162">
        <v>69</v>
      </c>
    </row>
    <row r="163" spans="1:11" x14ac:dyDescent="0.25">
      <c r="A163" t="str">
        <v>One-Seat</v>
      </c>
      <c r="B163" t="str">
        <v>EXPRESS TRANSPORTATION SERVICES, LLC</v>
      </c>
      <c r="C163" s="69">
        <v>45643</v>
      </c>
      <c r="D163" t="str">
        <v>KEITH , CLYDE</v>
      </c>
      <c r="E163" t="str">
        <v>212</v>
      </c>
      <c r="F163" t="str">
        <v>WAV</v>
      </c>
      <c r="G163" t="str">
        <v>AM1</v>
      </c>
      <c r="H163" t="str">
        <v>SD</v>
      </c>
      <c r="I163">
        <v>4039361</v>
      </c>
      <c r="J163">
        <v>11.47</v>
      </c>
      <c r="K163">
        <v>24</v>
      </c>
    </row>
    <row r="164" spans="1:11" x14ac:dyDescent="0.25">
      <c r="A164" t="str">
        <v>One-Seat</v>
      </c>
      <c r="B164" t="str">
        <v>SYNERGY MEDICAL TRANSPORTATION LLC</v>
      </c>
      <c r="C164" s="69">
        <v>45643</v>
      </c>
      <c r="D164" t="str">
        <v>MARZI, SAMI JAN</v>
      </c>
      <c r="E164" t="str">
        <v>204</v>
      </c>
      <c r="F164" t="str">
        <v>WAV</v>
      </c>
      <c r="G164" t="str">
        <v>WH1</v>
      </c>
      <c r="H164" t="str">
        <v>WC</v>
      </c>
      <c r="I164">
        <v>4039832</v>
      </c>
      <c r="J164">
        <v>8.35</v>
      </c>
      <c r="K164">
        <v>17</v>
      </c>
    </row>
    <row r="165" spans="1:11" x14ac:dyDescent="0.25">
      <c r="A165" t="str">
        <v>One-Seat</v>
      </c>
      <c r="B165" t="str">
        <v>EXPRESS TRANSPORTATION SERVICES, LLC</v>
      </c>
      <c r="C165" s="69">
        <v>45643</v>
      </c>
      <c r="D165" t="str">
        <v>BANKS, LENARD</v>
      </c>
      <c r="E165" t="str">
        <v>221</v>
      </c>
      <c r="F165" t="str">
        <v>WAV</v>
      </c>
      <c r="G165" t="str">
        <v>AM1</v>
      </c>
      <c r="H165" t="str">
        <v>SD</v>
      </c>
      <c r="I165">
        <v>4039943</v>
      </c>
      <c r="J165">
        <v>20.13</v>
      </c>
      <c r="K165">
        <v>52</v>
      </c>
    </row>
    <row r="166" spans="1:11" x14ac:dyDescent="0.25">
      <c r="A166" t="str">
        <v>One-Seat</v>
      </c>
      <c r="B166" t="str">
        <v>REM SOLUTIONS LLC</v>
      </c>
      <c r="C166" s="69">
        <v>45643</v>
      </c>
      <c r="D166" t="str">
        <v>MAINESS, RYAN</v>
      </c>
      <c r="E166" t="str">
        <v>215</v>
      </c>
      <c r="F166" t="str">
        <v>SEDAN</v>
      </c>
      <c r="G166" t="str">
        <v>AM1</v>
      </c>
      <c r="H166" t="str">
        <v>SD</v>
      </c>
      <c r="I166">
        <v>4039961</v>
      </c>
      <c r="J166">
        <v>15.13</v>
      </c>
      <c r="K166">
        <v>29</v>
      </c>
    </row>
    <row r="167" spans="1:11" x14ac:dyDescent="0.25">
      <c r="A167" t="str">
        <v>One-Seat</v>
      </c>
      <c r="B167" t="str">
        <v>QUICK RIDES CA</v>
      </c>
      <c r="C167" s="69">
        <v>45643</v>
      </c>
      <c r="D167" t="str">
        <v>BUTLER, JACQUELINE</v>
      </c>
      <c r="E167" t="str">
        <v>205B</v>
      </c>
      <c r="F167" t="str">
        <v>WAV</v>
      </c>
      <c r="G167" t="str">
        <v>WH1</v>
      </c>
      <c r="H167" t="str">
        <v>WC</v>
      </c>
      <c r="I167">
        <v>4039792</v>
      </c>
      <c r="J167">
        <v>20.03</v>
      </c>
      <c r="K167">
        <v>37</v>
      </c>
    </row>
    <row r="168" spans="1:11" x14ac:dyDescent="0.25">
      <c r="A168" t="str">
        <v>One-Seat</v>
      </c>
      <c r="B168" t="str">
        <v>GET CARE TRANSIT LLC</v>
      </c>
      <c r="C168" s="69">
        <v>45643</v>
      </c>
      <c r="D168" t="str">
        <v>BOGALE, GETU</v>
      </c>
      <c r="E168" t="str">
        <v>214</v>
      </c>
      <c r="F168" t="str">
        <v>WAV</v>
      </c>
      <c r="G168" t="str">
        <v>AM1</v>
      </c>
      <c r="H168" t="str">
        <v>SD</v>
      </c>
      <c r="I168">
        <v>4039732</v>
      </c>
      <c r="J168">
        <v>10.88</v>
      </c>
      <c r="K168">
        <v>61</v>
      </c>
    </row>
    <row r="169" spans="1:11" x14ac:dyDescent="0.25">
      <c r="A169" t="str">
        <v>One-Seat</v>
      </c>
      <c r="B169" t="str">
        <v>EXPRESS TRANSPORTATION SERVICES, LLC</v>
      </c>
      <c r="C169" s="69">
        <v>45643</v>
      </c>
      <c r="D169" t="str">
        <v>LARA, DOUGLAS</v>
      </c>
      <c r="E169" t="str">
        <v>213</v>
      </c>
      <c r="F169" t="str">
        <v>WAV</v>
      </c>
      <c r="G169" t="str">
        <v>AM1</v>
      </c>
      <c r="H169" t="str">
        <v>SD</v>
      </c>
      <c r="I169">
        <v>4039790</v>
      </c>
      <c r="J169">
        <v>8.08</v>
      </c>
      <c r="K169">
        <v>48</v>
      </c>
    </row>
    <row r="170" spans="1:11" x14ac:dyDescent="0.25">
      <c r="A170" t="str">
        <v>One-Seat</v>
      </c>
      <c r="B170" t="str">
        <v>EXPRESS TRANSPORTATION SERVICES, LLC</v>
      </c>
      <c r="C170" s="69">
        <v>45643</v>
      </c>
      <c r="D170" t="str">
        <v>ALLGOOD, SCOTT</v>
      </c>
      <c r="E170" t="str">
        <v>201</v>
      </c>
      <c r="F170" t="str">
        <v>BIGVAN</v>
      </c>
      <c r="G170" t="str">
        <v>AM1,OW1</v>
      </c>
      <c r="H170" t="str">
        <v>SD</v>
      </c>
      <c r="I170">
        <v>4039695</v>
      </c>
      <c r="J170">
        <v>20.73</v>
      </c>
      <c r="K170">
        <v>96</v>
      </c>
    </row>
    <row r="171" spans="1:11" x14ac:dyDescent="0.25">
      <c r="A171" t="str">
        <v>One-Seat</v>
      </c>
      <c r="B171" t="str">
        <v>EXPRESS TRANSPORTATION SERVICES, LLC</v>
      </c>
      <c r="C171" s="69">
        <v>45643</v>
      </c>
      <c r="D171" t="str">
        <v>ALLGOOD, SCOTT</v>
      </c>
      <c r="E171" t="str">
        <v>201</v>
      </c>
      <c r="F171" t="str">
        <v>BIGVAN</v>
      </c>
      <c r="G171" t="str">
        <v>AM1,OW1</v>
      </c>
      <c r="H171" t="str">
        <v>SD</v>
      </c>
      <c r="I171">
        <v>4039694</v>
      </c>
      <c r="J171">
        <v>20.73</v>
      </c>
      <c r="K171">
        <v>48</v>
      </c>
    </row>
    <row r="172" spans="1:11" x14ac:dyDescent="0.25">
      <c r="A172" t="str">
        <v>One-Seat</v>
      </c>
      <c r="B172" t="str">
        <v>MADE EAZY LLC</v>
      </c>
      <c r="C172" s="69">
        <v>45643</v>
      </c>
      <c r="D172" t="str">
        <v>OBELTON, KENNETH</v>
      </c>
      <c r="E172" t="str">
        <v>219</v>
      </c>
      <c r="F172" t="str">
        <v>SEDAN</v>
      </c>
      <c r="G172" t="str">
        <v>AM1</v>
      </c>
      <c r="H172" t="str">
        <v>SD</v>
      </c>
      <c r="I172">
        <v>4039395</v>
      </c>
      <c r="J172">
        <v>20.329999999999998</v>
      </c>
      <c r="K172">
        <v>74</v>
      </c>
    </row>
    <row r="173" spans="1:11" x14ac:dyDescent="0.25">
      <c r="A173" t="str">
        <v>One-Seat</v>
      </c>
      <c r="B173" t="str">
        <v>EXPRESS TRANSPORTATION SERVICES, LLC</v>
      </c>
      <c r="C173" s="69">
        <v>45643</v>
      </c>
      <c r="D173" t="str">
        <v>UMANA, DOMINGO</v>
      </c>
      <c r="E173" t="str">
        <v>210B</v>
      </c>
      <c r="F173" t="str">
        <v>WAV</v>
      </c>
      <c r="G173" t="str">
        <v>AM1</v>
      </c>
      <c r="H173" t="str">
        <v>SD</v>
      </c>
      <c r="I173">
        <v>4039360</v>
      </c>
      <c r="J173">
        <v>11.47</v>
      </c>
      <c r="K173">
        <v>95</v>
      </c>
    </row>
    <row r="174" spans="1:11" x14ac:dyDescent="0.25">
      <c r="A174" t="str">
        <v>One-Seat</v>
      </c>
      <c r="B174" t="str">
        <v>MONAI&amp;SON'S LLC</v>
      </c>
      <c r="C174" s="69">
        <v>45644</v>
      </c>
      <c r="D174" t="str">
        <v>MOLLIQUE, ROMESHA</v>
      </c>
      <c r="E174" t="str">
        <v>203</v>
      </c>
      <c r="F174" t="str">
        <v>WAV</v>
      </c>
      <c r="G174" t="str">
        <v>WK1</v>
      </c>
      <c r="H174" t="str">
        <v>SD</v>
      </c>
      <c r="I174">
        <v>4043449</v>
      </c>
      <c r="J174">
        <v>19.760000000000002</v>
      </c>
      <c r="K174">
        <v>60</v>
      </c>
    </row>
    <row r="175" spans="1:11" x14ac:dyDescent="0.25">
      <c r="A175" t="str">
        <v>One-Seat</v>
      </c>
      <c r="B175" t="str">
        <v>EXPRESS TRANSPORTATION SERVICES, LLC</v>
      </c>
      <c r="C175" s="69">
        <v>45644</v>
      </c>
      <c r="D175" t="str">
        <v>ALLGOOD, SCOTT</v>
      </c>
      <c r="E175" t="str">
        <v>201</v>
      </c>
      <c r="F175" t="str">
        <v>BIGVAN</v>
      </c>
      <c r="G175" t="str">
        <v>AM1</v>
      </c>
      <c r="H175" t="str">
        <v>SD</v>
      </c>
      <c r="I175">
        <v>4043533</v>
      </c>
      <c r="J175">
        <v>14.62</v>
      </c>
      <c r="K175">
        <v>74</v>
      </c>
    </row>
    <row r="176" spans="1:11" x14ac:dyDescent="0.25">
      <c r="A176" t="str">
        <v>One-Seat</v>
      </c>
      <c r="B176" t="str">
        <v>REM SOLUTIONS LLC</v>
      </c>
      <c r="C176" s="69">
        <v>45644</v>
      </c>
      <c r="D176" t="str">
        <v>MAINESS, RYAN</v>
      </c>
      <c r="E176" t="str">
        <v>215</v>
      </c>
      <c r="F176" t="str">
        <v>SEDAN</v>
      </c>
      <c r="G176" t="str">
        <v>WK1</v>
      </c>
      <c r="H176" t="str">
        <v>SD</v>
      </c>
      <c r="I176">
        <v>4043448</v>
      </c>
      <c r="J176">
        <v>19.760000000000002</v>
      </c>
      <c r="K176">
        <v>46</v>
      </c>
    </row>
    <row r="177" spans="1:11" x14ac:dyDescent="0.25">
      <c r="A177" t="str">
        <v>One-Seat</v>
      </c>
      <c r="B177" t="str">
        <v>EXPRESS TRANSPORTATION SERVICES, LLC</v>
      </c>
      <c r="C177" s="69">
        <v>45644</v>
      </c>
      <c r="D177" t="str">
        <v>LARA, DOUGLAS</v>
      </c>
      <c r="E177" t="str">
        <v>213</v>
      </c>
      <c r="F177" t="str">
        <v>WAV</v>
      </c>
      <c r="G177" t="str">
        <v>AM1</v>
      </c>
      <c r="H177" t="str">
        <v>SD</v>
      </c>
      <c r="I177">
        <v>4040215</v>
      </c>
      <c r="J177">
        <v>10.39</v>
      </c>
      <c r="K177">
        <v>32</v>
      </c>
    </row>
    <row r="178" spans="1:11" x14ac:dyDescent="0.25">
      <c r="A178" t="str">
        <v>One-Seat</v>
      </c>
      <c r="B178" t="str">
        <v>MADE EAZY LLC</v>
      </c>
      <c r="C178" s="69">
        <v>45644</v>
      </c>
      <c r="D178" t="str">
        <v>OBELTON, KENNETH</v>
      </c>
      <c r="E178" t="str">
        <v>219</v>
      </c>
      <c r="F178" t="str">
        <v>SEDAN</v>
      </c>
      <c r="G178" t="str">
        <v>AM1</v>
      </c>
      <c r="H178" t="str">
        <v>SD</v>
      </c>
      <c r="I178">
        <v>4040216</v>
      </c>
      <c r="J178">
        <v>10.39</v>
      </c>
      <c r="K178">
        <v>52</v>
      </c>
    </row>
    <row r="179" spans="1:11" x14ac:dyDescent="0.25">
      <c r="A179" t="str">
        <v>One-Seat</v>
      </c>
      <c r="B179" t="str">
        <v>EXPRESS TRANSPORTATION SERVICES, LLC</v>
      </c>
      <c r="C179" s="69">
        <v>45644</v>
      </c>
      <c r="D179" t="str">
        <v>LARA, DOUGLAS</v>
      </c>
      <c r="E179" t="str">
        <v>213</v>
      </c>
      <c r="F179" t="str">
        <v>WAV</v>
      </c>
      <c r="G179" t="str">
        <v>WH1</v>
      </c>
      <c r="H179" t="str">
        <v>WC</v>
      </c>
      <c r="I179">
        <v>4043461</v>
      </c>
      <c r="J179">
        <v>16.96</v>
      </c>
      <c r="K179">
        <v>39</v>
      </c>
    </row>
    <row r="180" spans="1:11" x14ac:dyDescent="0.25">
      <c r="A180" t="str">
        <v>One-Seat</v>
      </c>
      <c r="B180" t="str">
        <v>EXPRESS TRANSPORTATION SERVICES, LLC</v>
      </c>
      <c r="C180" s="69">
        <v>45644</v>
      </c>
      <c r="D180" t="str">
        <v>BANKS, LENARD</v>
      </c>
      <c r="E180" t="str">
        <v>221</v>
      </c>
      <c r="F180" t="str">
        <v>WAV</v>
      </c>
      <c r="G180" t="str">
        <v>AM1</v>
      </c>
      <c r="H180" t="str">
        <v>SD</v>
      </c>
      <c r="I180">
        <v>4040141</v>
      </c>
      <c r="J180">
        <v>20.329999999999998</v>
      </c>
      <c r="K180">
        <v>43</v>
      </c>
    </row>
    <row r="181" spans="1:11" x14ac:dyDescent="0.25">
      <c r="A181" t="str">
        <v>One-Seat</v>
      </c>
      <c r="B181" t="str">
        <v>REM SOLUTIONS LLC</v>
      </c>
      <c r="C181" s="69">
        <v>45644</v>
      </c>
      <c r="D181" t="str">
        <v>MAINESS, RYAN</v>
      </c>
      <c r="E181" t="str">
        <v>215</v>
      </c>
      <c r="F181" t="str">
        <v>SEDAN</v>
      </c>
      <c r="G181" t="str">
        <v>AM1</v>
      </c>
      <c r="H181" t="str">
        <v>SD</v>
      </c>
      <c r="I181">
        <v>4040140</v>
      </c>
      <c r="J181">
        <v>20.329999999999998</v>
      </c>
      <c r="K181">
        <v>65</v>
      </c>
    </row>
    <row r="182" spans="1:11" x14ac:dyDescent="0.25">
      <c r="A182" t="str">
        <v>One-Seat</v>
      </c>
      <c r="B182" t="str">
        <v>EXPRESS TRANSPORTATION SERVICES, LLC</v>
      </c>
      <c r="C182" s="69">
        <v>45644</v>
      </c>
      <c r="D182" t="str">
        <v>LARA, DOUGLAS</v>
      </c>
      <c r="E182" t="str">
        <v>213</v>
      </c>
      <c r="F182" t="str">
        <v>WAV</v>
      </c>
      <c r="G182" t="str">
        <v>AM1</v>
      </c>
      <c r="H182" t="str">
        <v>SD</v>
      </c>
      <c r="I182">
        <v>4043532</v>
      </c>
      <c r="J182">
        <v>14.62</v>
      </c>
      <c r="K182">
        <v>33</v>
      </c>
    </row>
    <row r="183" spans="1:11" x14ac:dyDescent="0.25">
      <c r="A183" t="str">
        <v>One-Seat</v>
      </c>
      <c r="B183" t="str">
        <v>TRANSIT LTM LLC</v>
      </c>
      <c r="C183" s="69">
        <v>45644</v>
      </c>
      <c r="D183" t="str">
        <v>MALCOM, LANDREW</v>
      </c>
      <c r="E183" t="str">
        <v>209</v>
      </c>
      <c r="F183" t="str">
        <v>WAV</v>
      </c>
      <c r="G183" t="str">
        <v>AM1</v>
      </c>
      <c r="H183" t="str">
        <v>SD</v>
      </c>
      <c r="I183">
        <v>4043439</v>
      </c>
      <c r="J183">
        <v>9.1999999999999993</v>
      </c>
      <c r="K183">
        <v>20</v>
      </c>
    </row>
    <row r="184" spans="1:11" x14ac:dyDescent="0.25">
      <c r="A184" t="str">
        <v>One-Seat</v>
      </c>
      <c r="B184" t="str">
        <v>QUICK RIDES CA</v>
      </c>
      <c r="C184" s="69">
        <v>45644</v>
      </c>
      <c r="D184" t="str">
        <v>BUTLER, JACQUELINE</v>
      </c>
      <c r="E184" t="str">
        <v>205B</v>
      </c>
      <c r="F184" t="str">
        <v>WAV</v>
      </c>
      <c r="G184" t="str">
        <v>AM1</v>
      </c>
      <c r="H184" t="str">
        <v>SD</v>
      </c>
      <c r="I184">
        <v>4041983</v>
      </c>
      <c r="J184">
        <v>26.9</v>
      </c>
      <c r="K184">
        <v>96</v>
      </c>
    </row>
    <row r="185" spans="1:11" x14ac:dyDescent="0.25">
      <c r="A185" t="str">
        <v>One-Seat</v>
      </c>
      <c r="B185" t="str">
        <v>MONAI&amp;SON'S LLC</v>
      </c>
      <c r="C185" s="69">
        <v>45644</v>
      </c>
      <c r="D185" t="str">
        <v>MOLLIQUE, ROMESHA</v>
      </c>
      <c r="E185" t="str">
        <v>203</v>
      </c>
      <c r="F185" t="str">
        <v>WAV</v>
      </c>
      <c r="G185" t="str">
        <v>AM1</v>
      </c>
      <c r="H185" t="str">
        <v>SD</v>
      </c>
      <c r="I185">
        <v>4040110</v>
      </c>
      <c r="J185">
        <v>11.47</v>
      </c>
      <c r="K185">
        <v>96</v>
      </c>
    </row>
    <row r="186" spans="1:11" x14ac:dyDescent="0.25">
      <c r="A186" t="str">
        <v>One-Seat</v>
      </c>
      <c r="B186" t="str">
        <v>EXPRESS TRANSPORTATION SERVICES, LLC</v>
      </c>
      <c r="C186" s="69">
        <v>45644</v>
      </c>
      <c r="D186" t="str">
        <v>LARA, DOUGLAS</v>
      </c>
      <c r="E186" t="str">
        <v>213</v>
      </c>
      <c r="F186" t="str">
        <v>WAV</v>
      </c>
      <c r="G186" t="str">
        <v>AM1</v>
      </c>
      <c r="H186" t="str">
        <v>SD</v>
      </c>
      <c r="I186">
        <v>4041993</v>
      </c>
      <c r="J186">
        <v>14.12</v>
      </c>
      <c r="K186">
        <v>60</v>
      </c>
    </row>
    <row r="187" spans="1:11" x14ac:dyDescent="0.25">
      <c r="A187" t="str">
        <v>One-Seat</v>
      </c>
      <c r="B187" t="str">
        <v>NORTHCAL TRANSPORTATION LLC</v>
      </c>
      <c r="C187" s="69">
        <v>45644</v>
      </c>
      <c r="D187" t="str">
        <v>VILCHEZ, CHARLENNE</v>
      </c>
      <c r="E187" t="str">
        <v>217</v>
      </c>
      <c r="F187" t="str">
        <v>WAV</v>
      </c>
      <c r="G187" t="str">
        <v>AM1</v>
      </c>
      <c r="H187" t="str">
        <v>SD</v>
      </c>
      <c r="I187">
        <v>4042005</v>
      </c>
      <c r="J187">
        <v>14.12</v>
      </c>
      <c r="K187">
        <v>43</v>
      </c>
    </row>
    <row r="188" spans="1:11" x14ac:dyDescent="0.25">
      <c r="A188" t="str">
        <v>One-Seat</v>
      </c>
      <c r="B188" t="str">
        <v>NORTHCAL TRANSPORTATION LLC</v>
      </c>
      <c r="C188" s="69">
        <v>45644</v>
      </c>
      <c r="D188" t="str">
        <v>VILCHEZ, CHARLENNE</v>
      </c>
      <c r="E188" t="str">
        <v>217</v>
      </c>
      <c r="F188" t="str">
        <v>WAV</v>
      </c>
      <c r="G188" t="str">
        <v>AM1</v>
      </c>
      <c r="H188" t="str">
        <v>SD</v>
      </c>
      <c r="I188">
        <v>4042145</v>
      </c>
      <c r="J188">
        <v>9.94</v>
      </c>
      <c r="K188">
        <v>22</v>
      </c>
    </row>
    <row r="189" spans="1:11" x14ac:dyDescent="0.25">
      <c r="A189" t="str">
        <v>One-Seat</v>
      </c>
      <c r="B189" t="str">
        <v>SYNERGY MEDICAL TRANSPORTATION LLC</v>
      </c>
      <c r="C189" s="69">
        <v>45644</v>
      </c>
      <c r="D189" t="str">
        <v>JENNINGS, WILLIAM</v>
      </c>
      <c r="E189" t="str">
        <v>218</v>
      </c>
      <c r="F189" t="str">
        <v>SEDAN</v>
      </c>
      <c r="G189" t="str">
        <v>AM1</v>
      </c>
      <c r="H189" t="str">
        <v>SD</v>
      </c>
      <c r="I189">
        <v>4042170</v>
      </c>
      <c r="J189">
        <v>19.53</v>
      </c>
      <c r="K189">
        <v>48</v>
      </c>
    </row>
    <row r="190" spans="1:11" x14ac:dyDescent="0.25">
      <c r="A190" t="str">
        <v>One-Seat</v>
      </c>
      <c r="B190" t="str">
        <v>EXPRESS TRANSPORTATION SERVICES, LLC</v>
      </c>
      <c r="C190" s="69">
        <v>45644</v>
      </c>
      <c r="D190" t="str">
        <v>UMANA, DOMINGO</v>
      </c>
      <c r="E190" t="str">
        <v>210B</v>
      </c>
      <c r="F190" t="str">
        <v>WAV</v>
      </c>
      <c r="G190" t="str">
        <v>WH1</v>
      </c>
      <c r="H190" t="str">
        <v>WC</v>
      </c>
      <c r="I190">
        <v>4042384</v>
      </c>
      <c r="J190">
        <v>9.48</v>
      </c>
      <c r="K190">
        <v>24</v>
      </c>
    </row>
    <row r="191" spans="1:11" x14ac:dyDescent="0.25">
      <c r="A191" t="str">
        <v>One-Seat</v>
      </c>
      <c r="B191" t="str">
        <v>SYNERGY MEDICAL TRANSPORTATION LLC</v>
      </c>
      <c r="C191" s="69">
        <v>45644</v>
      </c>
      <c r="D191" t="str">
        <v>MARZI, SAMI JAN</v>
      </c>
      <c r="E191" t="str">
        <v>204</v>
      </c>
      <c r="F191" t="str">
        <v>WAV</v>
      </c>
      <c r="G191" t="str">
        <v>AM1</v>
      </c>
      <c r="H191" t="str">
        <v>SD</v>
      </c>
      <c r="I191">
        <v>4042175</v>
      </c>
      <c r="J191">
        <v>19.53</v>
      </c>
      <c r="K191">
        <v>74</v>
      </c>
    </row>
    <row r="192" spans="1:11" x14ac:dyDescent="0.25">
      <c r="A192" t="str">
        <v>One-Seat</v>
      </c>
      <c r="B192" t="str">
        <v>EXPRESS TRANSPORTATION SERVICES, LLC</v>
      </c>
      <c r="C192" s="69">
        <v>45644</v>
      </c>
      <c r="D192" t="str">
        <v>ALLGOOD, SCOTT</v>
      </c>
      <c r="E192" t="str">
        <v>201</v>
      </c>
      <c r="F192" t="str">
        <v>BIGVAN</v>
      </c>
      <c r="G192" t="str">
        <v>AM1,OW1</v>
      </c>
      <c r="H192" t="str">
        <v>SD</v>
      </c>
      <c r="I192">
        <v>4042183</v>
      </c>
      <c r="J192">
        <v>9.1999999999999993</v>
      </c>
      <c r="K192">
        <v>24</v>
      </c>
    </row>
    <row r="193" spans="1:11" x14ac:dyDescent="0.25">
      <c r="A193" t="str">
        <v>One-Seat</v>
      </c>
      <c r="B193" t="str">
        <v>EXPRESS TRANSPORTATION SERVICES, LLC</v>
      </c>
      <c r="C193" s="69">
        <v>45644</v>
      </c>
      <c r="D193" t="str">
        <v>KEITH , CLYDE</v>
      </c>
      <c r="E193" t="str">
        <v>212</v>
      </c>
      <c r="F193" t="str">
        <v>WAV</v>
      </c>
      <c r="G193" t="str">
        <v>WH1</v>
      </c>
      <c r="H193" t="str">
        <v>WC</v>
      </c>
      <c r="I193">
        <v>4042377</v>
      </c>
      <c r="J193">
        <v>9.48</v>
      </c>
      <c r="K193">
        <v>19</v>
      </c>
    </row>
    <row r="194" spans="1:11" x14ac:dyDescent="0.25">
      <c r="A194" t="str">
        <v>One-Seat</v>
      </c>
      <c r="B194" t="str">
        <v>HIGHER-SELF LLC</v>
      </c>
      <c r="C194" s="69">
        <v>45644</v>
      </c>
      <c r="D194" t="str">
        <v>BROWN, LOVIE</v>
      </c>
      <c r="E194" t="str">
        <v>216</v>
      </c>
      <c r="F194" t="str">
        <v>SEDAN</v>
      </c>
      <c r="G194" t="str">
        <v>AM1</v>
      </c>
      <c r="H194" t="str">
        <v>SD</v>
      </c>
      <c r="I194">
        <v>4040111</v>
      </c>
      <c r="J194">
        <v>11.47</v>
      </c>
      <c r="K194">
        <v>19</v>
      </c>
    </row>
    <row r="195" spans="1:11" x14ac:dyDescent="0.25">
      <c r="A195" t="str">
        <v>One-Seat</v>
      </c>
      <c r="B195" t="str">
        <v>DIAMOND HILL TRANSPORTATION LLC</v>
      </c>
      <c r="C195" s="69">
        <v>45644</v>
      </c>
      <c r="D195" t="str">
        <v>STEPHENS, MARITZA</v>
      </c>
      <c r="E195" t="str">
        <v>206</v>
      </c>
      <c r="F195" t="str">
        <v>WAV</v>
      </c>
      <c r="G195" t="str">
        <v>AM1</v>
      </c>
      <c r="H195" t="str">
        <v>SD</v>
      </c>
      <c r="I195">
        <v>4041978</v>
      </c>
      <c r="J195">
        <v>26.9</v>
      </c>
      <c r="K195">
        <v>49</v>
      </c>
    </row>
    <row r="196" spans="1:11" x14ac:dyDescent="0.25">
      <c r="A196" t="str">
        <v>One-Seat</v>
      </c>
      <c r="B196" t="str">
        <v>EXPRESS TRANSPORTATION SERVICES, LLC</v>
      </c>
      <c r="C196" s="69">
        <v>45644</v>
      </c>
      <c r="D196" t="str">
        <v>LARA, DOUGLAS</v>
      </c>
      <c r="E196" t="str">
        <v>213</v>
      </c>
      <c r="F196" t="str">
        <v>WAV</v>
      </c>
      <c r="G196" t="str">
        <v>AM1</v>
      </c>
      <c r="H196" t="str">
        <v>SD</v>
      </c>
      <c r="I196">
        <v>4040137</v>
      </c>
      <c r="J196">
        <v>13.14</v>
      </c>
      <c r="K196">
        <v>90</v>
      </c>
    </row>
    <row r="197" spans="1:11" x14ac:dyDescent="0.25">
      <c r="A197" t="str">
        <v>One-Seat</v>
      </c>
      <c r="B197" t="str">
        <v>MADE EAZY LLC</v>
      </c>
      <c r="C197" s="69">
        <v>45644</v>
      </c>
      <c r="D197" t="str">
        <v>OBELTON, KENNETH</v>
      </c>
      <c r="E197" t="str">
        <v>219</v>
      </c>
      <c r="F197" t="str">
        <v>SEDAN</v>
      </c>
      <c r="G197" t="str">
        <v>AM1</v>
      </c>
      <c r="H197" t="str">
        <v>SD</v>
      </c>
      <c r="I197">
        <v>4043430</v>
      </c>
      <c r="J197">
        <v>28.26</v>
      </c>
      <c r="K197">
        <v>62</v>
      </c>
    </row>
    <row r="198" spans="1:11" x14ac:dyDescent="0.25">
      <c r="A198" t="str">
        <v>One-Seat</v>
      </c>
      <c r="B198" t="str">
        <v>MONAI&amp;SON'S LLC</v>
      </c>
      <c r="C198" s="69">
        <v>45644</v>
      </c>
      <c r="D198" t="str">
        <v>MOLLIQUE, ROMESHA</v>
      </c>
      <c r="E198" t="str">
        <v>203</v>
      </c>
      <c r="F198" t="str">
        <v>WAV</v>
      </c>
      <c r="G198" t="str">
        <v>WH1</v>
      </c>
      <c r="H198" t="str">
        <v>WC</v>
      </c>
      <c r="I198">
        <v>4043315</v>
      </c>
      <c r="J198">
        <v>9.58</v>
      </c>
      <c r="K198">
        <v>59</v>
      </c>
    </row>
    <row r="199" spans="1:11" x14ac:dyDescent="0.25">
      <c r="A199" t="str">
        <v>One-Seat</v>
      </c>
      <c r="B199" t="str">
        <v>EXPRESS TRANSPORTATION SERVICES, LLC</v>
      </c>
      <c r="C199" s="69">
        <v>45644</v>
      </c>
      <c r="D199" t="str">
        <v>BANKS, LENARD</v>
      </c>
      <c r="E199" t="str">
        <v>221</v>
      </c>
      <c r="F199" t="str">
        <v>WAV</v>
      </c>
      <c r="G199" t="str">
        <v>WH1</v>
      </c>
      <c r="H199" t="str">
        <v>WC</v>
      </c>
      <c r="I199">
        <v>4043314</v>
      </c>
      <c r="J199">
        <v>10.19</v>
      </c>
      <c r="K199">
        <v>59</v>
      </c>
    </row>
    <row r="200" spans="1:11" x14ac:dyDescent="0.25">
      <c r="A200" t="str">
        <v>One-Seat</v>
      </c>
      <c r="B200" t="str">
        <v>SYNERGY MEDICAL TRANSPORTATION LLC</v>
      </c>
      <c r="C200" s="69">
        <v>45644</v>
      </c>
      <c r="D200" t="str">
        <v>JENNINGS, WILLIAM</v>
      </c>
      <c r="E200" t="str">
        <v>218</v>
      </c>
      <c r="F200" t="str">
        <v>SEDAN</v>
      </c>
      <c r="G200" t="str">
        <v>AM1</v>
      </c>
      <c r="H200" t="str">
        <v>SD</v>
      </c>
      <c r="I200">
        <v>4043263</v>
      </c>
      <c r="J200">
        <v>21.37</v>
      </c>
      <c r="K200">
        <v>52</v>
      </c>
    </row>
    <row r="201" spans="1:11" x14ac:dyDescent="0.25">
      <c r="A201" t="str">
        <v>One-Seat</v>
      </c>
      <c r="B201" t="str">
        <v>MONAI&amp;SON'S LLC</v>
      </c>
      <c r="C201" s="69">
        <v>45644</v>
      </c>
      <c r="D201" t="str">
        <v>MOLLIQUE, ROMESHA</v>
      </c>
      <c r="E201" t="str">
        <v>203</v>
      </c>
      <c r="F201" t="str">
        <v>WAV</v>
      </c>
      <c r="G201" t="str">
        <v>AM1</v>
      </c>
      <c r="H201" t="str">
        <v>SD</v>
      </c>
      <c r="I201">
        <v>4043440</v>
      </c>
      <c r="J201">
        <v>9.1999999999999993</v>
      </c>
      <c r="K201">
        <v>46</v>
      </c>
    </row>
    <row r="202" spans="1:11" x14ac:dyDescent="0.25">
      <c r="A202" t="str">
        <v>One-Seat</v>
      </c>
      <c r="B202" t="str">
        <v>FOWLER SENIOR TRANSIT LLC</v>
      </c>
      <c r="C202" s="69">
        <v>45644</v>
      </c>
      <c r="D202" t="str">
        <v>FOWLER, ANTOINE</v>
      </c>
      <c r="E202" t="str">
        <v>222</v>
      </c>
      <c r="F202" t="str">
        <v>WAV</v>
      </c>
      <c r="G202" t="str">
        <v>AM1</v>
      </c>
      <c r="H202" t="str">
        <v>SD</v>
      </c>
      <c r="I202">
        <v>4042567</v>
      </c>
      <c r="J202">
        <v>26.71</v>
      </c>
      <c r="K202">
        <v>78</v>
      </c>
    </row>
    <row r="203" spans="1:11" x14ac:dyDescent="0.25">
      <c r="A203" t="str">
        <v>One-Seat</v>
      </c>
      <c r="B203" t="str">
        <v>MADE EAZY LLC</v>
      </c>
      <c r="C203" s="69">
        <v>45644</v>
      </c>
      <c r="D203" t="str">
        <v>OBELTON, KENNETH</v>
      </c>
      <c r="E203" t="str">
        <v>219</v>
      </c>
      <c r="F203" t="str">
        <v>SEDAN</v>
      </c>
      <c r="G203" t="str">
        <v>AM1</v>
      </c>
      <c r="H203" t="str">
        <v>SD</v>
      </c>
      <c r="I203">
        <v>4042566</v>
      </c>
      <c r="J203">
        <v>26.71</v>
      </c>
      <c r="K203">
        <v>129</v>
      </c>
    </row>
    <row r="204" spans="1:11" x14ac:dyDescent="0.25">
      <c r="A204" t="str">
        <v>One-Seat</v>
      </c>
      <c r="B204" t="str">
        <v>NORTHCAL TRANSPORTATION LLC</v>
      </c>
      <c r="C204" s="69">
        <v>45644</v>
      </c>
      <c r="D204" t="str">
        <v>VILCHEZ, CHARLENNE</v>
      </c>
      <c r="E204" t="str">
        <v>217</v>
      </c>
      <c r="F204" t="str">
        <v>WAV</v>
      </c>
      <c r="G204" t="str">
        <v>AM1</v>
      </c>
      <c r="H204" t="str">
        <v>SD</v>
      </c>
      <c r="I204">
        <v>4042495</v>
      </c>
      <c r="J204">
        <v>14.03</v>
      </c>
      <c r="K204">
        <v>32</v>
      </c>
    </row>
    <row r="205" spans="1:11" x14ac:dyDescent="0.25">
      <c r="A205" t="str">
        <v>One-Seat</v>
      </c>
      <c r="B205" t="str">
        <v>EXPRESS TRANSPORTATION SERVICES, LLC</v>
      </c>
      <c r="C205" s="69">
        <v>45644</v>
      </c>
      <c r="D205" t="str">
        <v>LARA, DOUGLAS</v>
      </c>
      <c r="E205" t="str">
        <v>213</v>
      </c>
      <c r="F205" t="str">
        <v>WAV</v>
      </c>
      <c r="G205" t="str">
        <v>AM1</v>
      </c>
      <c r="H205" t="str">
        <v>SD</v>
      </c>
      <c r="I205">
        <v>4042490</v>
      </c>
      <c r="J205">
        <v>14.03</v>
      </c>
      <c r="K205">
        <v>72</v>
      </c>
    </row>
    <row r="206" spans="1:11" x14ac:dyDescent="0.25">
      <c r="A206" t="str">
        <v>One-Seat</v>
      </c>
      <c r="B206" t="str">
        <v>QUICK RIDES CA</v>
      </c>
      <c r="C206" s="69">
        <v>45644</v>
      </c>
      <c r="D206" t="str">
        <v>BUTLER, JACQUELINE</v>
      </c>
      <c r="E206" t="str">
        <v>205B</v>
      </c>
      <c r="F206" t="str">
        <v>WAV</v>
      </c>
      <c r="G206" t="str">
        <v>AM1</v>
      </c>
      <c r="H206" t="str">
        <v>SD</v>
      </c>
      <c r="I206">
        <v>4043244</v>
      </c>
      <c r="J206">
        <v>29.88</v>
      </c>
      <c r="K206">
        <v>116</v>
      </c>
    </row>
    <row r="207" spans="1:11" x14ac:dyDescent="0.25">
      <c r="A207" t="str">
        <v>One-Seat</v>
      </c>
      <c r="B207" t="str">
        <v>HIGHER-SELF LLC</v>
      </c>
      <c r="C207" s="69">
        <v>45644</v>
      </c>
      <c r="D207" t="str">
        <v>BROWN, LOVIE</v>
      </c>
      <c r="E207" t="str">
        <v>216</v>
      </c>
      <c r="F207" t="str">
        <v>SEDAN</v>
      </c>
      <c r="G207" t="str">
        <v>AM1</v>
      </c>
      <c r="H207" t="str">
        <v>SD</v>
      </c>
      <c r="I207">
        <v>4040263</v>
      </c>
      <c r="J207">
        <v>19.12</v>
      </c>
      <c r="K207">
        <v>46</v>
      </c>
    </row>
    <row r="208" spans="1:11" x14ac:dyDescent="0.25">
      <c r="A208" t="str">
        <v>One-Seat</v>
      </c>
      <c r="B208" t="str">
        <v>DIAMOND HILL TRANSPORTATION LLC</v>
      </c>
      <c r="C208" s="69">
        <v>45644</v>
      </c>
      <c r="D208" t="str">
        <v>STEPHENS, MARITZA</v>
      </c>
      <c r="E208" t="str">
        <v>206</v>
      </c>
      <c r="F208" t="str">
        <v>WAV</v>
      </c>
      <c r="G208" t="str">
        <v>WH1</v>
      </c>
      <c r="H208" t="str">
        <v>WC</v>
      </c>
      <c r="I208">
        <v>4040218</v>
      </c>
      <c r="J208">
        <v>5.55</v>
      </c>
      <c r="K208">
        <v>54</v>
      </c>
    </row>
    <row r="209" spans="1:11" x14ac:dyDescent="0.25">
      <c r="A209" t="str">
        <v>One-Seat</v>
      </c>
      <c r="B209" t="str">
        <v>EXPRESS TRANSPORTATION SERVICES, LLC</v>
      </c>
      <c r="C209" s="69">
        <v>45644</v>
      </c>
      <c r="D209" t="str">
        <v>BANKS, LENARD</v>
      </c>
      <c r="E209" t="str">
        <v>221</v>
      </c>
      <c r="F209" t="str">
        <v>WAV</v>
      </c>
      <c r="G209" t="str">
        <v>AM1</v>
      </c>
      <c r="H209" t="str">
        <v>SD</v>
      </c>
      <c r="I209">
        <v>4040523</v>
      </c>
      <c r="J209">
        <v>8.08</v>
      </c>
      <c r="K209">
        <v>84</v>
      </c>
    </row>
    <row r="210" spans="1:11" x14ac:dyDescent="0.25">
      <c r="A210" t="str">
        <v>One-Seat</v>
      </c>
      <c r="B210" t="str">
        <v>DIAMOND HILL TRANSPORTATION LLC</v>
      </c>
      <c r="C210" s="69">
        <v>45644</v>
      </c>
      <c r="D210" t="str">
        <v>STEPHENS, MARITZA</v>
      </c>
      <c r="E210" t="str">
        <v>206</v>
      </c>
      <c r="F210" t="str">
        <v>WAV</v>
      </c>
      <c r="G210" t="str">
        <v>AM1</v>
      </c>
      <c r="H210" t="str">
        <v>SD</v>
      </c>
      <c r="I210">
        <v>4040524</v>
      </c>
      <c r="J210">
        <v>8.08</v>
      </c>
      <c r="K210">
        <v>79</v>
      </c>
    </row>
    <row r="211" spans="1:11" x14ac:dyDescent="0.25">
      <c r="A211" t="str">
        <v>One-Seat</v>
      </c>
      <c r="B211" t="str">
        <v>SYNERGY MEDICAL TRANSPORTATION LLC</v>
      </c>
      <c r="C211" s="69">
        <v>45644</v>
      </c>
      <c r="D211" t="str">
        <v>MARZI, SAMI JAN</v>
      </c>
      <c r="E211" t="str">
        <v>204</v>
      </c>
      <c r="F211" t="str">
        <v>WAV</v>
      </c>
      <c r="G211" t="str">
        <v>AM2</v>
      </c>
      <c r="H211" t="str">
        <v>SD</v>
      </c>
      <c r="I211">
        <v>4040478</v>
      </c>
      <c r="J211">
        <v>15.66</v>
      </c>
      <c r="K211">
        <v>59</v>
      </c>
    </row>
    <row r="212" spans="1:11" x14ac:dyDescent="0.25">
      <c r="A212" t="str">
        <v>One-Seat</v>
      </c>
      <c r="B212" t="str">
        <v>HIGHER-SELF LLC</v>
      </c>
      <c r="C212" s="69">
        <v>45644</v>
      </c>
      <c r="D212" t="str">
        <v>BROWN, LOVIE</v>
      </c>
      <c r="E212" t="str">
        <v>216</v>
      </c>
      <c r="F212" t="str">
        <v>SEDAN</v>
      </c>
      <c r="G212" t="str">
        <v>WK1</v>
      </c>
      <c r="H212" t="str">
        <v>SD</v>
      </c>
      <c r="I212">
        <v>4040261</v>
      </c>
      <c r="J212">
        <v>8.35</v>
      </c>
      <c r="K212">
        <v>20</v>
      </c>
    </row>
    <row r="213" spans="1:11" x14ac:dyDescent="0.25">
      <c r="A213" t="str">
        <v>One-Seat</v>
      </c>
      <c r="B213" t="str">
        <v>GET CARE TRANSIT LLC</v>
      </c>
      <c r="C213" s="69">
        <v>45644</v>
      </c>
      <c r="D213" t="str">
        <v>BOGALE, GETU</v>
      </c>
      <c r="E213" t="str">
        <v>214</v>
      </c>
      <c r="F213" t="str">
        <v>WAV</v>
      </c>
      <c r="G213" t="str">
        <v>WK1</v>
      </c>
      <c r="H213" t="str">
        <v>SD</v>
      </c>
      <c r="I213">
        <v>4040225</v>
      </c>
      <c r="J213">
        <v>6.92</v>
      </c>
      <c r="K213">
        <v>24</v>
      </c>
    </row>
    <row r="214" spans="1:11" x14ac:dyDescent="0.25">
      <c r="A214" t="str">
        <v>One-Seat</v>
      </c>
      <c r="B214" t="str">
        <v>EXPRESS TRANSPORTATION SERVICES, LLC</v>
      </c>
      <c r="C214" s="69">
        <v>45644</v>
      </c>
      <c r="D214" t="str">
        <v>KEITH , CLYDE</v>
      </c>
      <c r="E214" t="str">
        <v>212</v>
      </c>
      <c r="F214" t="str">
        <v>WAV</v>
      </c>
      <c r="G214" t="str">
        <v>AM1</v>
      </c>
      <c r="H214" t="str">
        <v>SD</v>
      </c>
      <c r="I214">
        <v>4040727</v>
      </c>
      <c r="J214">
        <v>14.2</v>
      </c>
      <c r="K214">
        <v>20</v>
      </c>
    </row>
    <row r="215" spans="1:11" x14ac:dyDescent="0.25">
      <c r="A215" t="str">
        <v>One-Seat</v>
      </c>
      <c r="B215" t="str">
        <v>EXPRESS TRANSPORTATION SERVICES, LLC</v>
      </c>
      <c r="C215" s="69">
        <v>45644</v>
      </c>
      <c r="D215" t="str">
        <v>KEITH , CLYDE</v>
      </c>
      <c r="E215" t="str">
        <v>212</v>
      </c>
      <c r="F215" t="str">
        <v>WAV</v>
      </c>
      <c r="G215" t="str">
        <v>AM1</v>
      </c>
      <c r="H215" t="str">
        <v>SD</v>
      </c>
      <c r="I215">
        <v>4040726</v>
      </c>
      <c r="J215">
        <v>14.2</v>
      </c>
      <c r="K215">
        <v>22</v>
      </c>
    </row>
    <row r="216" spans="1:11" x14ac:dyDescent="0.25">
      <c r="A216" t="str">
        <v>One-Seat</v>
      </c>
      <c r="B216" t="str">
        <v>GET CARE TRANSIT LLC</v>
      </c>
      <c r="C216" s="69">
        <v>45644</v>
      </c>
      <c r="D216" t="str">
        <v>BOGALE, GETU</v>
      </c>
      <c r="E216" t="str">
        <v>214</v>
      </c>
      <c r="F216" t="str">
        <v>WAV</v>
      </c>
      <c r="G216" t="str">
        <v>WK1</v>
      </c>
      <c r="H216" t="str">
        <v>SD</v>
      </c>
      <c r="I216">
        <v>4040226</v>
      </c>
      <c r="J216">
        <v>6.92</v>
      </c>
      <c r="K216">
        <v>22</v>
      </c>
    </row>
    <row r="217" spans="1:11" x14ac:dyDescent="0.25">
      <c r="A217" t="str">
        <v>One-Seat</v>
      </c>
      <c r="B217" t="str">
        <v>TRANSIT LTM LLC</v>
      </c>
      <c r="C217" s="69">
        <v>45644</v>
      </c>
      <c r="D217" t="str">
        <v>MALCOM, LANDREW</v>
      </c>
      <c r="E217" t="str">
        <v>209</v>
      </c>
      <c r="F217" t="str">
        <v>WAV</v>
      </c>
      <c r="G217" t="str">
        <v>WK1</v>
      </c>
      <c r="H217" t="str">
        <v>SD</v>
      </c>
      <c r="I217">
        <v>4040619</v>
      </c>
      <c r="J217">
        <v>19.11</v>
      </c>
      <c r="K217">
        <v>60</v>
      </c>
    </row>
    <row r="218" spans="1:11" x14ac:dyDescent="0.25">
      <c r="A218" t="str">
        <v>One-Seat</v>
      </c>
      <c r="B218" t="str">
        <v>MONAI&amp;SON'S LLC</v>
      </c>
      <c r="C218" s="69">
        <v>45644</v>
      </c>
      <c r="D218" t="str">
        <v>MOLLIQUE, ROMESHA</v>
      </c>
      <c r="E218" t="str">
        <v>203</v>
      </c>
      <c r="F218" t="str">
        <v>WAV</v>
      </c>
      <c r="G218" t="str">
        <v>AM1</v>
      </c>
      <c r="H218" t="str">
        <v>SD</v>
      </c>
      <c r="I218">
        <v>4040238</v>
      </c>
      <c r="J218">
        <v>11.22</v>
      </c>
      <c r="K218">
        <v>88</v>
      </c>
    </row>
    <row r="219" spans="1:11" x14ac:dyDescent="0.25">
      <c r="A219" t="str">
        <v>One-Seat</v>
      </c>
      <c r="B219" t="str">
        <v>REM SOLUTIONS LLC</v>
      </c>
      <c r="C219" s="69">
        <v>45644</v>
      </c>
      <c r="D219" t="str">
        <v>MAINESS, RYAN</v>
      </c>
      <c r="E219" t="str">
        <v>215</v>
      </c>
      <c r="F219" t="str">
        <v>SEDAN</v>
      </c>
      <c r="G219" t="str">
        <v>AM1</v>
      </c>
      <c r="H219" t="str">
        <v>SD</v>
      </c>
      <c r="I219">
        <v>4040248</v>
      </c>
      <c r="J219">
        <v>17.43</v>
      </c>
      <c r="K219">
        <v>47</v>
      </c>
    </row>
    <row r="220" spans="1:11" x14ac:dyDescent="0.25">
      <c r="A220" t="str">
        <v>One-Seat</v>
      </c>
      <c r="B220" t="str">
        <v>EXPRESS TRANSPORTATION SERVICES, LLC</v>
      </c>
      <c r="C220" s="69">
        <v>45644</v>
      </c>
      <c r="D220" t="str">
        <v>BANKS, LENARD</v>
      </c>
      <c r="E220" t="str">
        <v>221</v>
      </c>
      <c r="F220" t="str">
        <v>WAV</v>
      </c>
      <c r="G220" t="str">
        <v>AM1</v>
      </c>
      <c r="H220" t="str">
        <v>SD</v>
      </c>
      <c r="I220">
        <v>4040249</v>
      </c>
      <c r="J220">
        <v>17.43</v>
      </c>
      <c r="K220">
        <v>61</v>
      </c>
    </row>
    <row r="221" spans="1:11" x14ac:dyDescent="0.25">
      <c r="A221" t="str">
        <v>One-Seat</v>
      </c>
      <c r="B221" t="str">
        <v>EXPRESS TRANSPORTATION SERVICES, LLC</v>
      </c>
      <c r="C221" s="69">
        <v>45644</v>
      </c>
      <c r="D221" t="str">
        <v>UMANA, DOMINGO</v>
      </c>
      <c r="E221" t="str">
        <v>210B</v>
      </c>
      <c r="F221" t="str">
        <v>WAV</v>
      </c>
      <c r="G221" t="str">
        <v>AM1</v>
      </c>
      <c r="H221" t="str">
        <v>SD</v>
      </c>
      <c r="I221">
        <v>4040542</v>
      </c>
      <c r="J221">
        <v>9.35</v>
      </c>
      <c r="K221">
        <v>20</v>
      </c>
    </row>
    <row r="222" spans="1:11" x14ac:dyDescent="0.25">
      <c r="A222" t="str">
        <v>One-Seat</v>
      </c>
      <c r="B222" t="str">
        <v>HIGHER-SELF LLC</v>
      </c>
      <c r="C222" s="69">
        <v>45644</v>
      </c>
      <c r="D222" t="str">
        <v>BROWN, LOVIE</v>
      </c>
      <c r="E222" t="str">
        <v>216</v>
      </c>
      <c r="F222" t="str">
        <v>SEDAN</v>
      </c>
      <c r="G222" t="str">
        <v>WK1</v>
      </c>
      <c r="H222" t="str">
        <v>SD</v>
      </c>
      <c r="I222">
        <v>4040260</v>
      </c>
      <c r="J222">
        <v>8.35</v>
      </c>
      <c r="K222">
        <v>20</v>
      </c>
    </row>
    <row r="223" spans="1:11" x14ac:dyDescent="0.25">
      <c r="A223" t="str">
        <v>One-Seat</v>
      </c>
      <c r="B223" t="str">
        <v>EXPRESS TRANSPORTATION SERVICES, LLC</v>
      </c>
      <c r="C223" s="69">
        <v>45644</v>
      </c>
      <c r="D223" t="str">
        <v>BANKS, LENARD</v>
      </c>
      <c r="E223" t="str">
        <v>221</v>
      </c>
      <c r="F223" t="str">
        <v>WAV</v>
      </c>
      <c r="G223" t="str">
        <v>AM1</v>
      </c>
      <c r="H223" t="str">
        <v>SD</v>
      </c>
      <c r="I223">
        <v>4040359</v>
      </c>
      <c r="J223">
        <v>7.27</v>
      </c>
      <c r="K223">
        <v>16</v>
      </c>
    </row>
    <row r="224" spans="1:11" x14ac:dyDescent="0.25">
      <c r="A224" t="str">
        <v>One-Seat</v>
      </c>
      <c r="B224" t="str">
        <v>REM SOLUTIONS LLC</v>
      </c>
      <c r="C224" s="69">
        <v>45644</v>
      </c>
      <c r="D224" t="str">
        <v>MAINESS, RYAN</v>
      </c>
      <c r="E224" t="str">
        <v>215</v>
      </c>
      <c r="F224" t="str">
        <v>SEDAN</v>
      </c>
      <c r="G224" t="str">
        <v>AM1</v>
      </c>
      <c r="H224" t="str">
        <v>SD</v>
      </c>
      <c r="I224">
        <v>4040358</v>
      </c>
      <c r="J224">
        <v>7.27</v>
      </c>
      <c r="K224">
        <v>21</v>
      </c>
    </row>
    <row r="225" spans="1:11" x14ac:dyDescent="0.25">
      <c r="A225" t="str">
        <v>One-Seat</v>
      </c>
      <c r="B225" t="str">
        <v>MADE EAZY LLC</v>
      </c>
      <c r="C225" s="69">
        <v>45644</v>
      </c>
      <c r="D225" t="str">
        <v>OBELTON, KENNETH</v>
      </c>
      <c r="E225" t="str">
        <v>219</v>
      </c>
      <c r="F225" t="str">
        <v>SEDAN</v>
      </c>
      <c r="G225" t="str">
        <v>AM1</v>
      </c>
      <c r="H225" t="str">
        <v>SD</v>
      </c>
      <c r="I225">
        <v>4040417</v>
      </c>
      <c r="J225">
        <v>8.24</v>
      </c>
      <c r="K225">
        <v>50</v>
      </c>
    </row>
    <row r="226" spans="1:11" x14ac:dyDescent="0.25">
      <c r="A226" t="str">
        <v>One-Seat</v>
      </c>
      <c r="B226" t="str">
        <v>HIGHER-SELF LLC</v>
      </c>
      <c r="C226" s="69">
        <v>45644</v>
      </c>
      <c r="D226" t="str">
        <v>BROWN, LOVIE</v>
      </c>
      <c r="E226" t="str">
        <v>216</v>
      </c>
      <c r="F226" t="str">
        <v>SEDAN</v>
      </c>
      <c r="G226" t="str">
        <v>AM1</v>
      </c>
      <c r="H226" t="str">
        <v>SD</v>
      </c>
      <c r="I226">
        <v>4040416</v>
      </c>
      <c r="J226">
        <v>8.24</v>
      </c>
      <c r="K226">
        <v>21</v>
      </c>
    </row>
    <row r="227" spans="1:11" x14ac:dyDescent="0.25">
      <c r="A227" t="str">
        <v>One-Seat</v>
      </c>
      <c r="B227" t="str">
        <v>HIGHER-SELF LLC</v>
      </c>
      <c r="C227" s="69">
        <v>45644</v>
      </c>
      <c r="D227" t="str">
        <v>BROWN, LOVIE</v>
      </c>
      <c r="E227" t="str">
        <v>216</v>
      </c>
      <c r="F227" t="str">
        <v>SEDAN</v>
      </c>
      <c r="G227" t="str">
        <v>AM1</v>
      </c>
      <c r="H227" t="str">
        <v>SD</v>
      </c>
      <c r="I227">
        <v>4040403</v>
      </c>
      <c r="J227">
        <v>9.57</v>
      </c>
      <c r="K227">
        <v>54</v>
      </c>
    </row>
    <row r="228" spans="1:11" x14ac:dyDescent="0.25">
      <c r="A228" t="str">
        <v>One-Seat</v>
      </c>
      <c r="B228" t="str">
        <v>EXPRESS TRANSPORTATION SERVICES, LLC</v>
      </c>
      <c r="C228" s="69">
        <v>45644</v>
      </c>
      <c r="D228" t="str">
        <v>BANKS, LENARD</v>
      </c>
      <c r="E228" t="str">
        <v>221</v>
      </c>
      <c r="F228" t="str">
        <v>WAV</v>
      </c>
      <c r="G228" t="str">
        <v>AM1</v>
      </c>
      <c r="H228" t="str">
        <v>SD</v>
      </c>
      <c r="I228">
        <v>4040402</v>
      </c>
      <c r="J228">
        <v>9.57</v>
      </c>
      <c r="K228">
        <v>52</v>
      </c>
    </row>
    <row r="229" spans="1:11" x14ac:dyDescent="0.25">
      <c r="A229" t="str">
        <v>One-Seat</v>
      </c>
      <c r="B229" t="str">
        <v>SYNERGY MEDICAL TRANSPORTATION LLC</v>
      </c>
      <c r="C229" s="69">
        <v>45644</v>
      </c>
      <c r="D229" t="str">
        <v>VAUGHN, DUSTIN</v>
      </c>
      <c r="E229" t="str">
        <v>220</v>
      </c>
      <c r="F229" t="str">
        <v>SEDAN</v>
      </c>
      <c r="G229" t="str">
        <v>AM2</v>
      </c>
      <c r="H229" t="str">
        <v>SD</v>
      </c>
      <c r="I229">
        <v>4040388</v>
      </c>
      <c r="J229">
        <v>15.66</v>
      </c>
      <c r="K229">
        <v>93</v>
      </c>
    </row>
    <row r="230" spans="1:11" x14ac:dyDescent="0.25">
      <c r="A230" t="str">
        <v>One-Seat</v>
      </c>
      <c r="B230" t="str">
        <v>MADE EAZY LLC</v>
      </c>
      <c r="C230" s="69">
        <v>45644</v>
      </c>
      <c r="D230" t="str">
        <v>OBELTON, KENNETH</v>
      </c>
      <c r="E230" t="str">
        <v>219</v>
      </c>
      <c r="F230" t="str">
        <v>SEDAN</v>
      </c>
      <c r="G230" t="str">
        <v>AM1</v>
      </c>
      <c r="H230" t="str">
        <v>SD</v>
      </c>
      <c r="I230">
        <v>4040387</v>
      </c>
      <c r="J230">
        <v>17.3</v>
      </c>
      <c r="K230">
        <v>94</v>
      </c>
    </row>
    <row r="231" spans="1:11" x14ac:dyDescent="0.25">
      <c r="A231" t="str">
        <v>One-Seat</v>
      </c>
      <c r="B231" t="str">
        <v>SYNERGY MEDICAL TRANSPORTATION LLC</v>
      </c>
      <c r="C231" s="69">
        <v>45644</v>
      </c>
      <c r="D231" t="str">
        <v>VAUGHN, DUSTIN</v>
      </c>
      <c r="E231" t="str">
        <v>220</v>
      </c>
      <c r="F231" t="str">
        <v>SEDAN</v>
      </c>
      <c r="G231" t="str">
        <v>AM1</v>
      </c>
      <c r="H231" t="str">
        <v>SD</v>
      </c>
      <c r="I231">
        <v>4040386</v>
      </c>
      <c r="J231">
        <v>17.3</v>
      </c>
      <c r="K231">
        <v>50</v>
      </c>
    </row>
    <row r="232" spans="1:11" x14ac:dyDescent="0.25">
      <c r="A232" t="str">
        <v>One-Seat</v>
      </c>
      <c r="B232" t="str">
        <v>HIGHER-SELF LLC</v>
      </c>
      <c r="C232" s="69">
        <v>45644</v>
      </c>
      <c r="D232" t="str">
        <v>BROWN, LOVIE</v>
      </c>
      <c r="E232" t="str">
        <v>216</v>
      </c>
      <c r="F232" t="str">
        <v>SEDAN</v>
      </c>
      <c r="G232" t="str">
        <v>AM1</v>
      </c>
      <c r="H232" t="str">
        <v>SD</v>
      </c>
      <c r="I232">
        <v>4040385</v>
      </c>
      <c r="J232">
        <v>4.38</v>
      </c>
      <c r="K232">
        <v>19</v>
      </c>
    </row>
    <row r="233" spans="1:11" x14ac:dyDescent="0.25">
      <c r="A233" t="str">
        <v>One-Seat</v>
      </c>
      <c r="B233" t="str">
        <v>EXPRESS TRANSPORTATION SERVICES, LLC</v>
      </c>
      <c r="C233" s="69">
        <v>45644</v>
      </c>
      <c r="D233" t="str">
        <v>ALLGOOD, SCOTT</v>
      </c>
      <c r="E233" t="str">
        <v>201</v>
      </c>
      <c r="F233" t="str">
        <v>BIGVAN</v>
      </c>
      <c r="G233" t="str">
        <v>WH1</v>
      </c>
      <c r="H233" t="str">
        <v>WC</v>
      </c>
      <c r="I233">
        <v>4040384</v>
      </c>
      <c r="J233">
        <v>4.88</v>
      </c>
      <c r="K233">
        <v>19</v>
      </c>
    </row>
    <row r="234" spans="1:11" x14ac:dyDescent="0.25">
      <c r="A234" t="str">
        <v>One-Seat</v>
      </c>
      <c r="B234" t="str">
        <v>HIGHER-SELF LLC</v>
      </c>
      <c r="C234" s="69">
        <v>45644</v>
      </c>
      <c r="D234" t="str">
        <v>BROWN, LOVIE</v>
      </c>
      <c r="E234" t="str">
        <v>216</v>
      </c>
      <c r="F234" t="str">
        <v>SEDAN</v>
      </c>
      <c r="G234" t="str">
        <v>AM1</v>
      </c>
      <c r="H234" t="str">
        <v>SD</v>
      </c>
      <c r="I234">
        <v>4040367</v>
      </c>
      <c r="J234">
        <v>10.039999999999999</v>
      </c>
      <c r="K234">
        <v>34</v>
      </c>
    </row>
    <row r="235" spans="1:11" x14ac:dyDescent="0.25">
      <c r="A235" t="str">
        <v>One-Seat</v>
      </c>
      <c r="B235" t="str">
        <v>EXPRESS TRANSPORTATION SERVICES, LLC</v>
      </c>
      <c r="C235" s="69">
        <v>45644</v>
      </c>
      <c r="D235" t="str">
        <v>KEITH , CLYDE</v>
      </c>
      <c r="E235" t="str">
        <v>212</v>
      </c>
      <c r="F235" t="str">
        <v>WAV</v>
      </c>
      <c r="G235" t="str">
        <v>AM1</v>
      </c>
      <c r="H235" t="str">
        <v>SD</v>
      </c>
      <c r="I235">
        <v>4040366</v>
      </c>
      <c r="J235">
        <v>10.039999999999999</v>
      </c>
      <c r="K235">
        <v>70</v>
      </c>
    </row>
    <row r="236" spans="1:11" x14ac:dyDescent="0.25">
      <c r="A236" t="str">
        <v>One-Seat</v>
      </c>
      <c r="B236" t="str">
        <v>FOWLER SENIOR TRANSIT LLC</v>
      </c>
      <c r="C236" s="69">
        <v>45644</v>
      </c>
      <c r="D236" t="str">
        <v>FOWLER, ANTOINE</v>
      </c>
      <c r="E236" t="str">
        <v>222</v>
      </c>
      <c r="F236" t="str">
        <v>WAV</v>
      </c>
      <c r="G236" t="str">
        <v>WH1</v>
      </c>
      <c r="H236" t="str">
        <v>WC</v>
      </c>
      <c r="I236">
        <v>4044233</v>
      </c>
      <c r="J236">
        <v>12.24</v>
      </c>
      <c r="K236">
        <v>32</v>
      </c>
    </row>
    <row r="237" spans="1:11" x14ac:dyDescent="0.25">
      <c r="A237" t="str">
        <v>One-Seat</v>
      </c>
      <c r="B237" t="str">
        <v>FOWLER SENIOR TRANSIT LLC</v>
      </c>
      <c r="C237" s="69">
        <v>45644</v>
      </c>
      <c r="D237" t="str">
        <v>FOWLER, ANTOINE</v>
      </c>
      <c r="E237" t="str">
        <v>222</v>
      </c>
      <c r="F237" t="str">
        <v>WAV</v>
      </c>
      <c r="G237" t="str">
        <v>WK1</v>
      </c>
      <c r="H237" t="str">
        <v>SD</v>
      </c>
      <c r="I237">
        <v>4044238</v>
      </c>
      <c r="J237">
        <v>11.71</v>
      </c>
      <c r="K237">
        <v>26</v>
      </c>
    </row>
    <row r="238" spans="1:11" x14ac:dyDescent="0.25">
      <c r="A238" t="str">
        <v>One-Seat</v>
      </c>
      <c r="B238" t="str">
        <v>SYNERGY MEDICAL TRANSPORTATION LLC</v>
      </c>
      <c r="C238" s="69">
        <v>45644</v>
      </c>
      <c r="D238" t="str">
        <v>JENNINGS, WILLIAM</v>
      </c>
      <c r="E238" t="str">
        <v>218</v>
      </c>
      <c r="F238" t="str">
        <v>SEDAN</v>
      </c>
      <c r="G238" t="str">
        <v>AM1</v>
      </c>
      <c r="H238" t="str">
        <v>SD</v>
      </c>
      <c r="I238">
        <v>4044211</v>
      </c>
      <c r="J238">
        <v>33.57</v>
      </c>
      <c r="K238">
        <v>100</v>
      </c>
    </row>
    <row r="239" spans="1:11" x14ac:dyDescent="0.25">
      <c r="A239" t="str">
        <v>One-Seat</v>
      </c>
      <c r="B239" t="str">
        <v>QUICK RIDES CA</v>
      </c>
      <c r="C239" s="69">
        <v>45644</v>
      </c>
      <c r="D239" t="str">
        <v>TILLMAN, ROSALYN</v>
      </c>
      <c r="E239" t="str">
        <v>205A</v>
      </c>
      <c r="F239" t="str">
        <v>WAV</v>
      </c>
      <c r="G239" t="str">
        <v>AM1</v>
      </c>
      <c r="H239" t="str">
        <v>SD</v>
      </c>
      <c r="I239">
        <v>4044258</v>
      </c>
      <c r="J239">
        <v>10.49</v>
      </c>
      <c r="K239">
        <v>20</v>
      </c>
    </row>
    <row r="240" spans="1:11" x14ac:dyDescent="0.25">
      <c r="A240" t="str">
        <v>One-Seat</v>
      </c>
      <c r="B240" t="str">
        <v>QUICK RIDES CA</v>
      </c>
      <c r="C240" s="69">
        <v>45644</v>
      </c>
      <c r="D240" t="str">
        <v>TILLMAN, ROSALYN</v>
      </c>
      <c r="E240" t="str">
        <v>205A</v>
      </c>
      <c r="F240" t="str">
        <v>WAV</v>
      </c>
      <c r="G240" t="str">
        <v>AM1</v>
      </c>
      <c r="H240" t="str">
        <v>SD</v>
      </c>
      <c r="I240">
        <v>4040262</v>
      </c>
      <c r="J240">
        <v>19.12</v>
      </c>
      <c r="K240">
        <v>41</v>
      </c>
    </row>
    <row r="241" spans="1:11" x14ac:dyDescent="0.25">
      <c r="A241" t="str">
        <v>One-Seat</v>
      </c>
      <c r="B241" t="str">
        <v>GET CARE TRANSIT LLC</v>
      </c>
      <c r="C241" s="69">
        <v>45644</v>
      </c>
      <c r="D241" t="str">
        <v>BOGALE, GETU</v>
      </c>
      <c r="E241" t="str">
        <v>214</v>
      </c>
      <c r="F241" t="str">
        <v>WAV</v>
      </c>
      <c r="G241" t="str">
        <v>WH1</v>
      </c>
      <c r="H241" t="str">
        <v>WC</v>
      </c>
      <c r="I241">
        <v>4044231</v>
      </c>
      <c r="J241">
        <v>12.24</v>
      </c>
      <c r="K241">
        <v>21</v>
      </c>
    </row>
    <row r="242" spans="1:11" x14ac:dyDescent="0.25">
      <c r="A242" t="str">
        <v>One-Seat</v>
      </c>
      <c r="B242" t="str">
        <v>HIGHER-SELF LLC</v>
      </c>
      <c r="C242" s="69">
        <v>45644</v>
      </c>
      <c r="D242" t="str">
        <v>BROWN, LOVIE</v>
      </c>
      <c r="E242" t="str">
        <v>216</v>
      </c>
      <c r="F242" t="str">
        <v>SEDAN</v>
      </c>
      <c r="G242" t="str">
        <v>AM1</v>
      </c>
      <c r="H242" t="str">
        <v>SD</v>
      </c>
      <c r="I242">
        <v>4044104</v>
      </c>
      <c r="J242">
        <v>17.22</v>
      </c>
      <c r="K242">
        <v>34</v>
      </c>
    </row>
    <row r="243" spans="1:11" x14ac:dyDescent="0.25">
      <c r="A243" t="str">
        <v>One-Seat</v>
      </c>
      <c r="B243" t="str">
        <v>EXPRESS TRANSPORTATION SERVICES, LLC</v>
      </c>
      <c r="C243" s="69">
        <v>45644</v>
      </c>
      <c r="D243" t="str">
        <v>LARA, DOUGLAS</v>
      </c>
      <c r="E243" t="str">
        <v>213</v>
      </c>
      <c r="F243" t="str">
        <v>WAV</v>
      </c>
      <c r="G243" t="str">
        <v>AM1</v>
      </c>
      <c r="H243" t="str">
        <v>SD</v>
      </c>
      <c r="I243">
        <v>4044105</v>
      </c>
      <c r="J243">
        <v>17.22</v>
      </c>
      <c r="K243">
        <v>47</v>
      </c>
    </row>
    <row r="244" spans="1:11" x14ac:dyDescent="0.25">
      <c r="A244" t="str">
        <v>One-Seat</v>
      </c>
      <c r="B244" t="str">
        <v>TRANSIT LTM LLC</v>
      </c>
      <c r="C244" s="69">
        <v>45644</v>
      </c>
      <c r="D244" t="str">
        <v>MALCOM, LANDREW</v>
      </c>
      <c r="E244" t="str">
        <v>209</v>
      </c>
      <c r="F244" t="str">
        <v>WAV</v>
      </c>
      <c r="G244" t="str">
        <v>AM1</v>
      </c>
      <c r="H244" t="str">
        <v>SD</v>
      </c>
      <c r="I244">
        <v>4044269</v>
      </c>
      <c r="J244">
        <v>8.19</v>
      </c>
      <c r="K244">
        <v>0</v>
      </c>
    </row>
    <row r="245" spans="1:11" x14ac:dyDescent="0.25">
      <c r="A245" t="str">
        <v>One-Seat</v>
      </c>
      <c r="B245" t="str">
        <v>QUICK RIDES CA</v>
      </c>
      <c r="C245" s="69">
        <v>45644</v>
      </c>
      <c r="D245" t="str">
        <v>TILLMAN, ROSALYN</v>
      </c>
      <c r="E245" t="str">
        <v>205A</v>
      </c>
      <c r="F245" t="str">
        <v>WAV</v>
      </c>
      <c r="G245" t="str">
        <v>AM1</v>
      </c>
      <c r="H245" t="str">
        <v>SD</v>
      </c>
      <c r="I245">
        <v>4044268</v>
      </c>
      <c r="J245">
        <v>8.19</v>
      </c>
      <c r="K245">
        <v>21</v>
      </c>
    </row>
    <row r="246" spans="1:11" x14ac:dyDescent="0.25">
      <c r="A246" t="str">
        <v>One-Seat</v>
      </c>
      <c r="B246" t="str">
        <v>QUICK RIDES CA</v>
      </c>
      <c r="C246" s="69">
        <v>45645</v>
      </c>
      <c r="D246" t="str">
        <v>BUTLER, JACQUELINE</v>
      </c>
      <c r="E246" t="str">
        <v>205B</v>
      </c>
      <c r="F246" t="str">
        <v>WAV</v>
      </c>
      <c r="G246" t="str">
        <v>WH1</v>
      </c>
      <c r="H246" t="str">
        <v>WC</v>
      </c>
      <c r="I246">
        <v>4044917</v>
      </c>
      <c r="J246">
        <v>3.88</v>
      </c>
      <c r="K246">
        <v>18</v>
      </c>
    </row>
    <row r="247" spans="1:11" x14ac:dyDescent="0.25">
      <c r="A247" t="str">
        <v>One-Seat</v>
      </c>
      <c r="B247" t="str">
        <v>SYNERGY MEDICAL TRANSPORTATION LLC</v>
      </c>
      <c r="C247" s="69">
        <v>45645</v>
      </c>
      <c r="D247" t="str">
        <v>JENNINGS, WILLIAM</v>
      </c>
      <c r="E247" t="str">
        <v>218</v>
      </c>
      <c r="F247" t="str">
        <v>SEDAN</v>
      </c>
      <c r="G247" t="str">
        <v>AM1</v>
      </c>
      <c r="H247" t="str">
        <v>SD</v>
      </c>
      <c r="I247">
        <v>4044212</v>
      </c>
      <c r="J247">
        <v>33.57</v>
      </c>
      <c r="K247">
        <v>83</v>
      </c>
    </row>
    <row r="248" spans="1:11" x14ac:dyDescent="0.25">
      <c r="A248" t="str">
        <v>One-Seat</v>
      </c>
      <c r="B248" t="str">
        <v>EXPRESS TRANSPORTATION SERVICES, LLC</v>
      </c>
      <c r="C248" s="69">
        <v>45645</v>
      </c>
      <c r="D248" t="str">
        <v>UMANA, DOMINGO</v>
      </c>
      <c r="E248" t="str">
        <v>210B</v>
      </c>
      <c r="F248" t="str">
        <v>WAV</v>
      </c>
      <c r="G248" t="str">
        <v>AM1</v>
      </c>
      <c r="H248" t="str">
        <v>SD</v>
      </c>
      <c r="I248">
        <v>4043502</v>
      </c>
      <c r="J248">
        <v>14.78</v>
      </c>
      <c r="K248">
        <v>45</v>
      </c>
    </row>
    <row r="249" spans="1:11" x14ac:dyDescent="0.25">
      <c r="A249" t="str">
        <v>One-Seat</v>
      </c>
      <c r="B249" t="str">
        <v>EXPRESS TRANSPORTATION SERVICES, LLC</v>
      </c>
      <c r="C249" s="69">
        <v>45645</v>
      </c>
      <c r="D249" t="str">
        <v>EVANS, JOHN</v>
      </c>
      <c r="E249" t="str">
        <v>208</v>
      </c>
      <c r="F249" t="str">
        <v>WAV</v>
      </c>
      <c r="G249" t="str">
        <v>AM1</v>
      </c>
      <c r="H249" t="str">
        <v>SD</v>
      </c>
      <c r="I249">
        <v>4044146</v>
      </c>
      <c r="J249">
        <v>21.37</v>
      </c>
      <c r="K249">
        <v>50</v>
      </c>
    </row>
    <row r="250" spans="1:11" x14ac:dyDescent="0.25">
      <c r="A250" t="str">
        <v>One-Seat</v>
      </c>
      <c r="B250" t="str">
        <v>NORTHCAL TRANSPORTATION LLC</v>
      </c>
      <c r="C250" s="69">
        <v>45645</v>
      </c>
      <c r="D250" t="str">
        <v>VILCHEZ, CHARLENNE</v>
      </c>
      <c r="E250" t="str">
        <v>217</v>
      </c>
      <c r="F250" t="str">
        <v>WAV</v>
      </c>
      <c r="G250" t="str">
        <v>AM1</v>
      </c>
      <c r="H250" t="str">
        <v>SD</v>
      </c>
      <c r="I250">
        <v>4044147</v>
      </c>
      <c r="J250">
        <v>21.37</v>
      </c>
      <c r="K250">
        <v>60</v>
      </c>
    </row>
    <row r="251" spans="1:11" x14ac:dyDescent="0.25">
      <c r="A251" t="str">
        <v>One-Seat</v>
      </c>
      <c r="B251" t="str">
        <v>HIGHER-SELF LLC</v>
      </c>
      <c r="C251" s="69">
        <v>45645</v>
      </c>
      <c r="D251" t="str">
        <v>BROWN, LOVIE</v>
      </c>
      <c r="E251" t="str">
        <v>216</v>
      </c>
      <c r="F251" t="str">
        <v>SEDAN</v>
      </c>
      <c r="G251" t="str">
        <v>AM1</v>
      </c>
      <c r="H251" t="str">
        <v>SD</v>
      </c>
      <c r="I251">
        <v>4044150</v>
      </c>
      <c r="J251">
        <v>9.25</v>
      </c>
      <c r="K251">
        <v>19</v>
      </c>
    </row>
    <row r="252" spans="1:11" x14ac:dyDescent="0.25">
      <c r="A252" t="str">
        <v>One-Seat</v>
      </c>
      <c r="B252" t="str">
        <v>REM SOLUTIONS LLC</v>
      </c>
      <c r="C252" s="69">
        <v>45645</v>
      </c>
      <c r="D252" t="str">
        <v>MAINESS, RYAN</v>
      </c>
      <c r="E252" t="str">
        <v>215</v>
      </c>
      <c r="F252" t="str">
        <v>SEDAN</v>
      </c>
      <c r="G252" t="str">
        <v>AM1</v>
      </c>
      <c r="H252" t="str">
        <v>SD</v>
      </c>
      <c r="I252">
        <v>4044151</v>
      </c>
      <c r="J252">
        <v>9.25</v>
      </c>
      <c r="K252">
        <v>28</v>
      </c>
    </row>
    <row r="253" spans="1:11" x14ac:dyDescent="0.25">
      <c r="A253" t="str">
        <v>One-Seat</v>
      </c>
      <c r="B253" t="str">
        <v>SYNERGY MEDICAL TRANSPORTATION LLC</v>
      </c>
      <c r="C253" s="69">
        <v>45645</v>
      </c>
      <c r="D253" t="str">
        <v>JENNINGS, WILLIAM</v>
      </c>
      <c r="E253" t="str">
        <v>218</v>
      </c>
      <c r="F253" t="str">
        <v>SEDAN</v>
      </c>
      <c r="G253" t="str">
        <v>AM1</v>
      </c>
      <c r="H253" t="str">
        <v>SD</v>
      </c>
      <c r="I253">
        <v>4043497</v>
      </c>
      <c r="J253">
        <v>5.23</v>
      </c>
      <c r="K253">
        <v>14</v>
      </c>
    </row>
    <row r="254" spans="1:11" x14ac:dyDescent="0.25">
      <c r="A254" t="str">
        <v>One-Seat</v>
      </c>
      <c r="B254" t="str">
        <v>QUICK RIDES CA</v>
      </c>
      <c r="C254" s="69">
        <v>45645</v>
      </c>
      <c r="D254" t="str">
        <v>TILLMAN, ROSALYN</v>
      </c>
      <c r="E254" t="str">
        <v>205A</v>
      </c>
      <c r="F254" t="str">
        <v>WAV</v>
      </c>
      <c r="G254" t="str">
        <v>AM1</v>
      </c>
      <c r="H254" t="str">
        <v>SD</v>
      </c>
      <c r="I254">
        <v>4043496</v>
      </c>
      <c r="J254">
        <v>5.23</v>
      </c>
      <c r="K254">
        <v>17</v>
      </c>
    </row>
    <row r="255" spans="1:11" x14ac:dyDescent="0.25">
      <c r="A255" t="str">
        <v>One-Seat</v>
      </c>
      <c r="B255" t="str">
        <v>EXPRESS TRANSPORTATION SERVICES, LLC</v>
      </c>
      <c r="C255" s="69">
        <v>45645</v>
      </c>
      <c r="D255" t="str">
        <v>UMANA, DOMINGO</v>
      </c>
      <c r="E255" t="str">
        <v>210B</v>
      </c>
      <c r="F255" t="str">
        <v>WAV</v>
      </c>
      <c r="G255" t="str">
        <v>AM1</v>
      </c>
      <c r="H255" t="str">
        <v>SD</v>
      </c>
      <c r="I255">
        <v>4043260</v>
      </c>
      <c r="J255">
        <v>21.37</v>
      </c>
      <c r="K255">
        <v>41</v>
      </c>
    </row>
    <row r="256" spans="1:11" x14ac:dyDescent="0.25">
      <c r="A256" t="str">
        <v>One-Seat</v>
      </c>
      <c r="B256" t="str">
        <v>EXPRESS TRANSPORTATION SERVICES, LLC</v>
      </c>
      <c r="C256" s="69">
        <v>45645</v>
      </c>
      <c r="D256" t="str">
        <v>UMANA, DOMINGO</v>
      </c>
      <c r="E256" t="str">
        <v>210B</v>
      </c>
      <c r="F256" t="str">
        <v>WAV</v>
      </c>
      <c r="G256" t="str">
        <v>AM1</v>
      </c>
      <c r="H256" t="str">
        <v>SD</v>
      </c>
      <c r="I256">
        <v>4043264</v>
      </c>
      <c r="J256">
        <v>21.37</v>
      </c>
      <c r="K256">
        <v>37</v>
      </c>
    </row>
    <row r="257" spans="1:11" x14ac:dyDescent="0.25">
      <c r="A257" t="str">
        <v>One-Seat</v>
      </c>
      <c r="B257" t="str">
        <v>AARON TRANSPORTATION</v>
      </c>
      <c r="C257" s="69">
        <v>45645</v>
      </c>
      <c r="D257" t="str">
        <v>ALLISON, AARON</v>
      </c>
      <c r="E257" t="str">
        <v>202</v>
      </c>
      <c r="F257" t="str">
        <v>WAV</v>
      </c>
      <c r="G257" t="str">
        <v>WK1</v>
      </c>
      <c r="H257" t="str">
        <v>SD</v>
      </c>
      <c r="I257">
        <v>4043275</v>
      </c>
      <c r="J257">
        <v>21.16</v>
      </c>
      <c r="K257">
        <v>31</v>
      </c>
    </row>
    <row r="258" spans="1:11" x14ac:dyDescent="0.25">
      <c r="A258" t="str">
        <v>One-Seat</v>
      </c>
      <c r="B258" t="str">
        <v>EXPRESS TRANSPORTATION SERVICES, LLC</v>
      </c>
      <c r="C258" s="69">
        <v>45645</v>
      </c>
      <c r="D258" t="str">
        <v>KEITH , CLYDE</v>
      </c>
      <c r="E258" t="str">
        <v>212</v>
      </c>
      <c r="F258" t="str">
        <v>WAV</v>
      </c>
      <c r="G258" t="str">
        <v>WK1</v>
      </c>
      <c r="H258" t="str">
        <v>SD</v>
      </c>
      <c r="I258">
        <v>4043276</v>
      </c>
      <c r="J258">
        <v>21.16</v>
      </c>
      <c r="K258">
        <v>74</v>
      </c>
    </row>
    <row r="259" spans="1:11" x14ac:dyDescent="0.25">
      <c r="A259" t="str">
        <v>One-Seat</v>
      </c>
      <c r="B259" t="str">
        <v>NORTHCAL TRANSPORTATION LLC</v>
      </c>
      <c r="C259" s="69">
        <v>45645</v>
      </c>
      <c r="D259" t="str">
        <v>VILCHEZ, CHARLENNE</v>
      </c>
      <c r="E259" t="str">
        <v>217</v>
      </c>
      <c r="F259" t="str">
        <v>WAV</v>
      </c>
      <c r="G259" t="str">
        <v>SC1</v>
      </c>
      <c r="H259" t="str">
        <v>WC</v>
      </c>
      <c r="I259">
        <v>4044855</v>
      </c>
      <c r="J259">
        <v>12.78</v>
      </c>
      <c r="K259">
        <v>22</v>
      </c>
    </row>
    <row r="260" spans="1:11" x14ac:dyDescent="0.25">
      <c r="A260" t="str">
        <v>One-Seat</v>
      </c>
      <c r="B260" t="str">
        <v>AARON TRANSPORTATION</v>
      </c>
      <c r="C260" s="69">
        <v>45645</v>
      </c>
      <c r="D260" t="str">
        <v>ALLISON, AARON</v>
      </c>
      <c r="E260" t="str">
        <v>202</v>
      </c>
      <c r="F260" t="str">
        <v>WAV</v>
      </c>
      <c r="G260" t="str">
        <v>WH1</v>
      </c>
      <c r="H260" t="str">
        <v>WC</v>
      </c>
      <c r="I260">
        <v>4044920</v>
      </c>
      <c r="J260">
        <v>11.6</v>
      </c>
      <c r="K260">
        <v>34</v>
      </c>
    </row>
    <row r="261" spans="1:11" x14ac:dyDescent="0.25">
      <c r="A261" t="str">
        <v>One-Seat</v>
      </c>
      <c r="B261" t="str">
        <v>EXPRESS TRANSPORTATION SERVICES, LLC</v>
      </c>
      <c r="C261" s="69">
        <v>45645</v>
      </c>
      <c r="D261" t="str">
        <v>BANKS, LENARD</v>
      </c>
      <c r="E261" t="str">
        <v>221</v>
      </c>
      <c r="F261" t="str">
        <v>WAV</v>
      </c>
      <c r="G261" t="str">
        <v>WH1</v>
      </c>
      <c r="H261" t="str">
        <v>WC</v>
      </c>
      <c r="I261">
        <v>4044922</v>
      </c>
      <c r="J261">
        <v>11.43</v>
      </c>
      <c r="K261">
        <v>34</v>
      </c>
    </row>
    <row r="262" spans="1:11" x14ac:dyDescent="0.25">
      <c r="A262" t="str">
        <v>One-Seat</v>
      </c>
      <c r="B262" t="str">
        <v>EXPRESS TRANSPORTATION SERVICES, LLC</v>
      </c>
      <c r="C262" s="69">
        <v>45645</v>
      </c>
      <c r="D262" t="str">
        <v>KEITH , CLYDE</v>
      </c>
      <c r="E262" t="str">
        <v>212</v>
      </c>
      <c r="F262" t="str">
        <v>WAV</v>
      </c>
      <c r="G262" t="str">
        <v>WK1</v>
      </c>
      <c r="H262" t="str">
        <v>SD</v>
      </c>
      <c r="I262">
        <v>4042692</v>
      </c>
      <c r="J262">
        <v>11.13</v>
      </c>
      <c r="K262">
        <v>24</v>
      </c>
    </row>
    <row r="263" spans="1:11" x14ac:dyDescent="0.25">
      <c r="A263" t="str">
        <v>One-Seat</v>
      </c>
      <c r="B263" t="str">
        <v>EXPRESS TRANSPORTATION SERVICES, LLC</v>
      </c>
      <c r="C263" s="69">
        <v>45645</v>
      </c>
      <c r="D263" t="str">
        <v>EVANS, JOHN</v>
      </c>
      <c r="E263" t="str">
        <v>208</v>
      </c>
      <c r="F263" t="str">
        <v>WAV</v>
      </c>
      <c r="G263" t="str">
        <v>AM1</v>
      </c>
      <c r="H263" t="str">
        <v>SD</v>
      </c>
      <c r="I263">
        <v>4044945</v>
      </c>
      <c r="J263">
        <v>16.53</v>
      </c>
      <c r="K263">
        <v>42</v>
      </c>
    </row>
    <row r="264" spans="1:11" x14ac:dyDescent="0.25">
      <c r="A264" t="str">
        <v>One-Seat</v>
      </c>
      <c r="B264" t="str">
        <v>GET CARE TRANSIT LLC</v>
      </c>
      <c r="C264" s="69">
        <v>45645</v>
      </c>
      <c r="D264" t="str">
        <v>BOGALE, GETU</v>
      </c>
      <c r="E264" t="str">
        <v>214</v>
      </c>
      <c r="F264" t="str">
        <v>WAV</v>
      </c>
      <c r="G264" t="str">
        <v>AM1</v>
      </c>
      <c r="H264" t="str">
        <v>SD</v>
      </c>
      <c r="I264">
        <v>4045645</v>
      </c>
      <c r="J264">
        <v>12.94</v>
      </c>
      <c r="K264">
        <v>31</v>
      </c>
    </row>
    <row r="265" spans="1:11" x14ac:dyDescent="0.25">
      <c r="A265" t="str">
        <v>One-Seat</v>
      </c>
      <c r="B265" t="str">
        <v>MONAI&amp;SON'S LLC</v>
      </c>
      <c r="C265" s="69">
        <v>45645</v>
      </c>
      <c r="D265" t="str">
        <v>MOLLIQUE, ROMESHA</v>
      </c>
      <c r="E265" t="str">
        <v>203</v>
      </c>
      <c r="F265" t="str">
        <v>WAV</v>
      </c>
      <c r="G265" t="str">
        <v>SC1</v>
      </c>
      <c r="H265" t="str">
        <v>WC</v>
      </c>
      <c r="I265">
        <v>4044853</v>
      </c>
      <c r="J265">
        <v>12.78</v>
      </c>
      <c r="K265">
        <v>35</v>
      </c>
    </row>
    <row r="266" spans="1:11" x14ac:dyDescent="0.25">
      <c r="A266" t="str">
        <v>One-Seat</v>
      </c>
      <c r="B266" t="str">
        <v>SYNERGY MEDICAL TRANSPORTATION LLC</v>
      </c>
      <c r="C266" s="69">
        <v>45645</v>
      </c>
      <c r="D266" t="str">
        <v>VAUGHN, DUSTIN</v>
      </c>
      <c r="E266" t="str">
        <v>220</v>
      </c>
      <c r="F266" t="str">
        <v>SEDAN</v>
      </c>
      <c r="G266" t="str">
        <v>AM1</v>
      </c>
      <c r="H266" t="str">
        <v>SD</v>
      </c>
      <c r="I266">
        <v>4044785</v>
      </c>
      <c r="J266">
        <v>13.54</v>
      </c>
      <c r="K266">
        <v>26</v>
      </c>
    </row>
    <row r="267" spans="1:11" x14ac:dyDescent="0.25">
      <c r="A267" t="str">
        <v>One-Seat</v>
      </c>
      <c r="B267" t="str">
        <v>EXPRESS TRANSPORTATION SERVICES, LLC</v>
      </c>
      <c r="C267" s="69">
        <v>45645</v>
      </c>
      <c r="D267" t="str">
        <v>LARA, DOUGLAS</v>
      </c>
      <c r="E267" t="str">
        <v>213</v>
      </c>
      <c r="F267" t="str">
        <v>WAV</v>
      </c>
      <c r="G267" t="str">
        <v>AM1</v>
      </c>
      <c r="H267" t="str">
        <v>SD</v>
      </c>
      <c r="I267">
        <v>4044783</v>
      </c>
      <c r="J267">
        <v>11.95</v>
      </c>
      <c r="K267">
        <v>32</v>
      </c>
    </row>
    <row r="268" spans="1:11" x14ac:dyDescent="0.25">
      <c r="A268" t="str">
        <v>One-Seat</v>
      </c>
      <c r="B268" t="str">
        <v>SYNERGY MEDICAL TRANSPORTATION LLC</v>
      </c>
      <c r="C268" s="69">
        <v>45645</v>
      </c>
      <c r="D268" t="str">
        <v>JENNINGS, WILLIAM</v>
      </c>
      <c r="E268" t="str">
        <v>218</v>
      </c>
      <c r="F268" t="str">
        <v>SEDAN</v>
      </c>
      <c r="G268" t="str">
        <v>AM2</v>
      </c>
      <c r="H268" t="str">
        <v>SD</v>
      </c>
      <c r="I268">
        <v>4044761</v>
      </c>
      <c r="J268">
        <v>5.15</v>
      </c>
      <c r="K268">
        <v>30</v>
      </c>
    </row>
    <row r="269" spans="1:11" x14ac:dyDescent="0.25">
      <c r="A269" t="str">
        <v>One-Seat</v>
      </c>
      <c r="B269" t="str">
        <v>NORTHCAL TRANSPORTATION LLC</v>
      </c>
      <c r="C269" s="69">
        <v>45645</v>
      </c>
      <c r="D269" t="str">
        <v>VILCHEZ, CHARLENNE</v>
      </c>
      <c r="E269" t="str">
        <v>217</v>
      </c>
      <c r="F269" t="str">
        <v>WAV</v>
      </c>
      <c r="G269" t="str">
        <v>AM1</v>
      </c>
      <c r="H269" t="str">
        <v>SD</v>
      </c>
      <c r="I269">
        <v>4042496</v>
      </c>
      <c r="J269">
        <v>14.03</v>
      </c>
      <c r="K269">
        <v>58</v>
      </c>
    </row>
    <row r="270" spans="1:11" x14ac:dyDescent="0.25">
      <c r="A270" t="str">
        <v>One-Seat</v>
      </c>
      <c r="B270" t="str">
        <v>EXPRESS TRANSPORTATION SERVICES, LLC</v>
      </c>
      <c r="C270" s="69">
        <v>45645</v>
      </c>
      <c r="D270" t="str">
        <v>BANKS, LENARD</v>
      </c>
      <c r="E270" t="str">
        <v>221</v>
      </c>
      <c r="F270" t="str">
        <v>WAV</v>
      </c>
      <c r="G270" t="str">
        <v>AM1</v>
      </c>
      <c r="H270" t="str">
        <v>SD</v>
      </c>
      <c r="I270">
        <v>4043393</v>
      </c>
      <c r="J270">
        <v>26.95</v>
      </c>
      <c r="K270">
        <v>45</v>
      </c>
    </row>
    <row r="271" spans="1:11" x14ac:dyDescent="0.25">
      <c r="A271" t="str">
        <v>One-Seat</v>
      </c>
      <c r="B271" t="str">
        <v>SYNERGY MEDICAL TRANSPORTATION LLC</v>
      </c>
      <c r="C271" s="69">
        <v>45645</v>
      </c>
      <c r="D271" t="str">
        <v>JENNINGS, WILLIAM</v>
      </c>
      <c r="E271" t="str">
        <v>218</v>
      </c>
      <c r="F271" t="str">
        <v>SEDAN</v>
      </c>
      <c r="G271" t="str">
        <v>AM2</v>
      </c>
      <c r="H271" t="str">
        <v>SD</v>
      </c>
      <c r="I271">
        <v>4044760</v>
      </c>
      <c r="J271">
        <v>5.15</v>
      </c>
      <c r="K271">
        <v>19</v>
      </c>
    </row>
    <row r="272" spans="1:11" x14ac:dyDescent="0.25">
      <c r="A272" t="str">
        <v>One-Seat</v>
      </c>
      <c r="B272" t="str">
        <v>DIAMOND HILL TRANSPORTATION LLC</v>
      </c>
      <c r="C272" s="69">
        <v>45645</v>
      </c>
      <c r="D272" t="str">
        <v>STEPHENS, MARITZA</v>
      </c>
      <c r="E272" t="str">
        <v>206</v>
      </c>
      <c r="F272" t="str">
        <v>WAV</v>
      </c>
      <c r="G272" t="str">
        <v>AM1</v>
      </c>
      <c r="H272" t="str">
        <v>SD</v>
      </c>
      <c r="I272">
        <v>4042491</v>
      </c>
      <c r="J272">
        <v>14.03</v>
      </c>
      <c r="K272">
        <v>95</v>
      </c>
    </row>
    <row r="273" spans="1:11" x14ac:dyDescent="0.25">
      <c r="A273" t="str">
        <v>One-Seat</v>
      </c>
      <c r="B273" t="str">
        <v>EXPRESS TRANSPORTATION SERVICES, LLC</v>
      </c>
      <c r="C273" s="69">
        <v>45645</v>
      </c>
      <c r="D273" t="str">
        <v>EVANS, JOHN</v>
      </c>
      <c r="E273" t="str">
        <v>208</v>
      </c>
      <c r="F273" t="str">
        <v>WAV</v>
      </c>
      <c r="G273" t="str">
        <v>AM1</v>
      </c>
      <c r="H273" t="str">
        <v>SD</v>
      </c>
      <c r="I273">
        <v>4043410</v>
      </c>
      <c r="J273">
        <v>26.95</v>
      </c>
      <c r="K273">
        <v>114</v>
      </c>
    </row>
    <row r="274" spans="1:11" x14ac:dyDescent="0.25">
      <c r="A274" t="str">
        <v>One-Seat</v>
      </c>
      <c r="B274" t="str">
        <v>DIAMOND HILL TRANSPORTATION LLC</v>
      </c>
      <c r="C274" s="69">
        <v>45645</v>
      </c>
      <c r="D274" t="str">
        <v>STEPHENS, MARITZA</v>
      </c>
      <c r="E274" t="str">
        <v>206</v>
      </c>
      <c r="F274" t="str">
        <v>WAV</v>
      </c>
      <c r="G274" t="str">
        <v>AM1</v>
      </c>
      <c r="H274" t="str">
        <v>SD</v>
      </c>
      <c r="I274">
        <v>4044787</v>
      </c>
      <c r="J274">
        <v>11.95</v>
      </c>
      <c r="K274">
        <v>33</v>
      </c>
    </row>
    <row r="275" spans="1:11" x14ac:dyDescent="0.25">
      <c r="A275" t="str">
        <v>One-Seat</v>
      </c>
      <c r="B275" t="str">
        <v>EXPRESS TRANSPORTATION SERVICES, LLC</v>
      </c>
      <c r="C275" s="69">
        <v>45645</v>
      </c>
      <c r="D275" t="str">
        <v>KEITH , CLYDE</v>
      </c>
      <c r="E275" t="str">
        <v>212</v>
      </c>
      <c r="F275" t="str">
        <v>WAV</v>
      </c>
      <c r="G275" t="str">
        <v>LW1</v>
      </c>
      <c r="H275" t="str">
        <v>SD</v>
      </c>
      <c r="I275">
        <v>4044835</v>
      </c>
      <c r="J275">
        <v>10.86</v>
      </c>
      <c r="K275">
        <v>34</v>
      </c>
    </row>
    <row r="276" spans="1:11" x14ac:dyDescent="0.25">
      <c r="A276" t="str">
        <v>One-Seat</v>
      </c>
      <c r="B276" t="str">
        <v>MONAI&amp;SON'S LLC</v>
      </c>
      <c r="C276" s="69">
        <v>45645</v>
      </c>
      <c r="D276" t="str">
        <v>MOLLIQUE, ROMESHA</v>
      </c>
      <c r="E276" t="str">
        <v>203</v>
      </c>
      <c r="F276" t="str">
        <v>WAV</v>
      </c>
      <c r="G276" t="str">
        <v>AM1</v>
      </c>
      <c r="H276" t="str">
        <v>SD</v>
      </c>
      <c r="I276">
        <v>4044818</v>
      </c>
      <c r="J276">
        <v>10.9</v>
      </c>
      <c r="K276">
        <v>22</v>
      </c>
    </row>
    <row r="277" spans="1:11" x14ac:dyDescent="0.25">
      <c r="A277" t="str">
        <v>One-Seat</v>
      </c>
      <c r="B277" t="str">
        <v>AARON TRANSPORTATION</v>
      </c>
      <c r="C277" s="69">
        <v>45645</v>
      </c>
      <c r="D277" t="str">
        <v>ALLISON, AARON</v>
      </c>
      <c r="E277" t="str">
        <v>202</v>
      </c>
      <c r="F277" t="str">
        <v>WAV</v>
      </c>
      <c r="G277" t="str">
        <v>AM1</v>
      </c>
      <c r="H277" t="str">
        <v>SD</v>
      </c>
      <c r="I277">
        <v>4044817</v>
      </c>
      <c r="J277">
        <v>10.9</v>
      </c>
      <c r="K277">
        <v>59</v>
      </c>
    </row>
    <row r="278" spans="1:11" x14ac:dyDescent="0.25">
      <c r="A278" t="str">
        <v>One-Seat</v>
      </c>
      <c r="B278" t="str">
        <v>SYNERGY MEDICAL TRANSPORTATION LLC</v>
      </c>
      <c r="C278" s="69">
        <v>45645</v>
      </c>
      <c r="D278" t="str">
        <v>MARZI, SAMI JAN</v>
      </c>
      <c r="E278" t="str">
        <v>204</v>
      </c>
      <c r="F278" t="str">
        <v>WAV</v>
      </c>
      <c r="G278" t="str">
        <v>AM1</v>
      </c>
      <c r="H278" t="str">
        <v>SD</v>
      </c>
      <c r="I278">
        <v>4044813</v>
      </c>
      <c r="J278">
        <v>30.37</v>
      </c>
      <c r="K278">
        <v>53</v>
      </c>
    </row>
    <row r="279" spans="1:11" x14ac:dyDescent="0.25">
      <c r="A279" t="str">
        <v>One-Seat</v>
      </c>
      <c r="B279" t="str">
        <v>FOWLER SENIOR TRANSIT LLC</v>
      </c>
      <c r="C279" s="69">
        <v>45645</v>
      </c>
      <c r="D279" t="str">
        <v>FOWLER, ANTOINE</v>
      </c>
      <c r="E279" t="str">
        <v>222</v>
      </c>
      <c r="F279" t="str">
        <v>WAV</v>
      </c>
      <c r="G279" t="str">
        <v>AM1</v>
      </c>
      <c r="H279" t="str">
        <v>SD</v>
      </c>
      <c r="I279">
        <v>4044806</v>
      </c>
      <c r="J279">
        <v>14.46</v>
      </c>
      <c r="K279">
        <v>79</v>
      </c>
    </row>
    <row r="280" spans="1:11" x14ac:dyDescent="0.25">
      <c r="A280" t="str">
        <v>One-Seat</v>
      </c>
      <c r="B280" t="str">
        <v>MONAI&amp;SON'S LLC</v>
      </c>
      <c r="C280" s="69">
        <v>45645</v>
      </c>
      <c r="D280" t="str">
        <v>MOLLIQUE, ROMESHA</v>
      </c>
      <c r="E280" t="str">
        <v>203</v>
      </c>
      <c r="F280" t="str">
        <v>WAV</v>
      </c>
      <c r="G280" t="str">
        <v>AM1</v>
      </c>
      <c r="H280" t="str">
        <v>SD</v>
      </c>
      <c r="I280">
        <v>4044803</v>
      </c>
      <c r="J280">
        <v>14.46</v>
      </c>
      <c r="K280">
        <v>56</v>
      </c>
    </row>
    <row r="281" spans="1:11" x14ac:dyDescent="0.25">
      <c r="A281" t="str">
        <v>One-Seat</v>
      </c>
      <c r="B281" t="str">
        <v>NORTHCAL TRANSPORTATION LLC</v>
      </c>
      <c r="C281" s="69">
        <v>45645</v>
      </c>
      <c r="D281" t="str">
        <v>VILCHEZ, CHARLENNE</v>
      </c>
      <c r="E281" t="str">
        <v>217</v>
      </c>
      <c r="F281" t="str">
        <v>WAV</v>
      </c>
      <c r="G281" t="str">
        <v>AM1</v>
      </c>
      <c r="H281" t="str">
        <v>SD</v>
      </c>
      <c r="I281">
        <v>4044793</v>
      </c>
      <c r="J281">
        <v>9.9700000000000006</v>
      </c>
      <c r="K281">
        <v>12</v>
      </c>
    </row>
    <row r="282" spans="1:11" x14ac:dyDescent="0.25">
      <c r="A282" t="str">
        <v>One-Seat</v>
      </c>
      <c r="B282" t="str">
        <v>EXPRESS TRANSPORTATION SERVICES, LLC</v>
      </c>
      <c r="C282" s="69">
        <v>45645</v>
      </c>
      <c r="D282" t="str">
        <v>KEITH , CLYDE</v>
      </c>
      <c r="E282" t="str">
        <v>212</v>
      </c>
      <c r="F282" t="str">
        <v>WAV</v>
      </c>
      <c r="G282" t="str">
        <v>AM1</v>
      </c>
      <c r="H282" t="str">
        <v>SD</v>
      </c>
      <c r="I282">
        <v>4044792</v>
      </c>
      <c r="J282">
        <v>10.039999999999999</v>
      </c>
      <c r="K282">
        <v>37</v>
      </c>
    </row>
    <row r="283" spans="1:11" x14ac:dyDescent="0.25">
      <c r="A283" t="str">
        <v>One-Seat</v>
      </c>
      <c r="B283" t="str">
        <v>DIAMOND HILL TRANSPORTATION LLC</v>
      </c>
      <c r="C283" s="69">
        <v>45645</v>
      </c>
      <c r="D283" t="str">
        <v>STEPHENS, MARITZA</v>
      </c>
      <c r="E283" t="str">
        <v>206</v>
      </c>
      <c r="F283" t="str">
        <v>WAV</v>
      </c>
      <c r="G283" t="str">
        <v>AM1</v>
      </c>
      <c r="H283" t="str">
        <v>SD</v>
      </c>
      <c r="I283">
        <v>4044790</v>
      </c>
      <c r="J283">
        <v>13.54</v>
      </c>
      <c r="K283">
        <v>92</v>
      </c>
    </row>
    <row r="284" spans="1:11" x14ac:dyDescent="0.25">
      <c r="A284" t="str">
        <v>One-Seat</v>
      </c>
      <c r="B284" t="str">
        <v>EXPRESS TRANSPORTATION SERVICES, LLC</v>
      </c>
      <c r="C284" s="69">
        <v>45645</v>
      </c>
      <c r="D284" t="str">
        <v>BANKS, LENARD</v>
      </c>
      <c r="E284" t="str">
        <v>221</v>
      </c>
      <c r="F284" t="str">
        <v>WAV</v>
      </c>
      <c r="G284" t="str">
        <v>AM1</v>
      </c>
      <c r="H284" t="str">
        <v>SD</v>
      </c>
      <c r="I284">
        <v>4041115</v>
      </c>
      <c r="J284">
        <v>8.24</v>
      </c>
      <c r="K284">
        <v>21</v>
      </c>
    </row>
    <row r="285" spans="1:11" x14ac:dyDescent="0.25">
      <c r="A285" t="str">
        <v>One-Seat</v>
      </c>
      <c r="B285" t="str">
        <v>EXPRESS TRANSPORTATION SERVICES, LLC</v>
      </c>
      <c r="C285" s="69">
        <v>45645</v>
      </c>
      <c r="D285" t="str">
        <v>LARA, DOUGLAS</v>
      </c>
      <c r="E285" t="str">
        <v>213</v>
      </c>
      <c r="F285" t="str">
        <v>WAV</v>
      </c>
      <c r="G285" t="str">
        <v>AM1</v>
      </c>
      <c r="H285" t="str">
        <v>SD</v>
      </c>
      <c r="I285">
        <v>4041114</v>
      </c>
      <c r="J285">
        <v>8.24</v>
      </c>
      <c r="K285">
        <v>38</v>
      </c>
    </row>
    <row r="286" spans="1:11" x14ac:dyDescent="0.25">
      <c r="A286" t="str">
        <v>One-Seat</v>
      </c>
      <c r="B286" t="str">
        <v>AARON TRANSPORTATION</v>
      </c>
      <c r="C286" s="69">
        <v>45645</v>
      </c>
      <c r="D286" t="str">
        <v>ALLISON, AARON</v>
      </c>
      <c r="E286" t="str">
        <v>202</v>
      </c>
      <c r="F286" t="str">
        <v>WAV</v>
      </c>
      <c r="G286" t="str">
        <v>AM1</v>
      </c>
      <c r="H286" t="str">
        <v>SD</v>
      </c>
      <c r="I286">
        <v>4041073</v>
      </c>
      <c r="J286">
        <v>10.039999999999999</v>
      </c>
      <c r="K286">
        <v>48</v>
      </c>
    </row>
    <row r="287" spans="1:11" x14ac:dyDescent="0.25">
      <c r="A287" t="str">
        <v>One-Seat</v>
      </c>
      <c r="B287" t="str">
        <v>AARON TRANSPORTATION</v>
      </c>
      <c r="C287" s="69">
        <v>45645</v>
      </c>
      <c r="D287" t="str">
        <v>ALLISON, AARON</v>
      </c>
      <c r="E287" t="str">
        <v>202</v>
      </c>
      <c r="F287" t="str">
        <v>WAV</v>
      </c>
      <c r="G287" t="str">
        <v>AM1</v>
      </c>
      <c r="H287" t="str">
        <v>SD</v>
      </c>
      <c r="I287">
        <v>4041074</v>
      </c>
      <c r="J287">
        <v>10.039999999999999</v>
      </c>
      <c r="K287">
        <v>40</v>
      </c>
    </row>
    <row r="288" spans="1:11" x14ac:dyDescent="0.25">
      <c r="A288" t="str">
        <v>One-Seat</v>
      </c>
      <c r="B288" t="str">
        <v>TRANSIT LTM LLC</v>
      </c>
      <c r="C288" s="69">
        <v>45645</v>
      </c>
      <c r="D288" t="str">
        <v>MALCOM, LANDREW</v>
      </c>
      <c r="E288" t="str">
        <v>209</v>
      </c>
      <c r="F288" t="str">
        <v>WAV</v>
      </c>
      <c r="G288" t="str">
        <v>WH1</v>
      </c>
      <c r="H288" t="str">
        <v>WC</v>
      </c>
      <c r="I288">
        <v>4041087</v>
      </c>
      <c r="J288">
        <v>4.99</v>
      </c>
      <c r="K288">
        <v>24</v>
      </c>
    </row>
    <row r="289" spans="1:11" x14ac:dyDescent="0.25">
      <c r="A289" t="str">
        <v>One-Seat</v>
      </c>
      <c r="B289" t="str">
        <v>AARON TRANSPORTATION</v>
      </c>
      <c r="C289" s="69">
        <v>45645</v>
      </c>
      <c r="D289" t="str">
        <v>ALLISON, AARON</v>
      </c>
      <c r="E289" t="str">
        <v>202</v>
      </c>
      <c r="F289" t="str">
        <v>WAV</v>
      </c>
      <c r="G289" t="str">
        <v>AM1</v>
      </c>
      <c r="H289" t="str">
        <v>SD</v>
      </c>
      <c r="I289">
        <v>4041088</v>
      </c>
      <c r="J289">
        <v>4.38</v>
      </c>
      <c r="K289">
        <v>19</v>
      </c>
    </row>
    <row r="290" spans="1:11" x14ac:dyDescent="0.25">
      <c r="A290" t="str">
        <v>One-Seat</v>
      </c>
      <c r="B290" t="str">
        <v>HIGHER-SELF LLC</v>
      </c>
      <c r="C290" s="69">
        <v>45645</v>
      </c>
      <c r="D290" t="str">
        <v>BROWN, LOVIE</v>
      </c>
      <c r="E290" t="str">
        <v>216</v>
      </c>
      <c r="F290" t="str">
        <v>SEDAN</v>
      </c>
      <c r="G290" t="str">
        <v>AM1</v>
      </c>
      <c r="H290" t="str">
        <v>SD</v>
      </c>
      <c r="I290">
        <v>4041089</v>
      </c>
      <c r="J290">
        <v>17.3</v>
      </c>
      <c r="K290">
        <v>49</v>
      </c>
    </row>
    <row r="291" spans="1:11" x14ac:dyDescent="0.25">
      <c r="A291" t="str">
        <v>One-Seat</v>
      </c>
      <c r="B291" t="str">
        <v>EXPRESS TRANSPORTATION SERVICES, LLC</v>
      </c>
      <c r="C291" s="69">
        <v>45645</v>
      </c>
      <c r="D291" t="str">
        <v>BANKS, LENARD</v>
      </c>
      <c r="E291" t="str">
        <v>221</v>
      </c>
      <c r="F291" t="str">
        <v>WAV</v>
      </c>
      <c r="G291" t="str">
        <v>AM1</v>
      </c>
      <c r="H291" t="str">
        <v>SD</v>
      </c>
      <c r="I291">
        <v>4041090</v>
      </c>
      <c r="J291">
        <v>17.3</v>
      </c>
      <c r="K291">
        <v>50</v>
      </c>
    </row>
    <row r="292" spans="1:11" x14ac:dyDescent="0.25">
      <c r="A292" t="str">
        <v>One-Seat</v>
      </c>
      <c r="B292" t="str">
        <v>HIGHER-SELF LLC</v>
      </c>
      <c r="C292" s="69">
        <v>45645</v>
      </c>
      <c r="D292" t="str">
        <v>BROWN, LOVIE</v>
      </c>
      <c r="E292" t="str">
        <v>216</v>
      </c>
      <c r="F292" t="str">
        <v>SEDAN</v>
      </c>
      <c r="G292" t="str">
        <v>AM2</v>
      </c>
      <c r="H292" t="str">
        <v>SD</v>
      </c>
      <c r="I292">
        <v>4041091</v>
      </c>
      <c r="J292">
        <v>15.66</v>
      </c>
      <c r="K292">
        <v>90</v>
      </c>
    </row>
    <row r="293" spans="1:11" x14ac:dyDescent="0.25">
      <c r="A293" t="str">
        <v>One-Seat</v>
      </c>
      <c r="B293" t="str">
        <v>AARON TRANSPORTATION</v>
      </c>
      <c r="C293" s="69">
        <v>45645</v>
      </c>
      <c r="D293" t="str">
        <v>ALLISON, AARON</v>
      </c>
      <c r="E293" t="str">
        <v>202</v>
      </c>
      <c r="F293" t="str">
        <v>WAV</v>
      </c>
      <c r="G293" t="str">
        <v>AM2</v>
      </c>
      <c r="H293" t="str">
        <v>SD</v>
      </c>
      <c r="I293">
        <v>4041092</v>
      </c>
      <c r="J293">
        <v>15.66</v>
      </c>
      <c r="K293">
        <v>79</v>
      </c>
    </row>
    <row r="294" spans="1:11" x14ac:dyDescent="0.25">
      <c r="A294" t="str">
        <v>One-Seat</v>
      </c>
      <c r="B294" t="str">
        <v>MONAI&amp;SON'S LLC</v>
      </c>
      <c r="C294" s="69">
        <v>45645</v>
      </c>
      <c r="D294" t="str">
        <v>MOLLIQUE, ROMESHA</v>
      </c>
      <c r="E294" t="str">
        <v>203</v>
      </c>
      <c r="F294" t="str">
        <v>WAV</v>
      </c>
      <c r="G294" t="str">
        <v>WH1</v>
      </c>
      <c r="H294" t="str">
        <v>WC</v>
      </c>
      <c r="I294">
        <v>4041086</v>
      </c>
      <c r="J294">
        <v>4.88</v>
      </c>
      <c r="K294">
        <v>29</v>
      </c>
    </row>
    <row r="295" spans="1:11" x14ac:dyDescent="0.25">
      <c r="A295" t="str">
        <v>One-Seat</v>
      </c>
      <c r="B295" t="str">
        <v>EXPRESS TRANSPORTATION SERVICES, LLC</v>
      </c>
      <c r="C295" s="69">
        <v>45645</v>
      </c>
      <c r="D295" t="str">
        <v>BANKS, LENARD</v>
      </c>
      <c r="E295" t="str">
        <v>221</v>
      </c>
      <c r="F295" t="str">
        <v>WAV</v>
      </c>
      <c r="G295" t="str">
        <v>WH1</v>
      </c>
      <c r="H295" t="str">
        <v>WC</v>
      </c>
      <c r="I295">
        <v>4041253</v>
      </c>
      <c r="J295">
        <v>17.28</v>
      </c>
      <c r="K295">
        <v>46</v>
      </c>
    </row>
    <row r="296" spans="1:11" x14ac:dyDescent="0.25">
      <c r="A296" t="str">
        <v>One-Seat</v>
      </c>
      <c r="B296" t="str">
        <v>EXPRESS TRANSPORTATION SERVICES, LLC</v>
      </c>
      <c r="C296" s="69">
        <v>45645</v>
      </c>
      <c r="D296" t="str">
        <v>ALLGOOD, SCOTT</v>
      </c>
      <c r="E296" t="str">
        <v>201</v>
      </c>
      <c r="F296" t="str">
        <v>BIGVAN</v>
      </c>
      <c r="G296" t="str">
        <v>OW1</v>
      </c>
      <c r="H296" t="str">
        <v>SD</v>
      </c>
      <c r="I296">
        <v>4041254</v>
      </c>
      <c r="J296">
        <v>20.11</v>
      </c>
      <c r="K296">
        <v>91</v>
      </c>
    </row>
    <row r="297" spans="1:11" x14ac:dyDescent="0.25">
      <c r="A297" t="str">
        <v>One-Seat</v>
      </c>
      <c r="B297" t="str">
        <v>REM SOLUTIONS LLC</v>
      </c>
      <c r="C297" s="69">
        <v>45645</v>
      </c>
      <c r="D297" t="str">
        <v>MAINESS, RYAN</v>
      </c>
      <c r="E297" t="str">
        <v>215</v>
      </c>
      <c r="F297" t="str">
        <v>SEDAN</v>
      </c>
      <c r="G297" t="str">
        <v>WK1</v>
      </c>
      <c r="H297" t="str">
        <v>SD</v>
      </c>
      <c r="I297">
        <v>4041279</v>
      </c>
      <c r="J297">
        <v>15.14</v>
      </c>
      <c r="K297">
        <v>22</v>
      </c>
    </row>
    <row r="298" spans="1:11" x14ac:dyDescent="0.25">
      <c r="A298" t="str">
        <v>One-Seat</v>
      </c>
      <c r="B298" t="str">
        <v>EXPRESS TRANSPORTATION SERVICES, LLC</v>
      </c>
      <c r="C298" s="69">
        <v>45645</v>
      </c>
      <c r="D298" t="str">
        <v>EVANS, JOHN</v>
      </c>
      <c r="E298" t="str">
        <v>208</v>
      </c>
      <c r="F298" t="str">
        <v>WAV</v>
      </c>
      <c r="G298" t="str">
        <v>WK1</v>
      </c>
      <c r="H298" t="str">
        <v>SD</v>
      </c>
      <c r="I298">
        <v>4041280</v>
      </c>
      <c r="J298">
        <v>15.14</v>
      </c>
      <c r="K298">
        <v>26</v>
      </c>
    </row>
    <row r="299" spans="1:11" x14ac:dyDescent="0.25">
      <c r="A299" t="str">
        <v>One-Seat</v>
      </c>
      <c r="B299" t="str">
        <v>AARON TRANSPORTATION</v>
      </c>
      <c r="C299" s="69">
        <v>45645</v>
      </c>
      <c r="D299" t="str">
        <v>ALLISON, AARON</v>
      </c>
      <c r="E299" t="str">
        <v>202</v>
      </c>
      <c r="F299" t="str">
        <v>WAV</v>
      </c>
      <c r="G299" t="str">
        <v>AM1</v>
      </c>
      <c r="H299" t="str">
        <v>SD</v>
      </c>
      <c r="I299">
        <v>4041252</v>
      </c>
      <c r="J299">
        <v>8.08</v>
      </c>
      <c r="K299">
        <v>43</v>
      </c>
    </row>
    <row r="300" spans="1:11" x14ac:dyDescent="0.25">
      <c r="A300" t="str">
        <v>One-Seat</v>
      </c>
      <c r="B300" t="str">
        <v>EXPRESS TRANSPORTATION SERVICES, LLC</v>
      </c>
      <c r="C300" s="69">
        <v>45645</v>
      </c>
      <c r="D300" t="str">
        <v>LARA, DOUGLAS</v>
      </c>
      <c r="E300" t="str">
        <v>213</v>
      </c>
      <c r="F300" t="str">
        <v>WAV</v>
      </c>
      <c r="G300" t="str">
        <v>WH1</v>
      </c>
      <c r="H300" t="str">
        <v>WC</v>
      </c>
      <c r="I300">
        <v>4041358</v>
      </c>
      <c r="J300">
        <v>8.35</v>
      </c>
      <c r="K300">
        <v>18</v>
      </c>
    </row>
    <row r="301" spans="1:11" x14ac:dyDescent="0.25">
      <c r="A301" t="str">
        <v>One-Seat</v>
      </c>
      <c r="B301" t="str">
        <v>MONAI&amp;SON'S LLC</v>
      </c>
      <c r="C301" s="69">
        <v>45645</v>
      </c>
      <c r="D301" t="str">
        <v>MOLLIQUE, ROMESHA</v>
      </c>
      <c r="E301" t="str">
        <v>203</v>
      </c>
      <c r="F301" t="str">
        <v>WAV</v>
      </c>
      <c r="G301" t="str">
        <v>AM1</v>
      </c>
      <c r="H301" t="str">
        <v>SD</v>
      </c>
      <c r="I301">
        <v>4041251</v>
      </c>
      <c r="J301">
        <v>8.08</v>
      </c>
      <c r="K301">
        <v>31</v>
      </c>
    </row>
    <row r="302" spans="1:11" x14ac:dyDescent="0.25">
      <c r="A302" t="str">
        <v>One-Seat</v>
      </c>
      <c r="B302" t="str">
        <v>EXPRESS TRANSPORTATION SERVICES, LLC</v>
      </c>
      <c r="C302" s="69">
        <v>45645</v>
      </c>
      <c r="D302" t="str">
        <v>ALLGOOD, SCOTT</v>
      </c>
      <c r="E302" t="str">
        <v>201</v>
      </c>
      <c r="F302" t="str">
        <v>BIGVAN</v>
      </c>
      <c r="G302" t="str">
        <v>WH1</v>
      </c>
      <c r="H302" t="str">
        <v>WC</v>
      </c>
      <c r="I302">
        <v>4041221</v>
      </c>
      <c r="J302">
        <v>8.73</v>
      </c>
      <c r="K302">
        <v>25</v>
      </c>
    </row>
    <row r="303" spans="1:11" x14ac:dyDescent="0.25">
      <c r="A303" t="str">
        <v>One-Seat</v>
      </c>
      <c r="B303" t="str">
        <v>FOWLER SENIOR TRANSIT LLC</v>
      </c>
      <c r="C303" s="69">
        <v>45645</v>
      </c>
      <c r="D303" t="str">
        <v>FOWLER, ANTOINE</v>
      </c>
      <c r="E303" t="str">
        <v>222</v>
      </c>
      <c r="F303" t="str">
        <v>WAV</v>
      </c>
      <c r="G303" t="str">
        <v>WH1</v>
      </c>
      <c r="H303" t="str">
        <v>WC</v>
      </c>
      <c r="I303">
        <v>4041222</v>
      </c>
      <c r="J303">
        <v>8.73</v>
      </c>
      <c r="K303">
        <v>31</v>
      </c>
    </row>
    <row r="304" spans="1:11" x14ac:dyDescent="0.25">
      <c r="A304" t="str">
        <v>One-Seat</v>
      </c>
      <c r="B304" t="str">
        <v>EXPRESS TRANSPORTATION SERVICES, LLC</v>
      </c>
      <c r="C304" s="69">
        <v>45645</v>
      </c>
      <c r="D304" t="str">
        <v>LARA, DOUGLAS</v>
      </c>
      <c r="E304" t="str">
        <v>213</v>
      </c>
      <c r="F304" t="str">
        <v>WAV</v>
      </c>
      <c r="G304" t="str">
        <v>AM1</v>
      </c>
      <c r="H304" t="str">
        <v>SD</v>
      </c>
      <c r="I304">
        <v>4041235</v>
      </c>
      <c r="J304">
        <v>7.93</v>
      </c>
      <c r="K304">
        <v>43</v>
      </c>
    </row>
    <row r="305" spans="1:11" x14ac:dyDescent="0.25">
      <c r="A305" t="str">
        <v>One-Seat</v>
      </c>
      <c r="B305" t="str">
        <v>AARON TRANSPORTATION</v>
      </c>
      <c r="C305" s="69">
        <v>45645</v>
      </c>
      <c r="D305" t="str">
        <v>ALLISON, AARON</v>
      </c>
      <c r="E305" t="str">
        <v>202</v>
      </c>
      <c r="F305" t="str">
        <v>WAV</v>
      </c>
      <c r="G305" t="str">
        <v>AM1</v>
      </c>
      <c r="H305" t="str">
        <v>SD</v>
      </c>
      <c r="I305">
        <v>4040928</v>
      </c>
      <c r="J305">
        <v>10.39</v>
      </c>
      <c r="K305">
        <v>39</v>
      </c>
    </row>
    <row r="306" spans="1:11" x14ac:dyDescent="0.25">
      <c r="A306" t="str">
        <v>One-Seat</v>
      </c>
      <c r="B306" t="str">
        <v>MADE EAZY LLC</v>
      </c>
      <c r="C306" s="69">
        <v>45645</v>
      </c>
      <c r="D306" t="str">
        <v>OBELTON, KENNETH</v>
      </c>
      <c r="E306" t="str">
        <v>219</v>
      </c>
      <c r="F306" t="str">
        <v>SEDAN</v>
      </c>
      <c r="G306" t="str">
        <v>AM1</v>
      </c>
      <c r="H306" t="str">
        <v>SD</v>
      </c>
      <c r="I306">
        <v>4040929</v>
      </c>
      <c r="J306">
        <v>10.39</v>
      </c>
      <c r="K306">
        <v>15</v>
      </c>
    </row>
    <row r="307" spans="1:11" x14ac:dyDescent="0.25">
      <c r="A307" t="str">
        <v>One-Seat</v>
      </c>
      <c r="B307" t="str">
        <v>REM SOLUTIONS LLC</v>
      </c>
      <c r="C307" s="69">
        <v>45645</v>
      </c>
      <c r="D307" t="str">
        <v>MAINESS, RYAN</v>
      </c>
      <c r="E307" t="str">
        <v>215</v>
      </c>
      <c r="F307" t="str">
        <v>SEDAN</v>
      </c>
      <c r="G307" t="str">
        <v>AM1</v>
      </c>
      <c r="H307" t="str">
        <v>SD</v>
      </c>
      <c r="I307">
        <v>4040857</v>
      </c>
      <c r="J307">
        <v>20.329999999999998</v>
      </c>
      <c r="K307">
        <v>56</v>
      </c>
    </row>
    <row r="308" spans="1:11" x14ac:dyDescent="0.25">
      <c r="A308" t="str">
        <v>One-Seat</v>
      </c>
      <c r="B308" t="str">
        <v>MADE EAZY LLC</v>
      </c>
      <c r="C308" s="69">
        <v>45645</v>
      </c>
      <c r="D308" t="str">
        <v>OBELTON, KENNETH</v>
      </c>
      <c r="E308" t="str">
        <v>219</v>
      </c>
      <c r="F308" t="str">
        <v>SEDAN</v>
      </c>
      <c r="G308" t="str">
        <v>AM1</v>
      </c>
      <c r="H308" t="str">
        <v>SD</v>
      </c>
      <c r="I308">
        <v>4040858</v>
      </c>
      <c r="J308">
        <v>20.329999999999998</v>
      </c>
      <c r="K308">
        <v>99</v>
      </c>
    </row>
    <row r="309" spans="1:11" x14ac:dyDescent="0.25">
      <c r="A309" t="str">
        <v>One-Seat</v>
      </c>
      <c r="B309" t="str">
        <v>EXPRESS TRANSPORTATION SERVICES, LLC</v>
      </c>
      <c r="C309" s="69">
        <v>45645</v>
      </c>
      <c r="D309" t="str">
        <v>KEITH , CLYDE</v>
      </c>
      <c r="E309" t="str">
        <v>212</v>
      </c>
      <c r="F309" t="str">
        <v>WAV</v>
      </c>
      <c r="G309" t="str">
        <v>AM1</v>
      </c>
      <c r="H309" t="str">
        <v>SD</v>
      </c>
      <c r="I309">
        <v>4040824</v>
      </c>
      <c r="J309">
        <v>11.47</v>
      </c>
      <c r="K309">
        <v>104</v>
      </c>
    </row>
    <row r="310" spans="1:11" x14ac:dyDescent="0.25">
      <c r="A310" t="str">
        <v>One-Seat</v>
      </c>
      <c r="B310" t="str">
        <v>EXPRESS TRANSPORTATION SERVICES, LLC</v>
      </c>
      <c r="C310" s="69">
        <v>45645</v>
      </c>
      <c r="D310" t="str">
        <v>KEITH , CLYDE</v>
      </c>
      <c r="E310" t="str">
        <v>212</v>
      </c>
      <c r="F310" t="str">
        <v>WAV</v>
      </c>
      <c r="G310" t="str">
        <v>AM1</v>
      </c>
      <c r="H310" t="str">
        <v>SD</v>
      </c>
      <c r="I310">
        <v>4040825</v>
      </c>
      <c r="J310">
        <v>11.47</v>
      </c>
      <c r="K310">
        <v>17</v>
      </c>
    </row>
    <row r="311" spans="1:11" x14ac:dyDescent="0.25">
      <c r="A311" t="str">
        <v>One-Seat</v>
      </c>
      <c r="B311" t="str">
        <v>AARON TRANSPORTATION</v>
      </c>
      <c r="C311" s="69">
        <v>45645</v>
      </c>
      <c r="D311" t="str">
        <v>ALLISON, AARON</v>
      </c>
      <c r="E311" t="str">
        <v>202</v>
      </c>
      <c r="F311" t="str">
        <v>WAV</v>
      </c>
      <c r="G311" t="str">
        <v>AM1</v>
      </c>
      <c r="H311" t="str">
        <v>SD</v>
      </c>
      <c r="I311">
        <v>4040853</v>
      </c>
      <c r="J311">
        <v>13.14</v>
      </c>
      <c r="K311">
        <v>72</v>
      </c>
    </row>
    <row r="312" spans="1:11" x14ac:dyDescent="0.25">
      <c r="A312" t="str">
        <v>One-Seat</v>
      </c>
      <c r="B312" t="str">
        <v>MONAI&amp;SON'S LLC</v>
      </c>
      <c r="C312" s="69">
        <v>45645</v>
      </c>
      <c r="D312" t="str">
        <v>MOLLIQUE, ROMESHA</v>
      </c>
      <c r="E312" t="str">
        <v>203</v>
      </c>
      <c r="F312" t="str">
        <v>WAV</v>
      </c>
      <c r="G312" t="str">
        <v>AM1</v>
      </c>
      <c r="H312" t="str">
        <v>SD</v>
      </c>
      <c r="I312">
        <v>4040949</v>
      </c>
      <c r="J312">
        <v>7.08</v>
      </c>
      <c r="K312">
        <v>41</v>
      </c>
    </row>
    <row r="313" spans="1:11" x14ac:dyDescent="0.25">
      <c r="A313" t="str">
        <v>One-Seat</v>
      </c>
      <c r="B313" t="str">
        <v>EXPRESS TRANSPORTATION SERVICES, LLC</v>
      </c>
      <c r="C313" s="69">
        <v>45645</v>
      </c>
      <c r="D313" t="str">
        <v>KEITH , CLYDE</v>
      </c>
      <c r="E313" t="str">
        <v>212</v>
      </c>
      <c r="F313" t="str">
        <v>WAV</v>
      </c>
      <c r="G313" t="str">
        <v>AM1</v>
      </c>
      <c r="H313" t="str">
        <v>SD</v>
      </c>
      <c r="I313">
        <v>4040947</v>
      </c>
      <c r="J313">
        <v>11.22</v>
      </c>
      <c r="K313">
        <v>82</v>
      </c>
    </row>
    <row r="314" spans="1:11" x14ac:dyDescent="0.25">
      <c r="A314" t="str">
        <v>One-Seat</v>
      </c>
      <c r="B314" t="str">
        <v>REM SOLUTIONS LLC</v>
      </c>
      <c r="C314" s="69">
        <v>45645</v>
      </c>
      <c r="D314" t="str">
        <v>MAINESS, RYAN</v>
      </c>
      <c r="E314" t="str">
        <v>215</v>
      </c>
      <c r="F314" t="str">
        <v>SEDAN</v>
      </c>
      <c r="G314" t="str">
        <v>AM1</v>
      </c>
      <c r="H314" t="str">
        <v>SD</v>
      </c>
      <c r="I314">
        <v>4040965</v>
      </c>
      <c r="J314">
        <v>17.43</v>
      </c>
      <c r="K314">
        <v>36</v>
      </c>
    </row>
    <row r="315" spans="1:11" x14ac:dyDescent="0.25">
      <c r="A315" t="str">
        <v>One-Seat</v>
      </c>
      <c r="B315" t="str">
        <v>MADE EAZY LLC</v>
      </c>
      <c r="C315" s="69">
        <v>45645</v>
      </c>
      <c r="D315" t="str">
        <v>OBELTON, KENNETH</v>
      </c>
      <c r="E315" t="str">
        <v>219</v>
      </c>
      <c r="F315" t="str">
        <v>SEDAN</v>
      </c>
      <c r="G315" t="str">
        <v>AM1</v>
      </c>
      <c r="H315" t="str">
        <v>SD</v>
      </c>
      <c r="I315">
        <v>4040966</v>
      </c>
      <c r="J315">
        <v>17.43</v>
      </c>
      <c r="K315">
        <v>87</v>
      </c>
    </row>
    <row r="316" spans="1:11" x14ac:dyDescent="0.25">
      <c r="A316" t="str">
        <v>One-Seat</v>
      </c>
      <c r="B316" t="str">
        <v>QUICK RIDES CA</v>
      </c>
      <c r="C316" s="69">
        <v>45645</v>
      </c>
      <c r="D316" t="str">
        <v>TILLMAN, ROSALYN</v>
      </c>
      <c r="E316" t="str">
        <v>205A</v>
      </c>
      <c r="F316" t="str">
        <v>WAV</v>
      </c>
      <c r="G316" t="str">
        <v>AM1</v>
      </c>
      <c r="H316" t="str">
        <v>SD</v>
      </c>
      <c r="I316">
        <v>4041013</v>
      </c>
      <c r="J316">
        <v>20.98</v>
      </c>
      <c r="K316">
        <v>46</v>
      </c>
    </row>
    <row r="317" spans="1:11" x14ac:dyDescent="0.25">
      <c r="A317" t="str">
        <v>One-Seat</v>
      </c>
      <c r="B317" t="str">
        <v>EXPRESS TRANSPORTATION SERVICES, LLC</v>
      </c>
      <c r="C317" s="69">
        <v>45645</v>
      </c>
      <c r="D317" t="str">
        <v>ALLGOOD, SCOTT</v>
      </c>
      <c r="E317" t="str">
        <v>201</v>
      </c>
      <c r="F317" t="str">
        <v>BIGVAN</v>
      </c>
      <c r="G317" t="str">
        <v>WH1</v>
      </c>
      <c r="H317" t="str">
        <v>WC</v>
      </c>
      <c r="I317">
        <v>4041357</v>
      </c>
      <c r="J317">
        <v>8.35</v>
      </c>
      <c r="K317">
        <v>17</v>
      </c>
    </row>
    <row r="318" spans="1:11" x14ac:dyDescent="0.25">
      <c r="A318" t="str">
        <v>One-Seat</v>
      </c>
      <c r="B318" t="str">
        <v>DIAMOND HILL TRANSPORTATION LLC</v>
      </c>
      <c r="C318" s="69">
        <v>45645</v>
      </c>
      <c r="D318" t="str">
        <v>STEPHENS, MARITZA</v>
      </c>
      <c r="E318" t="str">
        <v>206</v>
      </c>
      <c r="F318" t="str">
        <v>WAV</v>
      </c>
      <c r="G318" t="str">
        <v>AM1</v>
      </c>
      <c r="H318" t="str">
        <v>SD</v>
      </c>
      <c r="I318">
        <v>4041994</v>
      </c>
      <c r="J318">
        <v>14.12</v>
      </c>
      <c r="K318">
        <v>81</v>
      </c>
    </row>
    <row r="319" spans="1:11" x14ac:dyDescent="0.25">
      <c r="A319" t="str">
        <v>One-Seat</v>
      </c>
      <c r="B319" t="str">
        <v>EXPRESS TRANSPORTATION SERVICES, LLC</v>
      </c>
      <c r="C319" s="69">
        <v>45645</v>
      </c>
      <c r="D319" t="str">
        <v>LARA, DOUGLAS</v>
      </c>
      <c r="E319" t="str">
        <v>213</v>
      </c>
      <c r="F319" t="str">
        <v>WAV</v>
      </c>
      <c r="G319" t="str">
        <v>AM1</v>
      </c>
      <c r="H319" t="str">
        <v>SD</v>
      </c>
      <c r="I319">
        <v>4042186</v>
      </c>
      <c r="J319">
        <v>8.51</v>
      </c>
      <c r="K319">
        <v>51</v>
      </c>
    </row>
    <row r="320" spans="1:11" x14ac:dyDescent="0.25">
      <c r="A320" t="str">
        <v>One-Seat</v>
      </c>
      <c r="B320" t="str">
        <v>TRANSIT LTM LLC</v>
      </c>
      <c r="C320" s="69">
        <v>45645</v>
      </c>
      <c r="D320" t="str">
        <v>MALCOM, LANDREW</v>
      </c>
      <c r="E320" t="str">
        <v>209</v>
      </c>
      <c r="F320" t="str">
        <v>WAV</v>
      </c>
      <c r="G320" t="str">
        <v>WK1</v>
      </c>
      <c r="H320" t="str">
        <v>SD</v>
      </c>
      <c r="I320">
        <v>4042085</v>
      </c>
      <c r="J320">
        <v>31.58</v>
      </c>
      <c r="K320">
        <v>76</v>
      </c>
    </row>
    <row r="321" spans="1:11" x14ac:dyDescent="0.25">
      <c r="A321" t="str">
        <v>One-Seat</v>
      </c>
      <c r="B321" t="str">
        <v>MADE EAZY LLC</v>
      </c>
      <c r="C321" s="69">
        <v>45645</v>
      </c>
      <c r="D321" t="str">
        <v>OBELTON, KENNETH</v>
      </c>
      <c r="E321" t="str">
        <v>219</v>
      </c>
      <c r="F321" t="str">
        <v>SEDAN</v>
      </c>
      <c r="G321" t="str">
        <v>WK1</v>
      </c>
      <c r="H321" t="str">
        <v>SD</v>
      </c>
      <c r="I321">
        <v>4042083</v>
      </c>
      <c r="J321">
        <v>31.58</v>
      </c>
      <c r="K321">
        <v>18</v>
      </c>
    </row>
    <row r="322" spans="1:11" x14ac:dyDescent="0.25">
      <c r="A322" t="str">
        <v>One-Seat</v>
      </c>
      <c r="B322" t="str">
        <v>SYNERGY MEDICAL TRANSPORTATION LLC</v>
      </c>
      <c r="C322" s="69">
        <v>45645</v>
      </c>
      <c r="D322" t="str">
        <v>VAUGHN, DUSTIN</v>
      </c>
      <c r="E322" t="str">
        <v>220</v>
      </c>
      <c r="F322" t="str">
        <v>SEDAN</v>
      </c>
      <c r="G322" t="str">
        <v>AM1</v>
      </c>
      <c r="H322" t="str">
        <v>SD</v>
      </c>
      <c r="I322">
        <v>4042184</v>
      </c>
      <c r="J322">
        <v>11.14</v>
      </c>
      <c r="K322">
        <v>20</v>
      </c>
    </row>
    <row r="323" spans="1:11" x14ac:dyDescent="0.25">
      <c r="A323" t="str">
        <v>One-Seat</v>
      </c>
      <c r="B323" t="str">
        <v>DIAMOND HILL TRANSPORTATION LLC</v>
      </c>
      <c r="C323" s="69">
        <v>45645</v>
      </c>
      <c r="D323" t="str">
        <v>STEPHENS, MARITZA</v>
      </c>
      <c r="E323" t="str">
        <v>206</v>
      </c>
      <c r="F323" t="str">
        <v>WAV</v>
      </c>
      <c r="G323" t="str">
        <v>AM1</v>
      </c>
      <c r="H323" t="str">
        <v>SD</v>
      </c>
      <c r="I323">
        <v>4042006</v>
      </c>
      <c r="J323">
        <v>14.12</v>
      </c>
      <c r="K323">
        <v>86</v>
      </c>
    </row>
    <row r="324" spans="1:11" x14ac:dyDescent="0.25">
      <c r="A324" t="str">
        <v>One-Seat</v>
      </c>
      <c r="B324" t="str">
        <v>SYNERGY MEDICAL TRANSPORTATION LLC</v>
      </c>
      <c r="C324" s="69">
        <v>45645</v>
      </c>
      <c r="D324" t="str">
        <v>VAUGHN, DUSTIN</v>
      </c>
      <c r="E324" t="str">
        <v>220</v>
      </c>
      <c r="F324" t="str">
        <v>SEDAN</v>
      </c>
      <c r="G324" t="str">
        <v>AM1</v>
      </c>
      <c r="H324" t="str">
        <v>SD</v>
      </c>
      <c r="I324">
        <v>4042101</v>
      </c>
      <c r="J324">
        <v>12.94</v>
      </c>
      <c r="K324">
        <v>26</v>
      </c>
    </row>
    <row r="325" spans="1:11" x14ac:dyDescent="0.25">
      <c r="A325" t="str">
        <v>One-Seat</v>
      </c>
      <c r="B325" t="str">
        <v>EXPRESS TRANSPORTATION SERVICES, LLC</v>
      </c>
      <c r="C325" s="69">
        <v>45645</v>
      </c>
      <c r="D325" t="str">
        <v>LARA, DOUGLAS</v>
      </c>
      <c r="E325" t="str">
        <v>213</v>
      </c>
      <c r="F325" t="str">
        <v>WAV</v>
      </c>
      <c r="G325" t="str">
        <v>AM1</v>
      </c>
      <c r="H325" t="str">
        <v>SD</v>
      </c>
      <c r="I325">
        <v>4042191</v>
      </c>
      <c r="J325">
        <v>8.51</v>
      </c>
      <c r="K325">
        <v>21</v>
      </c>
    </row>
    <row r="326" spans="1:11" x14ac:dyDescent="0.25">
      <c r="A326" t="str">
        <v>One-Seat</v>
      </c>
      <c r="B326" t="str">
        <v>EXPRESS TRANSPORTATION SERVICES, LLC</v>
      </c>
      <c r="C326" s="69">
        <v>45645</v>
      </c>
      <c r="D326" t="str">
        <v>EVANS, JOHN</v>
      </c>
      <c r="E326" t="str">
        <v>208</v>
      </c>
      <c r="F326" t="str">
        <v>WAV</v>
      </c>
      <c r="G326" t="str">
        <v>AM1</v>
      </c>
      <c r="H326" t="str">
        <v>SD</v>
      </c>
      <c r="I326">
        <v>4042171</v>
      </c>
      <c r="J326">
        <v>19.53</v>
      </c>
      <c r="K326">
        <v>932</v>
      </c>
    </row>
    <row r="327" spans="1:11" x14ac:dyDescent="0.25">
      <c r="A327" t="str">
        <v>One-Seat</v>
      </c>
      <c r="B327" t="str">
        <v>AARON TRANSPORTATION</v>
      </c>
      <c r="C327" s="69">
        <v>45645</v>
      </c>
      <c r="D327" t="str">
        <v>ALLISON, AARON</v>
      </c>
      <c r="E327" t="str">
        <v>202</v>
      </c>
      <c r="F327" t="str">
        <v>WAV</v>
      </c>
      <c r="G327" t="str">
        <v>AM1</v>
      </c>
      <c r="H327" t="str">
        <v>SD</v>
      </c>
      <c r="I327">
        <v>4042176</v>
      </c>
      <c r="J327">
        <v>19.53</v>
      </c>
      <c r="K327">
        <v>45</v>
      </c>
    </row>
    <row r="328" spans="1:11" x14ac:dyDescent="0.25">
      <c r="A328" t="str">
        <v>One-Seat</v>
      </c>
      <c r="B328" t="str">
        <v>MONAI&amp;SON'S LLC</v>
      </c>
      <c r="C328" s="69">
        <v>45646</v>
      </c>
      <c r="D328" t="str">
        <v>MOLLIQUE, ROMESHA</v>
      </c>
      <c r="E328" t="str">
        <v>203</v>
      </c>
      <c r="F328" t="str">
        <v>WAV</v>
      </c>
      <c r="G328" t="str">
        <v>AM1</v>
      </c>
      <c r="H328" t="str">
        <v>SD</v>
      </c>
      <c r="I328">
        <v>4044838</v>
      </c>
      <c r="J328">
        <v>19.64</v>
      </c>
      <c r="K328">
        <v>27</v>
      </c>
    </row>
    <row r="329" spans="1:11" x14ac:dyDescent="0.25">
      <c r="A329" t="str">
        <v>One-Seat</v>
      </c>
      <c r="B329" t="str">
        <v>GET CARE TRANSIT LLC</v>
      </c>
      <c r="C329" s="69">
        <v>45646</v>
      </c>
      <c r="D329" t="str">
        <v>BOGALE, GETU</v>
      </c>
      <c r="E329" t="str">
        <v>214</v>
      </c>
      <c r="F329" t="str">
        <v>WAV</v>
      </c>
      <c r="G329" t="str">
        <v>AM1</v>
      </c>
      <c r="H329" t="str">
        <v>SD</v>
      </c>
      <c r="I329">
        <v>4044839</v>
      </c>
      <c r="J329">
        <v>19.64</v>
      </c>
      <c r="K329">
        <v>47</v>
      </c>
    </row>
    <row r="330" spans="1:11" x14ac:dyDescent="0.25">
      <c r="A330" t="str">
        <v>One-Seat</v>
      </c>
      <c r="B330" t="str">
        <v>EXPRESS TRANSPORTATION SERVICES, LLC</v>
      </c>
      <c r="C330" s="69">
        <v>45646</v>
      </c>
      <c r="D330" t="str">
        <v>LARA, DOUGLAS</v>
      </c>
      <c r="E330" t="str">
        <v>213</v>
      </c>
      <c r="F330" t="str">
        <v>WAV</v>
      </c>
      <c r="G330" t="str">
        <v>AM1</v>
      </c>
      <c r="H330" t="str">
        <v>SD</v>
      </c>
      <c r="I330">
        <v>4044852</v>
      </c>
      <c r="J330">
        <v>9.1999999999999993</v>
      </c>
      <c r="K330">
        <v>39</v>
      </c>
    </row>
    <row r="331" spans="1:11" x14ac:dyDescent="0.25">
      <c r="A331" t="str">
        <v>One-Seat</v>
      </c>
      <c r="B331" t="str">
        <v>EXPRESS TRANSPORTATION SERVICES, LLC</v>
      </c>
      <c r="C331" s="69">
        <v>45646</v>
      </c>
      <c r="D331" t="str">
        <v>BANKS, LENARD</v>
      </c>
      <c r="E331" t="str">
        <v>221</v>
      </c>
      <c r="F331" t="str">
        <v>WAV</v>
      </c>
      <c r="G331" t="str">
        <v>AM1</v>
      </c>
      <c r="H331" t="str">
        <v>SD</v>
      </c>
      <c r="I331">
        <v>4041828</v>
      </c>
      <c r="J331">
        <v>9.57</v>
      </c>
      <c r="K331">
        <v>22</v>
      </c>
    </row>
    <row r="332" spans="1:11" x14ac:dyDescent="0.25">
      <c r="A332" t="str">
        <v>One-Seat</v>
      </c>
      <c r="B332" t="str">
        <v>EXPRESS TRANSPORTATION SERVICES, LLC</v>
      </c>
      <c r="C332" s="69">
        <v>45646</v>
      </c>
      <c r="D332" t="str">
        <v>LARA, DOUGLAS</v>
      </c>
      <c r="E332" t="str">
        <v>213</v>
      </c>
      <c r="F332" t="str">
        <v>WAV</v>
      </c>
      <c r="G332" t="str">
        <v>AM1</v>
      </c>
      <c r="H332" t="str">
        <v>SD</v>
      </c>
      <c r="I332">
        <v>4044854</v>
      </c>
      <c r="J332">
        <v>9.1999999999999993</v>
      </c>
      <c r="K332">
        <v>21</v>
      </c>
    </row>
    <row r="333" spans="1:11" x14ac:dyDescent="0.25">
      <c r="A333" t="str">
        <v>One-Seat</v>
      </c>
      <c r="B333" t="str">
        <v>TRANSIT LTM LLC</v>
      </c>
      <c r="C333" s="69">
        <v>45646</v>
      </c>
      <c r="D333" t="str">
        <v>MALCOM, LANDREW</v>
      </c>
      <c r="E333" t="str">
        <v>209</v>
      </c>
      <c r="F333" t="str">
        <v>WAV</v>
      </c>
      <c r="G333" t="str">
        <v>WK1</v>
      </c>
      <c r="H333" t="str">
        <v>SD</v>
      </c>
      <c r="I333">
        <v>4046253</v>
      </c>
      <c r="J333">
        <v>21.4</v>
      </c>
      <c r="K333">
        <v>47</v>
      </c>
    </row>
    <row r="334" spans="1:11" x14ac:dyDescent="0.25">
      <c r="A334" t="str">
        <v>One-Seat</v>
      </c>
      <c r="B334" t="str">
        <v>SYNERGY MEDICAL TRANSPORTATION LLC</v>
      </c>
      <c r="C334" s="69">
        <v>45646</v>
      </c>
      <c r="D334" t="str">
        <v>MARZI, SAMI JAN</v>
      </c>
      <c r="E334" t="str">
        <v>204</v>
      </c>
      <c r="F334" t="str">
        <v>WAV</v>
      </c>
      <c r="G334" t="str">
        <v>AM1</v>
      </c>
      <c r="H334" t="str">
        <v>SD</v>
      </c>
      <c r="I334">
        <v>4042177</v>
      </c>
      <c r="J334">
        <v>19.53</v>
      </c>
      <c r="K334">
        <v>33</v>
      </c>
    </row>
    <row r="335" spans="1:11" x14ac:dyDescent="0.25">
      <c r="A335" t="str">
        <v>One-Seat</v>
      </c>
      <c r="B335" t="str">
        <v>EXPRESS TRANSPORTATION SERVICES, LLC</v>
      </c>
      <c r="C335" s="69">
        <v>45646</v>
      </c>
      <c r="D335" t="str">
        <v>ROGERS, JAMES</v>
      </c>
      <c r="E335" t="str">
        <v>207</v>
      </c>
      <c r="F335" t="str">
        <v>WAV</v>
      </c>
      <c r="G335" t="str">
        <v>AM1,WH1</v>
      </c>
      <c r="H335" t="str">
        <v>SD</v>
      </c>
      <c r="I335">
        <v>4044796</v>
      </c>
      <c r="J335">
        <v>18.82</v>
      </c>
      <c r="K335">
        <v>29</v>
      </c>
    </row>
    <row r="336" spans="1:11" x14ac:dyDescent="0.25">
      <c r="A336" t="str">
        <v>One-Seat</v>
      </c>
      <c r="B336" t="str">
        <v>EXPRESS TRANSPORTATION SERVICES, LLC</v>
      </c>
      <c r="C336" s="69">
        <v>45646</v>
      </c>
      <c r="D336" t="str">
        <v>ROGERS, JAMES</v>
      </c>
      <c r="E336" t="str">
        <v>207</v>
      </c>
      <c r="F336" t="str">
        <v>WAV</v>
      </c>
      <c r="G336" t="str">
        <v>AM1,WH1</v>
      </c>
      <c r="H336" t="str">
        <v>SD</v>
      </c>
      <c r="I336">
        <v>4044798</v>
      </c>
      <c r="J336">
        <v>18.82</v>
      </c>
      <c r="K336">
        <v>3</v>
      </c>
    </row>
    <row r="337" spans="1:11" x14ac:dyDescent="0.25">
      <c r="A337" t="str">
        <v>One-Seat</v>
      </c>
      <c r="B337" t="str">
        <v>HIGHER-SELF LLC</v>
      </c>
      <c r="C337" s="69">
        <v>45646</v>
      </c>
      <c r="D337" t="str">
        <v>BROWN, LOVIE</v>
      </c>
      <c r="E337" t="str">
        <v>216</v>
      </c>
      <c r="F337" t="str">
        <v>SEDAN</v>
      </c>
      <c r="G337" t="str">
        <v>AM1</v>
      </c>
      <c r="H337" t="str">
        <v>SD</v>
      </c>
      <c r="I337">
        <v>4041811</v>
      </c>
      <c r="J337">
        <v>17.3</v>
      </c>
      <c r="K337">
        <v>27</v>
      </c>
    </row>
    <row r="338" spans="1:11" x14ac:dyDescent="0.25">
      <c r="A338" t="str">
        <v>One-Seat</v>
      </c>
      <c r="B338" t="str">
        <v>HIGHER-SELF LLC</v>
      </c>
      <c r="C338" s="69">
        <v>45646</v>
      </c>
      <c r="D338" t="str">
        <v>BROWN, LOVIE</v>
      </c>
      <c r="E338" t="str">
        <v>216</v>
      </c>
      <c r="F338" t="str">
        <v>SEDAN</v>
      </c>
      <c r="G338" t="str">
        <v>AM2</v>
      </c>
      <c r="H338" t="str">
        <v>SD</v>
      </c>
      <c r="I338">
        <v>4041813</v>
      </c>
      <c r="J338">
        <v>16.34</v>
      </c>
      <c r="K338">
        <v>47</v>
      </c>
    </row>
    <row r="339" spans="1:11" x14ac:dyDescent="0.25">
      <c r="A339" t="str">
        <v>One-Seat</v>
      </c>
      <c r="B339" t="str">
        <v>EXPRESS TRANSPORTATION SERVICES, LLC</v>
      </c>
      <c r="C339" s="69">
        <v>45646</v>
      </c>
      <c r="D339" t="str">
        <v>KEITH , CLYDE</v>
      </c>
      <c r="E339" t="str">
        <v>212</v>
      </c>
      <c r="F339" t="str">
        <v>WAV</v>
      </c>
      <c r="G339" t="str">
        <v>AM1</v>
      </c>
      <c r="H339" t="str">
        <v>SD</v>
      </c>
      <c r="I339">
        <v>4041785</v>
      </c>
      <c r="J339">
        <v>7.27</v>
      </c>
      <c r="K339">
        <v>22</v>
      </c>
    </row>
    <row r="340" spans="1:11" x14ac:dyDescent="0.25">
      <c r="A340" t="str">
        <v>One-Seat</v>
      </c>
      <c r="B340" t="str">
        <v>EXPRESS TRANSPORTATION SERVICES, LLC</v>
      </c>
      <c r="C340" s="69">
        <v>45646</v>
      </c>
      <c r="D340" t="str">
        <v>BANKS, LENARD</v>
      </c>
      <c r="E340" t="str">
        <v>221</v>
      </c>
      <c r="F340" t="str">
        <v>WAV</v>
      </c>
      <c r="G340" t="str">
        <v>WH1</v>
      </c>
      <c r="H340" t="str">
        <v>WC</v>
      </c>
      <c r="I340">
        <v>4043474</v>
      </c>
      <c r="J340">
        <v>15.2</v>
      </c>
      <c r="K340">
        <v>33</v>
      </c>
    </row>
    <row r="341" spans="1:11" x14ac:dyDescent="0.25">
      <c r="A341" t="str">
        <v>One-Seat</v>
      </c>
      <c r="B341" t="str">
        <v>DIAMOND HILL TRANSPORTATION LLC</v>
      </c>
      <c r="C341" s="69">
        <v>45646</v>
      </c>
      <c r="D341" t="str">
        <v>STEPHENS, MARITZA</v>
      </c>
      <c r="E341" t="str">
        <v>206</v>
      </c>
      <c r="F341" t="str">
        <v>WAV</v>
      </c>
      <c r="G341" t="str">
        <v>AM1</v>
      </c>
      <c r="H341" t="str">
        <v>SD</v>
      </c>
      <c r="I341">
        <v>4041541</v>
      </c>
      <c r="J341">
        <v>11.47</v>
      </c>
      <c r="K341">
        <v>108</v>
      </c>
    </row>
    <row r="342" spans="1:11" x14ac:dyDescent="0.25">
      <c r="A342" t="str">
        <v>One-Seat</v>
      </c>
      <c r="B342" t="str">
        <v>EXPRESS TRANSPORTATION SERVICES, LLC</v>
      </c>
      <c r="C342" s="69">
        <v>45646</v>
      </c>
      <c r="D342" t="str">
        <v>LARA, DOUGLAS</v>
      </c>
      <c r="E342" t="str">
        <v>213</v>
      </c>
      <c r="F342" t="str">
        <v>WAV</v>
      </c>
      <c r="G342" t="str">
        <v>AM1</v>
      </c>
      <c r="H342" t="str">
        <v>SD</v>
      </c>
      <c r="I342">
        <v>4041542</v>
      </c>
      <c r="J342">
        <v>11.47</v>
      </c>
      <c r="K342">
        <v>51</v>
      </c>
    </row>
    <row r="343" spans="1:11" x14ac:dyDescent="0.25">
      <c r="A343" t="str">
        <v>One-Seat</v>
      </c>
      <c r="B343" t="str">
        <v>TRANSIT LTM LLC</v>
      </c>
      <c r="C343" s="69">
        <v>45646</v>
      </c>
      <c r="D343" t="str">
        <v>MALCOM, LANDREW</v>
      </c>
      <c r="E343" t="str">
        <v>209</v>
      </c>
      <c r="F343" t="str">
        <v>WAV</v>
      </c>
      <c r="G343" t="str">
        <v>AM1</v>
      </c>
      <c r="H343" t="str">
        <v>SD</v>
      </c>
      <c r="I343">
        <v>4041786</v>
      </c>
      <c r="J343">
        <v>7.27</v>
      </c>
      <c r="K343">
        <v>25</v>
      </c>
    </row>
    <row r="344" spans="1:11" x14ac:dyDescent="0.25">
      <c r="A344" t="str">
        <v>One-Seat</v>
      </c>
      <c r="B344" t="str">
        <v>QUICK RIDES CA</v>
      </c>
      <c r="C344" s="69">
        <v>45646</v>
      </c>
      <c r="D344" t="str">
        <v>BUTLER, JACQUELINE</v>
      </c>
      <c r="E344" t="str">
        <v>205B</v>
      </c>
      <c r="F344" t="str">
        <v>WAV</v>
      </c>
      <c r="G344" t="str">
        <v>AM1</v>
      </c>
      <c r="H344" t="str">
        <v>SD</v>
      </c>
      <c r="I344">
        <v>4044860</v>
      </c>
      <c r="J344">
        <v>29.88</v>
      </c>
      <c r="K344">
        <v>69</v>
      </c>
    </row>
    <row r="345" spans="1:11" x14ac:dyDescent="0.25">
      <c r="A345" t="str">
        <v>One-Seat</v>
      </c>
      <c r="B345" t="str">
        <v>AARON TRANSPORTATION</v>
      </c>
      <c r="C345" s="69">
        <v>45646</v>
      </c>
      <c r="D345" t="str">
        <v>ALLISON, AARON</v>
      </c>
      <c r="E345" t="str">
        <v>202</v>
      </c>
      <c r="F345" t="str">
        <v>WAV</v>
      </c>
      <c r="G345" t="str">
        <v>AM1</v>
      </c>
      <c r="H345" t="str">
        <v>SD</v>
      </c>
      <c r="I345">
        <v>4041812</v>
      </c>
      <c r="J345">
        <v>17.3</v>
      </c>
      <c r="K345">
        <v>133</v>
      </c>
    </row>
    <row r="346" spans="1:11" x14ac:dyDescent="0.25">
      <c r="A346" t="str">
        <v>One-Seat</v>
      </c>
      <c r="B346" t="str">
        <v>HIGHER-SELF LLC</v>
      </c>
      <c r="C346" s="69">
        <v>45646</v>
      </c>
      <c r="D346" t="str">
        <v>BROWN, LOVIE</v>
      </c>
      <c r="E346" t="str">
        <v>216</v>
      </c>
      <c r="F346" t="str">
        <v>SEDAN</v>
      </c>
      <c r="G346" t="str">
        <v>AM1</v>
      </c>
      <c r="H346" t="str">
        <v>SD</v>
      </c>
      <c r="I346">
        <v>4041810</v>
      </c>
      <c r="J346">
        <v>4.38</v>
      </c>
      <c r="K346">
        <v>24</v>
      </c>
    </row>
    <row r="347" spans="1:11" x14ac:dyDescent="0.25">
      <c r="A347" t="str">
        <v>One-Seat</v>
      </c>
      <c r="B347" t="str">
        <v>MONAI&amp;SON'S LLC</v>
      </c>
      <c r="C347" s="69">
        <v>45646</v>
      </c>
      <c r="D347" t="str">
        <v>MOLLIQUE, ROMESHA</v>
      </c>
      <c r="E347" t="str">
        <v>203</v>
      </c>
      <c r="F347" t="str">
        <v>WAV</v>
      </c>
      <c r="G347" t="str">
        <v>WH1</v>
      </c>
      <c r="H347" t="str">
        <v>WC</v>
      </c>
      <c r="I347">
        <v>4041808</v>
      </c>
      <c r="J347">
        <v>4.88</v>
      </c>
      <c r="K347">
        <v>38</v>
      </c>
    </row>
    <row r="348" spans="1:11" x14ac:dyDescent="0.25">
      <c r="A348" t="str">
        <v>One-Seat</v>
      </c>
      <c r="B348" t="str">
        <v>HIGHER-SELF LLC</v>
      </c>
      <c r="C348" s="69">
        <v>45646</v>
      </c>
      <c r="D348" t="str">
        <v>BROWN, LOVIE</v>
      </c>
      <c r="E348" t="str">
        <v>216</v>
      </c>
      <c r="F348" t="str">
        <v>SEDAN</v>
      </c>
      <c r="G348" t="str">
        <v>AM1</v>
      </c>
      <c r="H348" t="str">
        <v>SD</v>
      </c>
      <c r="I348">
        <v>4041796</v>
      </c>
      <c r="J348">
        <v>10.039999999999999</v>
      </c>
      <c r="K348">
        <v>40</v>
      </c>
    </row>
    <row r="349" spans="1:11" x14ac:dyDescent="0.25">
      <c r="A349" t="str">
        <v>One-Seat</v>
      </c>
      <c r="B349" t="str">
        <v>REM SOLUTIONS LLC</v>
      </c>
      <c r="C349" s="69">
        <v>45646</v>
      </c>
      <c r="D349" t="str">
        <v>MAINESS, RYAN</v>
      </c>
      <c r="E349" t="str">
        <v>215</v>
      </c>
      <c r="F349" t="str">
        <v>SEDAN</v>
      </c>
      <c r="G349" t="str">
        <v>AM1</v>
      </c>
      <c r="H349" t="str">
        <v>SD</v>
      </c>
      <c r="I349">
        <v>4041795</v>
      </c>
      <c r="J349">
        <v>10.039999999999999</v>
      </c>
      <c r="K349">
        <v>21</v>
      </c>
    </row>
    <row r="350" spans="1:11" x14ac:dyDescent="0.25">
      <c r="A350" t="str">
        <v>One-Seat</v>
      </c>
      <c r="B350" t="str">
        <v>REM SOLUTIONS LLC</v>
      </c>
      <c r="C350" s="69">
        <v>45646</v>
      </c>
      <c r="D350" t="str">
        <v>MAINESS, RYAN</v>
      </c>
      <c r="E350" t="str">
        <v>215</v>
      </c>
      <c r="F350" t="str">
        <v>SEDAN</v>
      </c>
      <c r="G350" t="str">
        <v>AM1</v>
      </c>
      <c r="H350" t="str">
        <v>SD</v>
      </c>
      <c r="I350">
        <v>4042497</v>
      </c>
      <c r="J350">
        <v>14.03</v>
      </c>
      <c r="K350">
        <v>31</v>
      </c>
    </row>
    <row r="351" spans="1:11" x14ac:dyDescent="0.25">
      <c r="A351" t="str">
        <v>One-Seat</v>
      </c>
      <c r="B351" t="str">
        <v>EXPRESS TRANSPORTATION SERVICES, LLC</v>
      </c>
      <c r="C351" s="69">
        <v>45646</v>
      </c>
      <c r="D351" t="str">
        <v>ROGERS, JAMES</v>
      </c>
      <c r="E351" t="str">
        <v>207</v>
      </c>
      <c r="F351" t="str">
        <v>WAV</v>
      </c>
      <c r="G351" t="str">
        <v>WH1</v>
      </c>
      <c r="H351" t="str">
        <v>WC</v>
      </c>
      <c r="I351">
        <v>4044777</v>
      </c>
      <c r="J351">
        <v>25.58</v>
      </c>
      <c r="K351">
        <v>36</v>
      </c>
    </row>
    <row r="352" spans="1:11" x14ac:dyDescent="0.25">
      <c r="A352" t="str">
        <v>One-Seat</v>
      </c>
      <c r="B352" t="str">
        <v>QUICK RIDES CA</v>
      </c>
      <c r="C352" s="69">
        <v>45646</v>
      </c>
      <c r="D352" t="str">
        <v>TILLMAN, ROSALYN</v>
      </c>
      <c r="E352" t="str">
        <v>205A</v>
      </c>
      <c r="F352" t="str">
        <v>WAV</v>
      </c>
      <c r="G352" t="str">
        <v>AM1</v>
      </c>
      <c r="H352" t="str">
        <v>SD</v>
      </c>
      <c r="I352">
        <v>4041912</v>
      </c>
      <c r="J352">
        <v>13.97</v>
      </c>
      <c r="K352">
        <v>49</v>
      </c>
    </row>
    <row r="353" spans="1:11" x14ac:dyDescent="0.25">
      <c r="A353" t="str">
        <v>One-Seat</v>
      </c>
      <c r="B353" t="str">
        <v>GET CARE TRANSIT LLC</v>
      </c>
      <c r="C353" s="69">
        <v>45646</v>
      </c>
      <c r="D353" t="str">
        <v>BOGALE, GETU</v>
      </c>
      <c r="E353" t="str">
        <v>214</v>
      </c>
      <c r="F353" t="str">
        <v>WAV</v>
      </c>
      <c r="G353" t="str">
        <v>AM1</v>
      </c>
      <c r="H353" t="str">
        <v>SD</v>
      </c>
      <c r="I353">
        <v>4041909</v>
      </c>
      <c r="J353">
        <v>10.88</v>
      </c>
      <c r="K353">
        <v>19</v>
      </c>
    </row>
    <row r="354" spans="1:11" x14ac:dyDescent="0.25">
      <c r="A354" t="str">
        <v>One-Seat</v>
      </c>
      <c r="B354" t="str">
        <v>DIAMOND HILL TRANSPORTATION LLC</v>
      </c>
      <c r="C354" s="69">
        <v>45646</v>
      </c>
      <c r="D354" t="str">
        <v>STEPHENS, MARITZA</v>
      </c>
      <c r="E354" t="str">
        <v>206</v>
      </c>
      <c r="F354" t="str">
        <v>WAV</v>
      </c>
      <c r="G354" t="str">
        <v>AM1</v>
      </c>
      <c r="H354" t="str">
        <v>SD</v>
      </c>
      <c r="I354">
        <v>4042009</v>
      </c>
      <c r="J354">
        <v>14.12</v>
      </c>
      <c r="K354">
        <v>45</v>
      </c>
    </row>
    <row r="355" spans="1:11" x14ac:dyDescent="0.25">
      <c r="A355" t="str">
        <v>One-Seat</v>
      </c>
      <c r="B355" t="str">
        <v>AARON TRANSPORTATION</v>
      </c>
      <c r="C355" s="69">
        <v>45646</v>
      </c>
      <c r="D355" t="str">
        <v>ALLISON, AARON</v>
      </c>
      <c r="E355" t="str">
        <v>202</v>
      </c>
      <c r="F355" t="str">
        <v>WAV</v>
      </c>
      <c r="G355" t="str">
        <v>AM1</v>
      </c>
      <c r="H355" t="str">
        <v>SD</v>
      </c>
      <c r="I355">
        <v>4041995</v>
      </c>
      <c r="J355">
        <v>14.12</v>
      </c>
      <c r="K355">
        <v>50</v>
      </c>
    </row>
    <row r="356" spans="1:11" x14ac:dyDescent="0.25">
      <c r="A356" t="str">
        <v>One-Seat</v>
      </c>
      <c r="B356" t="str">
        <v>AARON TRANSPORTATION</v>
      </c>
      <c r="C356" s="69">
        <v>45646</v>
      </c>
      <c r="D356" t="str">
        <v>ALLISON, AARON</v>
      </c>
      <c r="E356" t="str">
        <v>202</v>
      </c>
      <c r="F356" t="str">
        <v>WAV</v>
      </c>
      <c r="G356" t="str">
        <v>LW1</v>
      </c>
      <c r="H356" t="str">
        <v>SD</v>
      </c>
      <c r="I356">
        <v>4041987</v>
      </c>
      <c r="J356">
        <v>14.93</v>
      </c>
      <c r="K356">
        <v>36</v>
      </c>
    </row>
    <row r="357" spans="1:11" x14ac:dyDescent="0.25">
      <c r="A357" t="str">
        <v>One-Seat</v>
      </c>
      <c r="B357" t="str">
        <v>MONAI&amp;SON'S LLC</v>
      </c>
      <c r="C357" s="69">
        <v>45646</v>
      </c>
      <c r="D357" t="str">
        <v>MOLLIQUE, ROMESHA</v>
      </c>
      <c r="E357" t="str">
        <v>203</v>
      </c>
      <c r="F357" t="str">
        <v>WAV</v>
      </c>
      <c r="G357" t="str">
        <v>LW1</v>
      </c>
      <c r="H357" t="str">
        <v>SD</v>
      </c>
      <c r="I357">
        <v>4041986</v>
      </c>
      <c r="J357">
        <v>14.93</v>
      </c>
      <c r="K357">
        <v>52</v>
      </c>
    </row>
    <row r="358" spans="1:11" x14ac:dyDescent="0.25">
      <c r="A358" t="str">
        <v>One-Seat</v>
      </c>
      <c r="B358" t="str">
        <v>QUICK RIDES CA</v>
      </c>
      <c r="C358" s="69">
        <v>45646</v>
      </c>
      <c r="D358" t="str">
        <v>TILLMAN, ROSALYN</v>
      </c>
      <c r="E358" t="str">
        <v>205A</v>
      </c>
      <c r="F358" t="str">
        <v>WAV</v>
      </c>
      <c r="G358" t="str">
        <v>AM1</v>
      </c>
      <c r="H358" t="str">
        <v>SD</v>
      </c>
      <c r="I358">
        <v>4041980</v>
      </c>
      <c r="J358">
        <v>26.9</v>
      </c>
      <c r="K358">
        <v>67</v>
      </c>
    </row>
    <row r="359" spans="1:11" x14ac:dyDescent="0.25">
      <c r="A359" t="str">
        <v>One-Seat</v>
      </c>
      <c r="B359" t="str">
        <v>AARON TRANSPORTATION</v>
      </c>
      <c r="C359" s="69">
        <v>45646</v>
      </c>
      <c r="D359" t="str">
        <v>ALLISON, AARON</v>
      </c>
      <c r="E359" t="str">
        <v>202</v>
      </c>
      <c r="F359" t="str">
        <v>WAV</v>
      </c>
      <c r="G359" t="str">
        <v>AM1</v>
      </c>
      <c r="H359" t="str">
        <v>SD</v>
      </c>
      <c r="I359">
        <v>4042492</v>
      </c>
      <c r="J359">
        <v>14.03</v>
      </c>
      <c r="K359">
        <v>55</v>
      </c>
    </row>
    <row r="360" spans="1:11" x14ac:dyDescent="0.25">
      <c r="A360" t="str">
        <v>One-Seat</v>
      </c>
      <c r="B360" t="str">
        <v>HIGHER-SELF LLC</v>
      </c>
      <c r="C360" s="69">
        <v>45646</v>
      </c>
      <c r="D360" t="str">
        <v>BROWN, LOVIE</v>
      </c>
      <c r="E360" t="str">
        <v>216</v>
      </c>
      <c r="F360" t="str">
        <v>SEDAN</v>
      </c>
      <c r="G360" t="str">
        <v>AM1</v>
      </c>
      <c r="H360" t="str">
        <v>SD</v>
      </c>
      <c r="I360">
        <v>4041948</v>
      </c>
      <c r="J360">
        <v>10.86</v>
      </c>
      <c r="K360">
        <v>22</v>
      </c>
    </row>
    <row r="361" spans="1:11" x14ac:dyDescent="0.25">
      <c r="A361" t="str">
        <v>One-Seat</v>
      </c>
      <c r="B361" t="str">
        <v>EXPRESS TRANSPORTATION SERVICES, LLC</v>
      </c>
      <c r="C361" s="69">
        <v>45646</v>
      </c>
      <c r="D361" t="str">
        <v>EVANS, JOHN</v>
      </c>
      <c r="E361" t="str">
        <v>208</v>
      </c>
      <c r="F361" t="str">
        <v>WAV</v>
      </c>
      <c r="G361" t="str">
        <v>AM1</v>
      </c>
      <c r="H361" t="str">
        <v>SD</v>
      </c>
      <c r="I361">
        <v>4041882</v>
      </c>
      <c r="J361">
        <v>1.64</v>
      </c>
      <c r="K361">
        <v>15</v>
      </c>
    </row>
    <row r="362" spans="1:11" x14ac:dyDescent="0.25">
      <c r="A362" t="str">
        <v>One-Seat</v>
      </c>
      <c r="B362" t="str">
        <v>REM SOLUTIONS LLC</v>
      </c>
      <c r="C362" s="69">
        <v>45646</v>
      </c>
      <c r="D362" t="str">
        <v>MAINESS, RYAN</v>
      </c>
      <c r="E362" t="str">
        <v>215</v>
      </c>
      <c r="F362" t="str">
        <v>SEDAN</v>
      </c>
      <c r="G362" t="str">
        <v>AM1</v>
      </c>
      <c r="H362" t="str">
        <v>SD</v>
      </c>
      <c r="I362">
        <v>4044788</v>
      </c>
      <c r="J362">
        <v>11.95</v>
      </c>
      <c r="K362">
        <v>56</v>
      </c>
    </row>
    <row r="363" spans="1:11" x14ac:dyDescent="0.25">
      <c r="A363" t="str">
        <v>One-Seat</v>
      </c>
      <c r="B363" t="str">
        <v>DIAMOND HILL TRANSPORTATION LLC</v>
      </c>
      <c r="C363" s="69">
        <v>45646</v>
      </c>
      <c r="D363" t="str">
        <v>STEPHENS, MARITZA</v>
      </c>
      <c r="E363" t="str">
        <v>206</v>
      </c>
      <c r="F363" t="str">
        <v>WAV</v>
      </c>
      <c r="G363" t="str">
        <v>AM1</v>
      </c>
      <c r="H363" t="str">
        <v>SD</v>
      </c>
      <c r="I363">
        <v>4041570</v>
      </c>
      <c r="J363">
        <v>14.36</v>
      </c>
      <c r="K363">
        <v>121</v>
      </c>
    </row>
    <row r="364" spans="1:11" x14ac:dyDescent="0.25">
      <c r="A364" t="str">
        <v>One-Seat</v>
      </c>
      <c r="B364" t="str">
        <v>SYNERGY MEDICAL TRANSPORTATION LLC</v>
      </c>
      <c r="C364" s="69">
        <v>45646</v>
      </c>
      <c r="D364" t="str">
        <v>JENNINGS, WILLIAM</v>
      </c>
      <c r="E364" t="str">
        <v>218</v>
      </c>
      <c r="F364" t="str">
        <v>SEDAN</v>
      </c>
      <c r="G364" t="str">
        <v>AM1</v>
      </c>
      <c r="H364" t="str">
        <v>SD</v>
      </c>
      <c r="I364">
        <v>4042172</v>
      </c>
      <c r="J364">
        <v>19.53</v>
      </c>
      <c r="K364">
        <v>41</v>
      </c>
    </row>
    <row r="365" spans="1:11" x14ac:dyDescent="0.25">
      <c r="A365" t="str">
        <v>One-Seat</v>
      </c>
      <c r="B365" t="str">
        <v>EXPRESS TRANSPORTATION SERVICES, LLC</v>
      </c>
      <c r="C365" s="69">
        <v>45646</v>
      </c>
      <c r="D365" t="str">
        <v>ROGERS, JAMES</v>
      </c>
      <c r="E365" t="str">
        <v>207</v>
      </c>
      <c r="F365" t="str">
        <v>WAV</v>
      </c>
      <c r="G365" t="str">
        <v>WH1</v>
      </c>
      <c r="H365" t="str">
        <v>WC</v>
      </c>
      <c r="I365">
        <v>4044779</v>
      </c>
      <c r="J365">
        <v>25.58</v>
      </c>
      <c r="K365">
        <v>50</v>
      </c>
    </row>
    <row r="366" spans="1:11" x14ac:dyDescent="0.25">
      <c r="A366" t="str">
        <v>One-Seat</v>
      </c>
      <c r="B366" t="str">
        <v>EXPRESS TRANSPORTATION SERVICES, LLC</v>
      </c>
      <c r="C366" s="69">
        <v>45646</v>
      </c>
      <c r="D366" t="str">
        <v>ROGERS, JAMES</v>
      </c>
      <c r="E366" t="str">
        <v>207</v>
      </c>
      <c r="F366" t="str">
        <v>WAV</v>
      </c>
      <c r="G366" t="str">
        <v>AM1</v>
      </c>
      <c r="H366" t="str">
        <v>SD</v>
      </c>
      <c r="I366">
        <v>4042102</v>
      </c>
      <c r="J366">
        <v>12.94</v>
      </c>
      <c r="K366">
        <v>36</v>
      </c>
    </row>
    <row r="367" spans="1:11" x14ac:dyDescent="0.25">
      <c r="A367" t="str">
        <v>One-Seat</v>
      </c>
      <c r="B367" t="str">
        <v>EXPRESS TRANSPORTATION SERVICES, LLC</v>
      </c>
      <c r="C367" s="69">
        <v>45646</v>
      </c>
      <c r="D367" t="str">
        <v>BANKS, LENARD</v>
      </c>
      <c r="E367" t="str">
        <v>221</v>
      </c>
      <c r="F367" t="str">
        <v>WAV</v>
      </c>
      <c r="G367" t="str">
        <v>AM1,SC1</v>
      </c>
      <c r="H367" t="str">
        <v>SD</v>
      </c>
      <c r="I367">
        <v>4044158</v>
      </c>
      <c r="J367">
        <v>15.98</v>
      </c>
      <c r="K367">
        <v>30</v>
      </c>
    </row>
    <row r="368" spans="1:11" x14ac:dyDescent="0.25">
      <c r="A368" t="str">
        <v>One-Seat</v>
      </c>
      <c r="B368" t="str">
        <v>REM SOLUTIONS LLC</v>
      </c>
      <c r="C368" s="69">
        <v>45646</v>
      </c>
      <c r="D368" t="str">
        <v>MAINESS, RYAN</v>
      </c>
      <c r="E368" t="str">
        <v>215</v>
      </c>
      <c r="F368" t="str">
        <v>SEDAN</v>
      </c>
      <c r="G368" t="str">
        <v>AM1</v>
      </c>
      <c r="H368" t="str">
        <v>SD</v>
      </c>
      <c r="I368">
        <v>4044784</v>
      </c>
      <c r="J368">
        <v>11.95</v>
      </c>
      <c r="K368">
        <v>47</v>
      </c>
    </row>
    <row r="369" spans="1:11" x14ac:dyDescent="0.25">
      <c r="A369" t="str">
        <v>One-Seat</v>
      </c>
      <c r="B369" t="str">
        <v>EXPRESS TRANSPORTATION SERVICES, LLC</v>
      </c>
      <c r="C369" s="69">
        <v>45646</v>
      </c>
      <c r="D369" t="str">
        <v>BANKS, LENARD</v>
      </c>
      <c r="E369" t="str">
        <v>221</v>
      </c>
      <c r="F369" t="str">
        <v>WAV</v>
      </c>
      <c r="G369" t="str">
        <v>AM1</v>
      </c>
      <c r="H369" t="str">
        <v>SD</v>
      </c>
      <c r="I369">
        <v>4042568</v>
      </c>
      <c r="J369">
        <v>26.71</v>
      </c>
      <c r="K369">
        <v>90</v>
      </c>
    </row>
    <row r="370" spans="1:11" x14ac:dyDescent="0.25">
      <c r="A370" t="str">
        <v>One-Seat</v>
      </c>
      <c r="B370" t="str">
        <v>TRANSIT LTM LLC</v>
      </c>
      <c r="C370" s="69">
        <v>45646</v>
      </c>
      <c r="D370" t="str">
        <v>MALCOM, LANDREW</v>
      </c>
      <c r="E370" t="str">
        <v>209</v>
      </c>
      <c r="F370" t="str">
        <v>WAV</v>
      </c>
      <c r="G370" t="str">
        <v>AM1</v>
      </c>
      <c r="H370" t="str">
        <v>SD</v>
      </c>
      <c r="I370">
        <v>4042569</v>
      </c>
      <c r="J370">
        <v>26.71</v>
      </c>
      <c r="K370">
        <v>0</v>
      </c>
    </row>
    <row r="371" spans="1:11" x14ac:dyDescent="0.25">
      <c r="A371" t="str">
        <v>One-Seat</v>
      </c>
      <c r="B371" t="str">
        <v>HIGHER-SELF LLC</v>
      </c>
      <c r="C371" s="69">
        <v>45646</v>
      </c>
      <c r="D371" t="str">
        <v>BROWN, LOVIE</v>
      </c>
      <c r="E371" t="str">
        <v>216</v>
      </c>
      <c r="F371" t="str">
        <v>SEDAN</v>
      </c>
      <c r="G371" t="str">
        <v>AM1</v>
      </c>
      <c r="H371" t="str">
        <v>SD</v>
      </c>
      <c r="I371">
        <v>4044143</v>
      </c>
      <c r="J371">
        <v>11.96</v>
      </c>
      <c r="K371">
        <v>28</v>
      </c>
    </row>
    <row r="372" spans="1:11" x14ac:dyDescent="0.25">
      <c r="A372" t="str">
        <v>One-Seat</v>
      </c>
      <c r="B372" t="str">
        <v>EXPRESS TRANSPORTATION SERVICES, LLC</v>
      </c>
      <c r="C372" s="69">
        <v>45646</v>
      </c>
      <c r="D372" t="str">
        <v>KEITH , CLYDE</v>
      </c>
      <c r="E372" t="str">
        <v>212</v>
      </c>
      <c r="F372" t="str">
        <v>WAV</v>
      </c>
      <c r="G372" t="str">
        <v>AM1</v>
      </c>
      <c r="H372" t="str">
        <v>SD</v>
      </c>
      <c r="I372">
        <v>4041573</v>
      </c>
      <c r="J372">
        <v>20.329999999999998</v>
      </c>
      <c r="K372">
        <v>58</v>
      </c>
    </row>
    <row r="373" spans="1:11" x14ac:dyDescent="0.25">
      <c r="A373" t="str">
        <v>One-Seat</v>
      </c>
      <c r="B373" t="str">
        <v>SYNERGY MEDICAL TRANSPORTATION LLC</v>
      </c>
      <c r="C373" s="69">
        <v>45646</v>
      </c>
      <c r="D373" t="str">
        <v>JENNINGS, WILLIAM</v>
      </c>
      <c r="E373" t="str">
        <v>218</v>
      </c>
      <c r="F373" t="str">
        <v>SEDAN</v>
      </c>
      <c r="G373" t="str">
        <v>AM1</v>
      </c>
      <c r="H373" t="str">
        <v>SD</v>
      </c>
      <c r="I373">
        <v>4044873</v>
      </c>
      <c r="J373">
        <v>31.21</v>
      </c>
      <c r="K373">
        <v>41</v>
      </c>
    </row>
    <row r="374" spans="1:11" x14ac:dyDescent="0.25">
      <c r="A374" t="str">
        <v>One-Seat</v>
      </c>
      <c r="B374" t="str">
        <v>EXPRESS TRANSPORTATION SERVICES, LLC</v>
      </c>
      <c r="C374" s="69">
        <v>45646</v>
      </c>
      <c r="D374" t="str">
        <v>LARA, DOUGLAS</v>
      </c>
      <c r="E374" t="str">
        <v>213</v>
      </c>
      <c r="F374" t="str">
        <v>WAV</v>
      </c>
      <c r="G374" t="str">
        <v>WK1</v>
      </c>
      <c r="H374" t="str">
        <v>SD</v>
      </c>
      <c r="I374">
        <v>4045605</v>
      </c>
      <c r="J374">
        <v>36.29</v>
      </c>
      <c r="K374">
        <v>48</v>
      </c>
    </row>
    <row r="375" spans="1:11" x14ac:dyDescent="0.25">
      <c r="A375" t="str">
        <v>One-Seat</v>
      </c>
      <c r="B375" t="str">
        <v>EXPRESS TRANSPORTATION SERVICES, LLC</v>
      </c>
      <c r="C375" s="69">
        <v>45646</v>
      </c>
      <c r="D375" t="str">
        <v>LARA, DOUGLAS</v>
      </c>
      <c r="E375" t="str">
        <v>213</v>
      </c>
      <c r="F375" t="str">
        <v>WAV</v>
      </c>
      <c r="G375" t="str">
        <v>WH1</v>
      </c>
      <c r="H375" t="str">
        <v>WC</v>
      </c>
      <c r="I375">
        <v>4045520</v>
      </c>
      <c r="J375">
        <v>17.28</v>
      </c>
      <c r="K375">
        <v>124</v>
      </c>
    </row>
    <row r="376" spans="1:11" x14ac:dyDescent="0.25">
      <c r="A376" t="str">
        <v>One-Seat</v>
      </c>
      <c r="B376" t="str">
        <v>AARON TRANSPORTATION</v>
      </c>
      <c r="C376" s="69">
        <v>45646</v>
      </c>
      <c r="D376" t="str">
        <v>ALLISON, AARON</v>
      </c>
      <c r="E376" t="str">
        <v>202</v>
      </c>
      <c r="F376" t="str">
        <v>WAV</v>
      </c>
      <c r="G376" t="str">
        <v>WH1</v>
      </c>
      <c r="H376" t="str">
        <v>WC</v>
      </c>
      <c r="I376">
        <v>4045519</v>
      </c>
      <c r="J376">
        <v>17.28</v>
      </c>
      <c r="K376">
        <v>78</v>
      </c>
    </row>
    <row r="377" spans="1:11" x14ac:dyDescent="0.25">
      <c r="A377" t="str">
        <v>One-Seat</v>
      </c>
      <c r="B377" t="str">
        <v>EXPRESS TRANSPORTATION SERVICES, LLC</v>
      </c>
      <c r="C377" s="69">
        <v>45646</v>
      </c>
      <c r="D377" t="str">
        <v>ROGERS, JAMES</v>
      </c>
      <c r="E377" t="str">
        <v>207</v>
      </c>
      <c r="F377" t="str">
        <v>WAV</v>
      </c>
      <c r="G377" t="str">
        <v>AM1</v>
      </c>
      <c r="H377" t="str">
        <v>SD</v>
      </c>
      <c r="I377">
        <v>4042188</v>
      </c>
      <c r="J377">
        <v>9.35</v>
      </c>
      <c r="K377">
        <v>26</v>
      </c>
    </row>
    <row r="378" spans="1:11" x14ac:dyDescent="0.25">
      <c r="A378" t="str">
        <v>One-Seat</v>
      </c>
      <c r="B378" t="str">
        <v>EXPRESS TRANSPORTATION SERVICES, LLC</v>
      </c>
      <c r="C378" s="69">
        <v>45646</v>
      </c>
      <c r="D378" t="str">
        <v>UMANA, DOMINGO</v>
      </c>
      <c r="E378" t="str">
        <v>210B</v>
      </c>
      <c r="F378" t="str">
        <v>WAV</v>
      </c>
      <c r="G378" t="str">
        <v>AM1</v>
      </c>
      <c r="H378" t="str">
        <v>SD</v>
      </c>
      <c r="I378">
        <v>4041769</v>
      </c>
      <c r="J378">
        <v>10.17</v>
      </c>
      <c r="K378">
        <v>15</v>
      </c>
    </row>
    <row r="379" spans="1:11" x14ac:dyDescent="0.25">
      <c r="A379" t="str">
        <v>One-Seat</v>
      </c>
      <c r="B379" t="str">
        <v>DIAMOND HILL TRANSPORTATION LLC</v>
      </c>
      <c r="C379" s="69">
        <v>45646</v>
      </c>
      <c r="D379" t="str">
        <v>STEPHENS, MARITZA</v>
      </c>
      <c r="E379" t="str">
        <v>206</v>
      </c>
      <c r="F379" t="str">
        <v>WAV</v>
      </c>
      <c r="G379" t="str">
        <v>WH1</v>
      </c>
      <c r="H379" t="str">
        <v>WC</v>
      </c>
      <c r="I379">
        <v>4041648</v>
      </c>
      <c r="J379">
        <v>5.55</v>
      </c>
      <c r="K379">
        <v>40</v>
      </c>
    </row>
    <row r="380" spans="1:11" x14ac:dyDescent="0.25">
      <c r="A380" t="str">
        <v>One-Seat</v>
      </c>
      <c r="B380" t="str">
        <v>EXPRESS TRANSPORTATION SERVICES, LLC</v>
      </c>
      <c r="C380" s="69">
        <v>45646</v>
      </c>
      <c r="D380" t="str">
        <v>BANKS, LENARD</v>
      </c>
      <c r="E380" t="str">
        <v>221</v>
      </c>
      <c r="F380" t="str">
        <v>WAV</v>
      </c>
      <c r="G380" t="str">
        <v>WH1</v>
      </c>
      <c r="H380" t="str">
        <v>WC</v>
      </c>
      <c r="I380">
        <v>4041647</v>
      </c>
      <c r="J380">
        <v>5.55</v>
      </c>
      <c r="K380">
        <v>17</v>
      </c>
    </row>
    <row r="381" spans="1:11" x14ac:dyDescent="0.25">
      <c r="A381" t="str">
        <v>One-Seat</v>
      </c>
      <c r="B381" t="str">
        <v>EXPRESS TRANSPORTATION SERVICES, LLC</v>
      </c>
      <c r="C381" s="69">
        <v>45646</v>
      </c>
      <c r="D381" t="str">
        <v>BANKS, LENARD</v>
      </c>
      <c r="E381" t="str">
        <v>221</v>
      </c>
      <c r="F381" t="str">
        <v>WAV</v>
      </c>
      <c r="G381" t="str">
        <v>AM1</v>
      </c>
      <c r="H381" t="str">
        <v>SD</v>
      </c>
      <c r="I381">
        <v>4041646</v>
      </c>
      <c r="J381">
        <v>10.39</v>
      </c>
      <c r="K381">
        <v>73</v>
      </c>
    </row>
    <row r="382" spans="1:11" x14ac:dyDescent="0.25">
      <c r="A382" t="str">
        <v>One-Seat</v>
      </c>
      <c r="B382" t="str">
        <v>AARON TRANSPORTATION</v>
      </c>
      <c r="C382" s="69">
        <v>45646</v>
      </c>
      <c r="D382" t="str">
        <v>ALLISON, AARON</v>
      </c>
      <c r="E382" t="str">
        <v>202</v>
      </c>
      <c r="F382" t="str">
        <v>WAV</v>
      </c>
      <c r="G382" t="str">
        <v>AM1</v>
      </c>
      <c r="H382" t="str">
        <v>SD</v>
      </c>
      <c r="I382">
        <v>4041645</v>
      </c>
      <c r="J382">
        <v>10.39</v>
      </c>
      <c r="K382">
        <v>32</v>
      </c>
    </row>
    <row r="383" spans="1:11" x14ac:dyDescent="0.25">
      <c r="A383" t="str">
        <v>One-Seat</v>
      </c>
      <c r="B383" t="str">
        <v>GET CARE TRANSIT LLC</v>
      </c>
      <c r="C383" s="69">
        <v>45646</v>
      </c>
      <c r="D383" t="str">
        <v>BOGALE, GETU</v>
      </c>
      <c r="E383" t="str">
        <v>214</v>
      </c>
      <c r="F383" t="str">
        <v>WAV</v>
      </c>
      <c r="G383" t="str">
        <v>AM1</v>
      </c>
      <c r="H383" t="str">
        <v>SD</v>
      </c>
      <c r="I383">
        <v>4045478</v>
      </c>
      <c r="J383">
        <v>17.97</v>
      </c>
      <c r="K383">
        <v>44</v>
      </c>
    </row>
    <row r="384" spans="1:11" x14ac:dyDescent="0.25">
      <c r="A384" t="str">
        <v>One-Seat</v>
      </c>
      <c r="B384" t="str">
        <v>EXPRESS TRANSPORTATION SERVICES, LLC</v>
      </c>
      <c r="C384" s="69">
        <v>45646</v>
      </c>
      <c r="D384" t="str">
        <v>BANKS, LENARD</v>
      </c>
      <c r="E384" t="str">
        <v>221</v>
      </c>
      <c r="F384" t="str">
        <v>WAV</v>
      </c>
      <c r="G384" t="str">
        <v>AM1</v>
      </c>
      <c r="H384" t="str">
        <v>SD</v>
      </c>
      <c r="I384">
        <v>4043414</v>
      </c>
      <c r="J384">
        <v>26.95</v>
      </c>
      <c r="K384">
        <v>131</v>
      </c>
    </row>
    <row r="385" spans="1:11" x14ac:dyDescent="0.25">
      <c r="A385" t="str">
        <v>One-Seat</v>
      </c>
      <c r="B385" t="str">
        <v>EXPRESS TRANSPORTATION SERVICES, LLC</v>
      </c>
      <c r="C385" s="69">
        <v>45646</v>
      </c>
      <c r="D385" t="str">
        <v>EVANS, JOHN</v>
      </c>
      <c r="E385" t="str">
        <v>208</v>
      </c>
      <c r="F385" t="str">
        <v>WAV</v>
      </c>
      <c r="G385" t="str">
        <v>AM1</v>
      </c>
      <c r="H385" t="str">
        <v>SD</v>
      </c>
      <c r="I385">
        <v>4043412</v>
      </c>
      <c r="J385">
        <v>26.95</v>
      </c>
      <c r="K385">
        <v>54</v>
      </c>
    </row>
    <row r="386" spans="1:11" x14ac:dyDescent="0.25">
      <c r="A386" t="str">
        <v>One-Seat</v>
      </c>
      <c r="B386" t="str">
        <v>GET CARE TRANSIT LLC</v>
      </c>
      <c r="C386" s="69">
        <v>45646</v>
      </c>
      <c r="D386" t="str">
        <v>BOGALE, GETU</v>
      </c>
      <c r="E386" t="str">
        <v>214</v>
      </c>
      <c r="F386" t="str">
        <v>WAV</v>
      </c>
      <c r="G386" t="str">
        <v>WK1</v>
      </c>
      <c r="H386" t="str">
        <v>SD</v>
      </c>
      <c r="I386">
        <v>4041655</v>
      </c>
      <c r="J386">
        <v>6.92</v>
      </c>
      <c r="K386">
        <v>31</v>
      </c>
    </row>
    <row r="387" spans="1:11" x14ac:dyDescent="0.25">
      <c r="A387" t="str">
        <v>One-Seat</v>
      </c>
      <c r="B387" t="str">
        <v>SYNERGY MEDICAL TRANSPORTATION LLC</v>
      </c>
      <c r="C387" s="69">
        <v>45646</v>
      </c>
      <c r="D387" t="str">
        <v>JENNINGS, WILLIAM</v>
      </c>
      <c r="E387" t="str">
        <v>218</v>
      </c>
      <c r="F387" t="str">
        <v>SEDAN</v>
      </c>
      <c r="G387" t="str">
        <v>AM1</v>
      </c>
      <c r="H387" t="str">
        <v>SD</v>
      </c>
      <c r="I387">
        <v>4045483</v>
      </c>
      <c r="J387">
        <v>9.0299999999999994</v>
      </c>
      <c r="K387">
        <v>24</v>
      </c>
    </row>
    <row r="388" spans="1:11" x14ac:dyDescent="0.25">
      <c r="A388" t="str">
        <v>One-Seat</v>
      </c>
      <c r="B388" t="str">
        <v>HIGHER-SELF LLC</v>
      </c>
      <c r="C388" s="69">
        <v>45646</v>
      </c>
      <c r="D388" t="str">
        <v>BROWN, LOVIE</v>
      </c>
      <c r="E388" t="str">
        <v>216</v>
      </c>
      <c r="F388" t="str">
        <v>SEDAN</v>
      </c>
      <c r="G388" t="str">
        <v>WK1</v>
      </c>
      <c r="H388" t="str">
        <v>SD</v>
      </c>
      <c r="I388">
        <v>4041688</v>
      </c>
      <c r="J388">
        <v>8.35</v>
      </c>
      <c r="K388">
        <v>18</v>
      </c>
    </row>
    <row r="389" spans="1:11" x14ac:dyDescent="0.25">
      <c r="A389" t="str">
        <v>One-Seat</v>
      </c>
      <c r="B389" t="str">
        <v>HIGHER-SELF LLC</v>
      </c>
      <c r="C389" s="69">
        <v>45646</v>
      </c>
      <c r="D389" t="str">
        <v>BROWN, LOVIE</v>
      </c>
      <c r="E389" t="str">
        <v>216</v>
      </c>
      <c r="F389" t="str">
        <v>SEDAN</v>
      </c>
      <c r="G389" t="str">
        <v>WK1</v>
      </c>
      <c r="H389" t="str">
        <v>SD</v>
      </c>
      <c r="I389">
        <v>4041689</v>
      </c>
      <c r="J389">
        <v>8.35</v>
      </c>
      <c r="K389">
        <v>25</v>
      </c>
    </row>
    <row r="390" spans="1:11" x14ac:dyDescent="0.25">
      <c r="A390" t="str">
        <v>One-Seat</v>
      </c>
      <c r="B390" t="str">
        <v>QUICK RIDES CA</v>
      </c>
      <c r="C390" s="69">
        <v>45646</v>
      </c>
      <c r="D390" t="str">
        <v>TILLMAN, ROSALYN</v>
      </c>
      <c r="E390" t="str">
        <v>205A</v>
      </c>
      <c r="F390" t="str">
        <v>WAV</v>
      </c>
      <c r="G390" t="str">
        <v>AM1</v>
      </c>
      <c r="H390" t="str">
        <v>SD</v>
      </c>
      <c r="I390">
        <v>4041690</v>
      </c>
      <c r="J390">
        <v>19.12</v>
      </c>
      <c r="K390">
        <v>47</v>
      </c>
    </row>
    <row r="391" spans="1:11" x14ac:dyDescent="0.25">
      <c r="A391" t="str">
        <v>One-Seat</v>
      </c>
      <c r="B391" t="str">
        <v>HIGHER-SELF LLC</v>
      </c>
      <c r="C391" s="69">
        <v>45646</v>
      </c>
      <c r="D391" t="str">
        <v>BROWN, LOVIE</v>
      </c>
      <c r="E391" t="str">
        <v>216</v>
      </c>
      <c r="F391" t="str">
        <v>SEDAN</v>
      </c>
      <c r="G391" t="str">
        <v>AM1</v>
      </c>
      <c r="H391" t="str">
        <v>SD</v>
      </c>
      <c r="I391">
        <v>4041691</v>
      </c>
      <c r="J391">
        <v>19.12</v>
      </c>
      <c r="K391">
        <v>49</v>
      </c>
    </row>
    <row r="392" spans="1:11" x14ac:dyDescent="0.25">
      <c r="A392" t="str">
        <v>One-Seat</v>
      </c>
      <c r="B392" t="str">
        <v>AARON TRANSPORTATION</v>
      </c>
      <c r="C392" s="69">
        <v>45646</v>
      </c>
      <c r="D392" t="str">
        <v>ALLISON, AARON</v>
      </c>
      <c r="E392" t="str">
        <v>202</v>
      </c>
      <c r="F392" t="str">
        <v>WAV</v>
      </c>
      <c r="G392" t="str">
        <v>AM1</v>
      </c>
      <c r="H392" t="str">
        <v>SD</v>
      </c>
      <c r="I392">
        <v>4041677</v>
      </c>
      <c r="J392">
        <v>17.43</v>
      </c>
      <c r="K392">
        <v>113</v>
      </c>
    </row>
    <row r="393" spans="1:11" x14ac:dyDescent="0.25">
      <c r="A393" t="str">
        <v>One-Seat</v>
      </c>
      <c r="B393" t="str">
        <v>EXPRESS TRANSPORTATION SERVICES, LLC</v>
      </c>
      <c r="C393" s="69">
        <v>45646</v>
      </c>
      <c r="D393" t="str">
        <v>KEITH , CLYDE</v>
      </c>
      <c r="E393" t="str">
        <v>212</v>
      </c>
      <c r="F393" t="str">
        <v>WAV</v>
      </c>
      <c r="G393" t="str">
        <v>AM1</v>
      </c>
      <c r="H393" t="str">
        <v>SD</v>
      </c>
      <c r="I393">
        <v>4041676</v>
      </c>
      <c r="J393">
        <v>17.43</v>
      </c>
      <c r="K393">
        <v>40</v>
      </c>
    </row>
    <row r="394" spans="1:11" x14ac:dyDescent="0.25">
      <c r="A394" t="str">
        <v>One-Seat</v>
      </c>
      <c r="B394" t="str">
        <v>EXPRESS TRANSPORTATION SERVICES, LLC</v>
      </c>
      <c r="C394" s="69">
        <v>45647</v>
      </c>
      <c r="D394" t="str">
        <v>ROGERS, JAMES</v>
      </c>
      <c r="E394" t="str">
        <v>207</v>
      </c>
      <c r="F394" t="str">
        <v>WAV</v>
      </c>
      <c r="G394" t="str">
        <v>AM1</v>
      </c>
      <c r="H394" t="str">
        <v>SD</v>
      </c>
      <c r="I394">
        <v>4045603</v>
      </c>
      <c r="J394">
        <v>26.95</v>
      </c>
      <c r="K394">
        <v>2</v>
      </c>
    </row>
    <row r="395" spans="1:11" x14ac:dyDescent="0.25">
      <c r="A395" t="str">
        <v>One-Seat</v>
      </c>
      <c r="B395" t="str">
        <v>TRANSIT LTM LLC</v>
      </c>
      <c r="C395" s="69">
        <v>45647</v>
      </c>
      <c r="D395" t="str">
        <v>MALCOM, LANDREW</v>
      </c>
      <c r="E395" t="str">
        <v>209</v>
      </c>
      <c r="F395" t="str">
        <v>WAV</v>
      </c>
      <c r="G395" t="str">
        <v>AM1</v>
      </c>
      <c r="H395" t="str">
        <v>SD</v>
      </c>
      <c r="I395">
        <v>4042294</v>
      </c>
      <c r="J395">
        <v>23.24</v>
      </c>
      <c r="K395">
        <v>40</v>
      </c>
    </row>
    <row r="396" spans="1:11" x14ac:dyDescent="0.25">
      <c r="A396" t="str">
        <v>One-Seat</v>
      </c>
      <c r="B396" t="str">
        <v>SYNERGY MEDICAL TRANSPORTATION LLC</v>
      </c>
      <c r="C396" s="69">
        <v>45647</v>
      </c>
      <c r="D396" t="str">
        <v>VAUGHN, DUSTIN</v>
      </c>
      <c r="E396" t="str">
        <v>220</v>
      </c>
      <c r="F396" t="str">
        <v>SEDAN</v>
      </c>
      <c r="G396" t="str">
        <v>WK1</v>
      </c>
      <c r="H396" t="str">
        <v>SD</v>
      </c>
      <c r="I396">
        <v>4042295</v>
      </c>
      <c r="J396">
        <v>14.1</v>
      </c>
      <c r="K396">
        <v>28</v>
      </c>
    </row>
    <row r="397" spans="1:11" x14ac:dyDescent="0.25">
      <c r="A397" t="str">
        <v>One-Seat</v>
      </c>
      <c r="B397" t="str">
        <v>EXPRESS TRANSPORTATION SERVICES, LLC</v>
      </c>
      <c r="C397" s="69">
        <v>45647</v>
      </c>
      <c r="D397" t="str">
        <v>EVANS, JOHN</v>
      </c>
      <c r="E397" t="str">
        <v>208</v>
      </c>
      <c r="F397" t="str">
        <v>WAV</v>
      </c>
      <c r="G397" t="str">
        <v>WK1</v>
      </c>
      <c r="H397" t="str">
        <v>SD</v>
      </c>
      <c r="I397">
        <v>4042296</v>
      </c>
      <c r="J397">
        <v>14.1</v>
      </c>
      <c r="K397">
        <v>33</v>
      </c>
    </row>
    <row r="398" spans="1:11" x14ac:dyDescent="0.25">
      <c r="A398" t="str">
        <v>One-Seat</v>
      </c>
      <c r="B398" t="str">
        <v>TRANSIT LTM LLC</v>
      </c>
      <c r="C398" s="69">
        <v>45647</v>
      </c>
      <c r="D398" t="str">
        <v>MALCOM, LANDREW</v>
      </c>
      <c r="E398" t="str">
        <v>209</v>
      </c>
      <c r="F398" t="str">
        <v>WAV</v>
      </c>
      <c r="G398" t="str">
        <v>AM3</v>
      </c>
      <c r="H398" t="str">
        <v>SD</v>
      </c>
      <c r="I398">
        <v>4045516</v>
      </c>
      <c r="J398">
        <v>24.43</v>
      </c>
      <c r="K398">
        <v>51</v>
      </c>
    </row>
    <row r="399" spans="1:11" x14ac:dyDescent="0.25">
      <c r="A399" t="str">
        <v>One-Seat</v>
      </c>
      <c r="B399" t="str">
        <v>AARON TRANSPORTATION</v>
      </c>
      <c r="C399" s="69">
        <v>45647</v>
      </c>
      <c r="D399" t="str">
        <v>ALLISON, AARON</v>
      </c>
      <c r="E399" t="str">
        <v>202</v>
      </c>
      <c r="F399" t="str">
        <v>WAV</v>
      </c>
      <c r="G399" t="str">
        <v>AM1</v>
      </c>
      <c r="H399" t="str">
        <v>SD</v>
      </c>
      <c r="I399">
        <v>4045671</v>
      </c>
      <c r="J399">
        <v>20.78</v>
      </c>
      <c r="K399">
        <v>38</v>
      </c>
    </row>
    <row r="400" spans="1:11" x14ac:dyDescent="0.25">
      <c r="A400" t="str">
        <v>One-Seat</v>
      </c>
      <c r="B400" t="str">
        <v>EXPRESS TRANSPORTATION SERVICES, LLC</v>
      </c>
      <c r="C400" s="69">
        <v>45647</v>
      </c>
      <c r="D400" t="str">
        <v>ROGERS, JAMES</v>
      </c>
      <c r="E400" t="str">
        <v>207</v>
      </c>
      <c r="F400" t="str">
        <v>WAV</v>
      </c>
      <c r="G400" t="str">
        <v>AM1</v>
      </c>
      <c r="H400" t="str">
        <v>SD</v>
      </c>
      <c r="I400">
        <v>4045670</v>
      </c>
      <c r="J400">
        <v>20.78</v>
      </c>
      <c r="K400">
        <v>73</v>
      </c>
    </row>
    <row r="401" spans="1:11" x14ac:dyDescent="0.25">
      <c r="A401" t="str">
        <v>One-Seat</v>
      </c>
      <c r="B401" t="str">
        <v>EXPRESS TRANSPORTATION SERVICES, LLC</v>
      </c>
      <c r="C401" s="69">
        <v>45647</v>
      </c>
      <c r="D401" t="str">
        <v>EVANS, JOHN</v>
      </c>
      <c r="E401" t="str">
        <v>208</v>
      </c>
      <c r="F401" t="str">
        <v>WAV</v>
      </c>
      <c r="G401" t="str">
        <v>AM1</v>
      </c>
      <c r="H401" t="str">
        <v>SD</v>
      </c>
      <c r="I401">
        <v>4045606</v>
      </c>
      <c r="J401">
        <v>26.95</v>
      </c>
      <c r="K401">
        <v>91</v>
      </c>
    </row>
    <row r="402" spans="1:11" x14ac:dyDescent="0.25">
      <c r="A402" t="str">
        <v>One-Seat</v>
      </c>
      <c r="B402" t="str">
        <v>TRANSIT LTM LLC</v>
      </c>
      <c r="C402" s="69">
        <v>45647</v>
      </c>
      <c r="D402" t="str">
        <v>MALCOM, LANDREW</v>
      </c>
      <c r="E402" t="str">
        <v>209</v>
      </c>
      <c r="F402" t="str">
        <v>WAV</v>
      </c>
      <c r="G402" t="str">
        <v>WH1</v>
      </c>
      <c r="H402" t="str">
        <v>WC</v>
      </c>
      <c r="I402">
        <v>4046099</v>
      </c>
      <c r="J402">
        <v>11.95</v>
      </c>
      <c r="K402">
        <v>24</v>
      </c>
    </row>
    <row r="403" spans="1:11" x14ac:dyDescent="0.25">
      <c r="A403" t="str">
        <v>One-Seat</v>
      </c>
      <c r="B403" t="str">
        <v>DIAMOND HILL TRANSPORTATION LLC</v>
      </c>
      <c r="C403" s="69">
        <v>45647</v>
      </c>
      <c r="D403" t="str">
        <v>STEPHENS, MARITZA</v>
      </c>
      <c r="E403" t="str">
        <v>206</v>
      </c>
      <c r="F403" t="str">
        <v>WAV</v>
      </c>
      <c r="G403" t="str">
        <v>AM1</v>
      </c>
      <c r="H403" t="str">
        <v>SD</v>
      </c>
      <c r="I403">
        <v>4046541</v>
      </c>
      <c r="J403">
        <v>10.94</v>
      </c>
      <c r="K403">
        <v>19</v>
      </c>
    </row>
    <row r="404" spans="1:11" x14ac:dyDescent="0.25">
      <c r="A404" t="str">
        <v>One-Seat</v>
      </c>
      <c r="B404" t="str">
        <v>MONAI&amp;SON'S LLC</v>
      </c>
      <c r="C404" s="69">
        <v>45647</v>
      </c>
      <c r="D404" t="str">
        <v>MOLLIQUE, ROMESHA</v>
      </c>
      <c r="E404" t="str">
        <v>203</v>
      </c>
      <c r="F404" t="str">
        <v>WAV</v>
      </c>
      <c r="G404" t="str">
        <v>PW1</v>
      </c>
      <c r="H404" t="str">
        <v>WC</v>
      </c>
      <c r="I404">
        <v>4044875</v>
      </c>
      <c r="J404">
        <v>10.26</v>
      </c>
      <c r="K404">
        <v>25</v>
      </c>
    </row>
    <row r="405" spans="1:11" x14ac:dyDescent="0.25">
      <c r="A405" t="str">
        <v>One-Seat</v>
      </c>
      <c r="B405" t="str">
        <v>AARON TRANSPORTATION</v>
      </c>
      <c r="C405" s="69">
        <v>45647</v>
      </c>
      <c r="D405" t="str">
        <v>ALLISON, AARON</v>
      </c>
      <c r="E405" t="str">
        <v>202</v>
      </c>
      <c r="F405" t="str">
        <v>WAV</v>
      </c>
      <c r="G405" t="str">
        <v>AM1</v>
      </c>
      <c r="H405" t="str">
        <v>SD</v>
      </c>
      <c r="I405">
        <v>4046251</v>
      </c>
      <c r="J405">
        <v>17.22</v>
      </c>
      <c r="K405">
        <v>32</v>
      </c>
    </row>
    <row r="406" spans="1:11" x14ac:dyDescent="0.25">
      <c r="A406" t="str">
        <v>One-Seat</v>
      </c>
      <c r="B406" t="str">
        <v>EXPRESS TRANSPORTATION SERVICES, LLC</v>
      </c>
      <c r="C406" s="69">
        <v>45647</v>
      </c>
      <c r="D406" t="str">
        <v>ROGERS, JAMES</v>
      </c>
      <c r="E406" t="str">
        <v>207</v>
      </c>
      <c r="F406" t="str">
        <v>WAV</v>
      </c>
      <c r="G406" t="str">
        <v>AM1</v>
      </c>
      <c r="H406" t="str">
        <v>SD</v>
      </c>
      <c r="I406">
        <v>4042331</v>
      </c>
      <c r="J406">
        <v>7.93</v>
      </c>
      <c r="K406">
        <v>21</v>
      </c>
    </row>
    <row r="407" spans="1:11" x14ac:dyDescent="0.25">
      <c r="A407" t="str">
        <v>One-Seat</v>
      </c>
      <c r="B407" t="str">
        <v>DIAMOND HILL TRANSPORTATION LLC</v>
      </c>
      <c r="C407" s="69">
        <v>45647</v>
      </c>
      <c r="D407" t="str">
        <v>STEPHENS, MARITZA</v>
      </c>
      <c r="E407" t="str">
        <v>206</v>
      </c>
      <c r="F407" t="str">
        <v>WAV</v>
      </c>
      <c r="G407" t="str">
        <v>WH1</v>
      </c>
      <c r="H407" t="str">
        <v>WC</v>
      </c>
      <c r="I407">
        <v>4046324</v>
      </c>
      <c r="J407">
        <v>30.78</v>
      </c>
      <c r="K407">
        <v>42</v>
      </c>
    </row>
    <row r="408" spans="1:11" x14ac:dyDescent="0.25">
      <c r="A408" t="str">
        <v>One-Seat</v>
      </c>
      <c r="B408" t="str">
        <v>EXPRESS TRANSPORTATION SERVICES, LLC</v>
      </c>
      <c r="C408" s="69">
        <v>45647</v>
      </c>
      <c r="D408" t="str">
        <v>EVANS, JOHN</v>
      </c>
      <c r="E408" t="str">
        <v>208</v>
      </c>
      <c r="F408" t="str">
        <v>WAV</v>
      </c>
      <c r="G408" t="str">
        <v>WH1</v>
      </c>
      <c r="H408" t="str">
        <v>WC</v>
      </c>
      <c r="I408">
        <v>4046387</v>
      </c>
      <c r="J408">
        <v>6.02</v>
      </c>
      <c r="K408">
        <v>71</v>
      </c>
    </row>
    <row r="409" spans="1:11" x14ac:dyDescent="0.25">
      <c r="A409" t="str">
        <v>One-Seat</v>
      </c>
      <c r="B409" t="str">
        <v>AARON TRANSPORTATION</v>
      </c>
      <c r="C409" s="69">
        <v>45647</v>
      </c>
      <c r="D409" t="str">
        <v>ALLISON, AARON</v>
      </c>
      <c r="E409" t="str">
        <v>202</v>
      </c>
      <c r="F409" t="str">
        <v>WAV</v>
      </c>
      <c r="G409" t="str">
        <v>WH1</v>
      </c>
      <c r="H409" t="str">
        <v>WC</v>
      </c>
      <c r="I409">
        <v>4046386</v>
      </c>
      <c r="J409">
        <v>6.02</v>
      </c>
      <c r="K409">
        <v>11</v>
      </c>
    </row>
    <row r="410" spans="1:11" x14ac:dyDescent="0.25">
      <c r="A410" t="str">
        <v>One-Seat</v>
      </c>
      <c r="B410" t="str">
        <v>DIAMOND HILL TRANSPORTATION LLC</v>
      </c>
      <c r="C410" s="69">
        <v>45647</v>
      </c>
      <c r="D410" t="str">
        <v>STEPHENS, MARITZA</v>
      </c>
      <c r="E410" t="str">
        <v>206</v>
      </c>
      <c r="F410" t="str">
        <v>WAV</v>
      </c>
      <c r="G410" t="str">
        <v>WH1</v>
      </c>
      <c r="H410" t="str">
        <v>WC</v>
      </c>
      <c r="I410">
        <v>4046373</v>
      </c>
      <c r="J410">
        <v>18.170000000000002</v>
      </c>
      <c r="K410">
        <v>37</v>
      </c>
    </row>
    <row r="411" spans="1:11" x14ac:dyDescent="0.25">
      <c r="A411" t="str">
        <v>One-Seat</v>
      </c>
      <c r="B411" t="str">
        <v>MONAI&amp;SON'S LLC</v>
      </c>
      <c r="C411" s="69">
        <v>45647</v>
      </c>
      <c r="D411" t="str">
        <v>MOLLIQUE, ROMESHA</v>
      </c>
      <c r="E411" t="str">
        <v>203</v>
      </c>
      <c r="F411" t="str">
        <v>WAV</v>
      </c>
      <c r="G411" t="str">
        <v>LW1</v>
      </c>
      <c r="H411" t="str">
        <v>SD</v>
      </c>
      <c r="I411">
        <v>4042619</v>
      </c>
      <c r="J411">
        <v>22.99</v>
      </c>
      <c r="K411">
        <v>33</v>
      </c>
    </row>
    <row r="412" spans="1:11" x14ac:dyDescent="0.25">
      <c r="A412" t="str">
        <v>One-Seat</v>
      </c>
      <c r="B412" t="str">
        <v>AARON TRANSPORTATION</v>
      </c>
      <c r="C412" s="69">
        <v>45647</v>
      </c>
      <c r="D412" t="str">
        <v>ALLISON, AARON</v>
      </c>
      <c r="E412" t="str">
        <v>202</v>
      </c>
      <c r="F412" t="str">
        <v>WAV</v>
      </c>
      <c r="G412" t="str">
        <v>AM1</v>
      </c>
      <c r="H412" t="str">
        <v>SD</v>
      </c>
      <c r="I412">
        <v>4044888</v>
      </c>
      <c r="J412">
        <v>15.59</v>
      </c>
      <c r="K412">
        <v>36</v>
      </c>
    </row>
    <row r="413" spans="1:11" x14ac:dyDescent="0.25">
      <c r="A413" t="str">
        <v>One-Seat</v>
      </c>
      <c r="B413" t="str">
        <v>TRANSIT LTM LLC</v>
      </c>
      <c r="C413" s="69">
        <v>45647</v>
      </c>
      <c r="D413" t="str">
        <v>MALCOM, LANDREW</v>
      </c>
      <c r="E413" t="str">
        <v>209</v>
      </c>
      <c r="F413" t="str">
        <v>WAV</v>
      </c>
      <c r="G413" t="str">
        <v>AM1</v>
      </c>
      <c r="H413" t="str">
        <v>SD</v>
      </c>
      <c r="I413">
        <v>4044889</v>
      </c>
      <c r="J413">
        <v>15.59</v>
      </c>
      <c r="K413">
        <v>54</v>
      </c>
    </row>
    <row r="414" spans="1:11" x14ac:dyDescent="0.25">
      <c r="A414" t="str">
        <v>One-Seat</v>
      </c>
      <c r="B414" t="str">
        <v>EXPRESS TRANSPORTATION SERVICES, LLC</v>
      </c>
      <c r="C414" s="69">
        <v>45647</v>
      </c>
      <c r="D414" t="str">
        <v>EVANS, JOHN</v>
      </c>
      <c r="E414" t="str">
        <v>208</v>
      </c>
      <c r="F414" t="str">
        <v>WAV</v>
      </c>
      <c r="G414" t="str">
        <v>AM1,WH1</v>
      </c>
      <c r="H414" t="str">
        <v>SD</v>
      </c>
      <c r="I414">
        <v>4044901</v>
      </c>
      <c r="J414">
        <v>15.48</v>
      </c>
      <c r="K414">
        <v>49</v>
      </c>
    </row>
    <row r="415" spans="1:11" x14ac:dyDescent="0.25">
      <c r="A415" t="str">
        <v>One-Seat</v>
      </c>
      <c r="B415" t="str">
        <v>EXPRESS TRANSPORTATION SERVICES, LLC</v>
      </c>
      <c r="C415" s="69">
        <v>45647</v>
      </c>
      <c r="D415" t="str">
        <v>EVANS, JOHN</v>
      </c>
      <c r="E415" t="str">
        <v>208</v>
      </c>
      <c r="F415" t="str">
        <v>WAV</v>
      </c>
      <c r="G415" t="str">
        <v>AM1,WH1</v>
      </c>
      <c r="H415" t="str">
        <v>SD</v>
      </c>
      <c r="I415">
        <v>4044902</v>
      </c>
      <c r="J415">
        <v>14.41</v>
      </c>
      <c r="K415">
        <v>34</v>
      </c>
    </row>
    <row r="416" spans="1:11" x14ac:dyDescent="0.25">
      <c r="A416" t="str">
        <v>One-Seat</v>
      </c>
      <c r="B416" t="str">
        <v>EXPRESS TRANSPORTATION SERVICES, LLC</v>
      </c>
      <c r="C416" s="69">
        <v>45647</v>
      </c>
      <c r="D416" t="str">
        <v>KEITH , CLYDE</v>
      </c>
      <c r="E416" t="str">
        <v>212</v>
      </c>
      <c r="F416" t="str">
        <v>WAV</v>
      </c>
      <c r="G416" t="str">
        <v>AM2</v>
      </c>
      <c r="H416" t="str">
        <v>SD</v>
      </c>
      <c r="I416">
        <v>4046190</v>
      </c>
      <c r="J416">
        <v>12.73</v>
      </c>
      <c r="K416">
        <v>34</v>
      </c>
    </row>
    <row r="417" spans="1:11" x14ac:dyDescent="0.25">
      <c r="A417" t="str">
        <v>One-Seat</v>
      </c>
      <c r="B417" t="str">
        <v>SYNERGY MEDICAL TRANSPORTATION LLC</v>
      </c>
      <c r="C417" s="69">
        <v>45647</v>
      </c>
      <c r="D417" t="str">
        <v>VAUGHN, DUSTIN</v>
      </c>
      <c r="E417" t="str">
        <v>220</v>
      </c>
      <c r="F417" t="str">
        <v>SEDAN</v>
      </c>
      <c r="G417" t="str">
        <v>AM2</v>
      </c>
      <c r="H417" t="str">
        <v>SD</v>
      </c>
      <c r="I417">
        <v>4046175</v>
      </c>
      <c r="J417">
        <v>16.63</v>
      </c>
      <c r="K417">
        <v>28</v>
      </c>
    </row>
    <row r="418" spans="1:11" x14ac:dyDescent="0.25">
      <c r="A418" t="str">
        <v>One-Seat</v>
      </c>
      <c r="B418" t="str">
        <v>SYNERGY MEDICAL TRANSPORTATION LLC</v>
      </c>
      <c r="C418" s="69">
        <v>45647</v>
      </c>
      <c r="D418" t="str">
        <v>VAUGHN, DUSTIN</v>
      </c>
      <c r="E418" t="str">
        <v>220</v>
      </c>
      <c r="F418" t="str">
        <v>SEDAN</v>
      </c>
      <c r="G418" t="str">
        <v>AM1</v>
      </c>
      <c r="H418" t="str">
        <v>SD</v>
      </c>
      <c r="I418">
        <v>4046183</v>
      </c>
      <c r="J418">
        <v>12.15</v>
      </c>
      <c r="K418">
        <v>18</v>
      </c>
    </row>
    <row r="419" spans="1:11" x14ac:dyDescent="0.25">
      <c r="A419" t="str">
        <v>One-Seat</v>
      </c>
      <c r="B419" t="str">
        <v>DIAMOND HILL TRANSPORTATION LLC</v>
      </c>
      <c r="C419" s="69">
        <v>45647</v>
      </c>
      <c r="D419" t="str">
        <v>STEPHENS, MARITZA</v>
      </c>
      <c r="E419" t="str">
        <v>206</v>
      </c>
      <c r="F419" t="str">
        <v>WAV</v>
      </c>
      <c r="G419" t="str">
        <v>AM1</v>
      </c>
      <c r="H419" t="str">
        <v>SD</v>
      </c>
      <c r="I419">
        <v>4046184</v>
      </c>
      <c r="J419">
        <v>12.15</v>
      </c>
      <c r="K419">
        <v>21</v>
      </c>
    </row>
    <row r="420" spans="1:11" x14ac:dyDescent="0.25">
      <c r="A420" t="str">
        <v>One-Seat</v>
      </c>
      <c r="B420" t="str">
        <v>EXPRESS TRANSPORTATION SERVICES, LLC</v>
      </c>
      <c r="C420" s="69">
        <v>45647</v>
      </c>
      <c r="D420" t="str">
        <v>EVANS, JOHN</v>
      </c>
      <c r="E420" t="str">
        <v>208</v>
      </c>
      <c r="F420" t="str">
        <v>WAV</v>
      </c>
      <c r="G420" t="str">
        <v>AM2</v>
      </c>
      <c r="H420" t="str">
        <v>SD</v>
      </c>
      <c r="I420">
        <v>4046189</v>
      </c>
      <c r="J420">
        <v>12.73</v>
      </c>
      <c r="K420">
        <v>34</v>
      </c>
    </row>
    <row r="421" spans="1:11" x14ac:dyDescent="0.25">
      <c r="A421" t="str">
        <v>One-Seat</v>
      </c>
      <c r="B421" t="str">
        <v>EXPRESS TRANSPORTATION SERVICES, LLC</v>
      </c>
      <c r="C421" s="69">
        <v>45648</v>
      </c>
      <c r="D421" t="str">
        <v>EVANS, JOHN</v>
      </c>
      <c r="E421" t="str">
        <v>208</v>
      </c>
      <c r="F421" t="str">
        <v>WAV</v>
      </c>
      <c r="G421" t="str">
        <v>WH1</v>
      </c>
      <c r="H421" t="str">
        <v>WC</v>
      </c>
      <c r="I421">
        <v>4045581</v>
      </c>
      <c r="J421">
        <v>11.31</v>
      </c>
      <c r="K421">
        <v>0</v>
      </c>
    </row>
    <row r="422" spans="1:11" x14ac:dyDescent="0.25">
      <c r="A422" t="str">
        <v>One-Seat</v>
      </c>
      <c r="B422" t="str">
        <v>DIAMOND HILL TRANSPORTATION LLC</v>
      </c>
      <c r="C422" s="69">
        <v>45648</v>
      </c>
      <c r="D422" t="str">
        <v>STEPHENS, MARITZA</v>
      </c>
      <c r="E422" t="str">
        <v>206</v>
      </c>
      <c r="F422" t="str">
        <v>WAV</v>
      </c>
      <c r="G422" t="str">
        <v>WK1</v>
      </c>
      <c r="H422" t="str">
        <v>SD</v>
      </c>
      <c r="I422">
        <v>4045643</v>
      </c>
      <c r="J422">
        <v>31.58</v>
      </c>
      <c r="K422">
        <v>43</v>
      </c>
    </row>
    <row r="423" spans="1:11" x14ac:dyDescent="0.25">
      <c r="A423" t="str">
        <v>One-Seat</v>
      </c>
      <c r="B423" t="str">
        <v>EXPRESS TRANSPORTATION SERVICES, LLC</v>
      </c>
      <c r="C423" s="69">
        <v>45648</v>
      </c>
      <c r="D423" t="str">
        <v>EVANS, JOHN</v>
      </c>
      <c r="E423" t="str">
        <v>208</v>
      </c>
      <c r="F423" t="str">
        <v>WAV</v>
      </c>
      <c r="G423" t="str">
        <v>AM1</v>
      </c>
      <c r="H423" t="str">
        <v>SD</v>
      </c>
      <c r="I423">
        <v>4045608</v>
      </c>
      <c r="J423">
        <v>26.95</v>
      </c>
      <c r="K423">
        <v>64</v>
      </c>
    </row>
    <row r="424" spans="1:11" x14ac:dyDescent="0.25">
      <c r="A424" t="str">
        <v>One-Seat</v>
      </c>
      <c r="B424" t="str">
        <v>EXPRESS TRANSPORTATION SERVICES, LLC</v>
      </c>
      <c r="C424" s="69">
        <v>45648</v>
      </c>
      <c r="D424" t="str">
        <v>ALLGOOD, SCOTT</v>
      </c>
      <c r="E424" t="str">
        <v>201</v>
      </c>
      <c r="F424" t="str">
        <v>BIGVAN</v>
      </c>
      <c r="G424" t="str">
        <v>WH1</v>
      </c>
      <c r="H424" t="str">
        <v>WC</v>
      </c>
      <c r="I424">
        <v>4045582</v>
      </c>
      <c r="J424">
        <v>11.31</v>
      </c>
      <c r="K424">
        <v>23</v>
      </c>
    </row>
    <row r="425" spans="1:11" x14ac:dyDescent="0.25">
      <c r="A425" t="str">
        <v>One-Seat</v>
      </c>
      <c r="B425" t="str">
        <v>EXPRESS TRANSPORTATION SERVICES, LLC</v>
      </c>
      <c r="C425" s="69">
        <v>45648</v>
      </c>
      <c r="D425" t="str">
        <v>EVANS, JOHN</v>
      </c>
      <c r="E425" t="str">
        <v>208</v>
      </c>
      <c r="F425" t="str">
        <v>WAV</v>
      </c>
      <c r="G425" t="str">
        <v>AM1</v>
      </c>
      <c r="H425" t="str">
        <v>SD</v>
      </c>
      <c r="I425">
        <v>4045607</v>
      </c>
      <c r="J425">
        <v>26.95</v>
      </c>
      <c r="K425">
        <v>42</v>
      </c>
    </row>
    <row r="426" spans="1:11" x14ac:dyDescent="0.25">
      <c r="A426" t="str">
        <v>One-Seat</v>
      </c>
      <c r="B426" t="str">
        <v>SYNERGY MEDICAL TRANSPORTATION LLC</v>
      </c>
      <c r="C426" s="69">
        <v>45648</v>
      </c>
      <c r="D426" t="str">
        <v>FUENTES, PEDRO</v>
      </c>
      <c r="E426" t="str">
        <v>220</v>
      </c>
      <c r="F426" t="str">
        <v>WAV</v>
      </c>
      <c r="G426" t="str">
        <v>WK1</v>
      </c>
      <c r="H426" t="str">
        <v>SD</v>
      </c>
      <c r="I426">
        <v>4046470</v>
      </c>
      <c r="J426">
        <v>19.760000000000002</v>
      </c>
      <c r="K426">
        <v>29</v>
      </c>
    </row>
    <row r="427" spans="1:11" x14ac:dyDescent="0.25">
      <c r="A427" t="str">
        <v>One-Seat</v>
      </c>
      <c r="B427" t="str">
        <v>DIAMOND HILL TRANSPORTATION LLC</v>
      </c>
      <c r="C427" s="69">
        <v>45648</v>
      </c>
      <c r="D427" t="str">
        <v>STEPHENS, MARITZA</v>
      </c>
      <c r="E427" t="str">
        <v>206</v>
      </c>
      <c r="F427" t="str">
        <v>WAV</v>
      </c>
      <c r="G427" t="str">
        <v>WK1</v>
      </c>
      <c r="H427" t="str">
        <v>SD</v>
      </c>
      <c r="I427">
        <v>4046469</v>
      </c>
      <c r="J427">
        <v>19.760000000000002</v>
      </c>
      <c r="K427">
        <v>34</v>
      </c>
    </row>
    <row r="428" spans="1:11" x14ac:dyDescent="0.25">
      <c r="A428" t="str">
        <v>One-Seat</v>
      </c>
      <c r="B428" t="str">
        <v>EXPRESS TRANSPORTATION SERVICES, LLC</v>
      </c>
      <c r="C428" s="69">
        <v>45648</v>
      </c>
      <c r="D428" t="str">
        <v>EVANS, JOHN</v>
      </c>
      <c r="E428" t="str">
        <v>208</v>
      </c>
      <c r="F428" t="str">
        <v>WAV</v>
      </c>
      <c r="G428" t="str">
        <v>WK1</v>
      </c>
      <c r="H428" t="str">
        <v>SD</v>
      </c>
      <c r="I428">
        <v>4046465</v>
      </c>
      <c r="J428">
        <v>11.71</v>
      </c>
      <c r="K428">
        <v>29</v>
      </c>
    </row>
    <row r="429" spans="1:11" x14ac:dyDescent="0.25">
      <c r="A429" t="str">
        <v>One-Seat</v>
      </c>
      <c r="B429" t="str">
        <v>EXPRESS TRANSPORTATION SERVICES, LLC</v>
      </c>
      <c r="C429" s="69">
        <v>45648</v>
      </c>
      <c r="D429" t="str">
        <v>UMANA, DOMINGO</v>
      </c>
      <c r="E429" t="str">
        <v>210B</v>
      </c>
      <c r="F429" t="str">
        <v>WAV</v>
      </c>
      <c r="G429" t="str">
        <v>WK1</v>
      </c>
      <c r="H429" t="str">
        <v>SD</v>
      </c>
      <c r="I429">
        <v>4046464</v>
      </c>
      <c r="J429">
        <v>11.71</v>
      </c>
      <c r="K429">
        <v>33</v>
      </c>
    </row>
    <row r="430" spans="1:11" x14ac:dyDescent="0.25">
      <c r="A430" t="str">
        <v>One-Seat</v>
      </c>
      <c r="B430" t="str">
        <v>EXPRESS TRANSPORTATION SERVICES, LLC</v>
      </c>
      <c r="C430" s="69">
        <v>45648</v>
      </c>
      <c r="D430" t="str">
        <v>EVANS, JOHN</v>
      </c>
      <c r="E430" t="str">
        <v>208</v>
      </c>
      <c r="F430" t="str">
        <v>WAV</v>
      </c>
      <c r="G430" t="str">
        <v>WK1</v>
      </c>
      <c r="H430" t="str">
        <v>SD</v>
      </c>
      <c r="I430">
        <v>4046355</v>
      </c>
      <c r="J430">
        <v>30.84</v>
      </c>
      <c r="K430">
        <v>74</v>
      </c>
    </row>
    <row r="431" spans="1:11" x14ac:dyDescent="0.25">
      <c r="A431" t="str">
        <v>One-Seat</v>
      </c>
      <c r="B431" t="str">
        <v>EXPRESS TRANSPORTATION SERVICES, LLC</v>
      </c>
      <c r="C431" s="69">
        <v>45648</v>
      </c>
      <c r="D431" t="str">
        <v>UMANA, DOMINGO</v>
      </c>
      <c r="E431" t="str">
        <v>210B</v>
      </c>
      <c r="F431" t="str">
        <v>WAV</v>
      </c>
      <c r="G431" t="str">
        <v>WK1</v>
      </c>
      <c r="H431" t="str">
        <v>SD</v>
      </c>
      <c r="I431">
        <v>4046354</v>
      </c>
      <c r="J431">
        <v>30.84</v>
      </c>
      <c r="K431">
        <v>77</v>
      </c>
    </row>
    <row r="432" spans="1:11" x14ac:dyDescent="0.25">
      <c r="A432" t="str">
        <v>One-Seat</v>
      </c>
      <c r="B432" t="str">
        <v>EXPRESS TRANSPORTATION SERVICES, LLC</v>
      </c>
      <c r="C432" s="69">
        <v>45648</v>
      </c>
      <c r="D432" t="str">
        <v>UMANA, DOMINGO</v>
      </c>
      <c r="E432" t="str">
        <v>210B</v>
      </c>
      <c r="F432" t="str">
        <v>WAV</v>
      </c>
      <c r="G432" t="str">
        <v>AM1</v>
      </c>
      <c r="H432" t="str">
        <v>SD</v>
      </c>
      <c r="I432">
        <v>4046503</v>
      </c>
      <c r="J432">
        <v>27.36</v>
      </c>
      <c r="K432">
        <v>39</v>
      </c>
    </row>
    <row r="433" spans="1:11" x14ac:dyDescent="0.25">
      <c r="A433" t="str">
        <v>One-Seat</v>
      </c>
      <c r="B433" t="str">
        <v>EXPRESS TRANSPORTATION SERVICES, LLC</v>
      </c>
      <c r="C433" s="69">
        <v>45648</v>
      </c>
      <c r="D433" t="str">
        <v>UMANA, DOMINGO</v>
      </c>
      <c r="E433" t="str">
        <v>210B</v>
      </c>
      <c r="F433" t="str">
        <v>WAV</v>
      </c>
      <c r="G433" t="str">
        <v>AM1</v>
      </c>
      <c r="H433" t="str">
        <v>SD</v>
      </c>
      <c r="I433">
        <v>4046501</v>
      </c>
      <c r="J433">
        <v>27.36</v>
      </c>
      <c r="K433">
        <v>73</v>
      </c>
    </row>
    <row r="434" spans="1:11" x14ac:dyDescent="0.25">
      <c r="A434" t="str">
        <v>One-Seat</v>
      </c>
      <c r="B434" t="str">
        <v>EXPRESS TRANSPORTATION SERVICES, LLC</v>
      </c>
      <c r="C434" s="69">
        <v>45648</v>
      </c>
      <c r="D434" t="str">
        <v>UMANA, DOMINGO</v>
      </c>
      <c r="E434" t="str">
        <v>210B</v>
      </c>
      <c r="F434" t="str">
        <v>WAV</v>
      </c>
      <c r="G434" t="str">
        <v>AM2</v>
      </c>
      <c r="H434" t="str">
        <v>SD</v>
      </c>
      <c r="I434">
        <v>4046331</v>
      </c>
      <c r="J434">
        <v>25.21</v>
      </c>
      <c r="K434">
        <v>26</v>
      </c>
    </row>
    <row r="435" spans="1:11" x14ac:dyDescent="0.25">
      <c r="A435" t="str">
        <v>One-Seat</v>
      </c>
      <c r="B435" t="str">
        <v>EXPRESS TRANSPORTATION SERVICES, LLC</v>
      </c>
      <c r="C435" s="69">
        <v>45648</v>
      </c>
      <c r="D435" t="str">
        <v>UMANA, DOMINGO</v>
      </c>
      <c r="E435" t="str">
        <v>210B</v>
      </c>
      <c r="F435" t="str">
        <v>WAV</v>
      </c>
      <c r="G435" t="str">
        <v>AM2</v>
      </c>
      <c r="H435" t="str">
        <v>SD</v>
      </c>
      <c r="I435">
        <v>4046330</v>
      </c>
      <c r="J435">
        <v>25.21</v>
      </c>
      <c r="K435">
        <v>29</v>
      </c>
    </row>
    <row r="436" spans="1:11" x14ac:dyDescent="0.25">
      <c r="A436" t="str">
        <v>One-Seat</v>
      </c>
      <c r="B436" t="str">
        <v>EXPRESS TRANSPORTATION SERVICES, LLC</v>
      </c>
      <c r="C436" s="69">
        <v>45648</v>
      </c>
      <c r="D436" t="str">
        <v>ROGERS, JAMES</v>
      </c>
      <c r="E436" t="str">
        <v>207</v>
      </c>
      <c r="F436" t="str">
        <v>WAV</v>
      </c>
      <c r="G436" t="str">
        <v>AM1</v>
      </c>
      <c r="H436" t="str">
        <v>SD</v>
      </c>
      <c r="I436">
        <v>4046203</v>
      </c>
      <c r="J436">
        <v>13.41</v>
      </c>
      <c r="K436">
        <v>42</v>
      </c>
    </row>
    <row r="437" spans="1:11" x14ac:dyDescent="0.25">
      <c r="A437" t="str">
        <v>One-Seat</v>
      </c>
      <c r="B437" t="str">
        <v>EXPRESS TRANSPORTATION SERVICES, LLC</v>
      </c>
      <c r="C437" s="69">
        <v>45648</v>
      </c>
      <c r="D437" t="str">
        <v>ROGERS, JAMES</v>
      </c>
      <c r="E437" t="str">
        <v>207</v>
      </c>
      <c r="F437" t="str">
        <v>WAV</v>
      </c>
      <c r="G437" t="str">
        <v>WK1</v>
      </c>
      <c r="H437" t="str">
        <v>SD</v>
      </c>
      <c r="I437">
        <v>4044154</v>
      </c>
      <c r="J437">
        <v>9.56</v>
      </c>
      <c r="K437">
        <v>21</v>
      </c>
    </row>
    <row r="438" spans="1:11" x14ac:dyDescent="0.25">
      <c r="A438" t="str">
        <v>One-Seat</v>
      </c>
      <c r="B438" t="str">
        <v>SYNERGY MEDICAL TRANSPORTATION LLC</v>
      </c>
      <c r="C438" s="69">
        <v>45648</v>
      </c>
      <c r="D438" t="str">
        <v>FUENTES, PEDRO</v>
      </c>
      <c r="E438" t="str">
        <v>220</v>
      </c>
      <c r="F438" t="str">
        <v>WAV</v>
      </c>
      <c r="G438" t="str">
        <v>AM1</v>
      </c>
      <c r="H438" t="str">
        <v>SD</v>
      </c>
      <c r="I438">
        <v>4042522</v>
      </c>
      <c r="J438">
        <v>23.24</v>
      </c>
      <c r="K438">
        <v>32</v>
      </c>
    </row>
    <row r="439" spans="1:11" x14ac:dyDescent="0.25">
      <c r="A439" t="str">
        <v>One-Seat</v>
      </c>
      <c r="B439" t="str">
        <v>SYNERGY MEDICAL TRANSPORTATION LLC</v>
      </c>
      <c r="C439" s="69">
        <v>45648</v>
      </c>
      <c r="D439" t="str">
        <v>FUENTES, PEDRO</v>
      </c>
      <c r="E439" t="str">
        <v>220</v>
      </c>
      <c r="F439" t="str">
        <v>WAV</v>
      </c>
      <c r="G439" t="str">
        <v>WK1</v>
      </c>
      <c r="H439" t="str">
        <v>SD</v>
      </c>
      <c r="I439">
        <v>4044155</v>
      </c>
      <c r="J439">
        <v>9.56</v>
      </c>
      <c r="K439">
        <v>18</v>
      </c>
    </row>
    <row r="440" spans="1:11" x14ac:dyDescent="0.25">
      <c r="A440" t="str">
        <v>One-Seat</v>
      </c>
      <c r="B440" t="str">
        <v>REM SOLUTIONS LLC</v>
      </c>
      <c r="C440" s="69">
        <v>45649</v>
      </c>
      <c r="D440" t="str">
        <v>MAINESS, RYAN</v>
      </c>
      <c r="E440" t="str">
        <v>215</v>
      </c>
      <c r="F440" t="str">
        <v>SEDAN</v>
      </c>
      <c r="G440" t="str">
        <v>AM1</v>
      </c>
      <c r="H440" t="str">
        <v>SD</v>
      </c>
      <c r="I440">
        <v>4046713</v>
      </c>
      <c r="J440">
        <v>23.4</v>
      </c>
      <c r="K440">
        <v>38</v>
      </c>
    </row>
    <row r="441" spans="1:11" x14ac:dyDescent="0.25">
      <c r="A441" t="str">
        <v>One-Seat</v>
      </c>
      <c r="B441" t="str">
        <v>EXPRESS TRANSPORTATION SERVICES, LLC</v>
      </c>
      <c r="C441" s="69">
        <v>45649</v>
      </c>
      <c r="D441" t="str">
        <v>ROGERS, JAMES</v>
      </c>
      <c r="E441" t="str">
        <v>207</v>
      </c>
      <c r="F441" t="str">
        <v>WAV</v>
      </c>
      <c r="G441" t="str">
        <v>AM1</v>
      </c>
      <c r="H441" t="str">
        <v>SD</v>
      </c>
      <c r="I441">
        <v>4046290</v>
      </c>
      <c r="J441">
        <v>14.46</v>
      </c>
      <c r="K441">
        <v>38</v>
      </c>
    </row>
    <row r="442" spans="1:11" x14ac:dyDescent="0.25">
      <c r="A442" t="str">
        <v>One-Seat</v>
      </c>
      <c r="B442" t="str">
        <v>FOWLER SENIOR TRANSIT LLC</v>
      </c>
      <c r="C442" s="69">
        <v>45649</v>
      </c>
      <c r="D442" t="str">
        <v>FOWLER, ANTOINE</v>
      </c>
      <c r="E442" t="str">
        <v>222</v>
      </c>
      <c r="F442" t="str">
        <v>WAV</v>
      </c>
      <c r="G442" t="str">
        <v>AM2</v>
      </c>
      <c r="H442" t="str">
        <v>SD</v>
      </c>
      <c r="I442">
        <v>4046705</v>
      </c>
      <c r="J442">
        <v>9.5399999999999991</v>
      </c>
      <c r="K442">
        <v>34</v>
      </c>
    </row>
    <row r="443" spans="1:11" x14ac:dyDescent="0.25">
      <c r="A443" t="str">
        <v>One-Seat</v>
      </c>
      <c r="B443" t="str">
        <v>HIGHER-SELF LLC</v>
      </c>
      <c r="C443" s="69">
        <v>45649</v>
      </c>
      <c r="D443" t="str">
        <v>BROWN, LOVIE</v>
      </c>
      <c r="E443" t="str">
        <v>216</v>
      </c>
      <c r="F443" t="str">
        <v>SEDAN</v>
      </c>
      <c r="G443" t="str">
        <v>AM2</v>
      </c>
      <c r="H443" t="str">
        <v>SD</v>
      </c>
      <c r="I443">
        <v>4046704</v>
      </c>
      <c r="J443">
        <v>9.5399999999999991</v>
      </c>
      <c r="K443">
        <v>29</v>
      </c>
    </row>
    <row r="444" spans="1:11" x14ac:dyDescent="0.25">
      <c r="A444" t="str">
        <v>One-Seat</v>
      </c>
      <c r="B444" t="str">
        <v>EXPRESS TRANSPORTATION SERVICES, LLC</v>
      </c>
      <c r="C444" s="69">
        <v>45649</v>
      </c>
      <c r="D444" t="str">
        <v>BANKS, LENARD</v>
      </c>
      <c r="E444" t="str">
        <v>221</v>
      </c>
      <c r="F444" t="str">
        <v>WAV</v>
      </c>
      <c r="G444" t="str">
        <v>AM2</v>
      </c>
      <c r="H444" t="str">
        <v>SD</v>
      </c>
      <c r="I444">
        <v>4046699</v>
      </c>
      <c r="J444">
        <v>10.53</v>
      </c>
      <c r="K444">
        <v>38</v>
      </c>
    </row>
    <row r="445" spans="1:11" x14ac:dyDescent="0.25">
      <c r="A445" t="str">
        <v>One-Seat</v>
      </c>
      <c r="B445" t="str">
        <v>SYNERGY MEDICAL TRANSPORTATION LLC</v>
      </c>
      <c r="C445" s="69">
        <v>45649</v>
      </c>
      <c r="D445" t="str">
        <v>VAUGHN, DUSTIN</v>
      </c>
      <c r="E445" t="str">
        <v>220</v>
      </c>
      <c r="F445" t="str">
        <v>SEDAN</v>
      </c>
      <c r="G445" t="str">
        <v>AM1</v>
      </c>
      <c r="H445" t="str">
        <v>SD</v>
      </c>
      <c r="I445">
        <v>4046682</v>
      </c>
      <c r="J445">
        <v>18.48</v>
      </c>
      <c r="K445">
        <v>41</v>
      </c>
    </row>
    <row r="446" spans="1:11" x14ac:dyDescent="0.25">
      <c r="A446" t="str">
        <v>One-Seat</v>
      </c>
      <c r="B446" t="str">
        <v>EXPRESS TRANSPORTATION SERVICES, LLC</v>
      </c>
      <c r="C446" s="69">
        <v>45649</v>
      </c>
      <c r="D446" t="str">
        <v>LARA, DOUGLAS</v>
      </c>
      <c r="E446" t="str">
        <v>213</v>
      </c>
      <c r="F446" t="str">
        <v>WAV</v>
      </c>
      <c r="G446" t="str">
        <v>AM1</v>
      </c>
      <c r="H446" t="str">
        <v>SD</v>
      </c>
      <c r="I446">
        <v>4046723</v>
      </c>
      <c r="J446">
        <v>15.37</v>
      </c>
      <c r="K446">
        <v>38</v>
      </c>
    </row>
    <row r="447" spans="1:11" x14ac:dyDescent="0.25">
      <c r="A447" t="str">
        <v>One-Seat</v>
      </c>
      <c r="B447" t="str">
        <v>SYNERGY MEDICAL TRANSPORTATION LLC</v>
      </c>
      <c r="C447" s="69">
        <v>45649</v>
      </c>
      <c r="D447" t="str">
        <v>VAUGHN, DUSTIN</v>
      </c>
      <c r="E447" t="str">
        <v>220</v>
      </c>
      <c r="F447" t="str">
        <v>SEDAN</v>
      </c>
      <c r="G447" t="str">
        <v>AM1</v>
      </c>
      <c r="H447" t="str">
        <v>SD</v>
      </c>
      <c r="I447">
        <v>4046726</v>
      </c>
      <c r="J447">
        <v>26.95</v>
      </c>
      <c r="K447">
        <v>60</v>
      </c>
    </row>
    <row r="448" spans="1:11" x14ac:dyDescent="0.25">
      <c r="A448" t="str">
        <v>One-Seat</v>
      </c>
      <c r="B448" t="str">
        <v>GET CARE TRANSIT LLC</v>
      </c>
      <c r="C448" s="69">
        <v>45649</v>
      </c>
      <c r="D448" t="str">
        <v>BOGALE, GETU</v>
      </c>
      <c r="E448" t="str">
        <v>214</v>
      </c>
      <c r="F448" t="str">
        <v>WAV</v>
      </c>
      <c r="G448" t="str">
        <v>AM1</v>
      </c>
      <c r="H448" t="str">
        <v>SD</v>
      </c>
      <c r="I448">
        <v>4046291</v>
      </c>
      <c r="J448">
        <v>14.46</v>
      </c>
      <c r="K448">
        <v>29</v>
      </c>
    </row>
    <row r="449" spans="1:11" x14ac:dyDescent="0.25">
      <c r="A449" t="str">
        <v>One-Seat</v>
      </c>
      <c r="B449" t="str">
        <v>MADE EAZY LLC</v>
      </c>
      <c r="C449" s="69">
        <v>45649</v>
      </c>
      <c r="D449" t="str">
        <v>OBELTON, KENNETH</v>
      </c>
      <c r="E449" t="str">
        <v>219</v>
      </c>
      <c r="F449" t="str">
        <v>SEDAN</v>
      </c>
      <c r="G449" t="str">
        <v>WK1</v>
      </c>
      <c r="H449" t="str">
        <v>SD</v>
      </c>
      <c r="I449">
        <v>4045482</v>
      </c>
      <c r="J449">
        <v>29.85</v>
      </c>
      <c r="K449">
        <v>91</v>
      </c>
    </row>
    <row r="450" spans="1:11" x14ac:dyDescent="0.25">
      <c r="A450" t="str">
        <v>One-Seat</v>
      </c>
      <c r="B450" t="str">
        <v>EXPRESS TRANSPORTATION SERVICES, LLC</v>
      </c>
      <c r="C450" s="69">
        <v>45649</v>
      </c>
      <c r="D450" t="str">
        <v>LARA, DOUGLAS</v>
      </c>
      <c r="E450" t="str">
        <v>213</v>
      </c>
      <c r="F450" t="str">
        <v>WAV</v>
      </c>
      <c r="G450" t="str">
        <v>AM1</v>
      </c>
      <c r="H450" t="str">
        <v>SD</v>
      </c>
      <c r="I450">
        <v>4047214</v>
      </c>
      <c r="J450">
        <v>10.93</v>
      </c>
      <c r="K450">
        <v>21</v>
      </c>
    </row>
    <row r="451" spans="1:11" x14ac:dyDescent="0.25">
      <c r="A451" t="str">
        <v>One-Seat</v>
      </c>
      <c r="B451" t="str">
        <v>MADE EAZY LLC</v>
      </c>
      <c r="C451" s="69">
        <v>45649</v>
      </c>
      <c r="D451" t="str">
        <v>OBELTON, KENNETH</v>
      </c>
      <c r="E451" t="str">
        <v>219</v>
      </c>
      <c r="F451" t="str">
        <v>SEDAN</v>
      </c>
      <c r="G451" t="str">
        <v>AM1</v>
      </c>
      <c r="H451" t="str">
        <v>SD</v>
      </c>
      <c r="I451">
        <v>4047213</v>
      </c>
      <c r="J451">
        <v>10.93</v>
      </c>
      <c r="K451">
        <v>50</v>
      </c>
    </row>
    <row r="452" spans="1:11" x14ac:dyDescent="0.25">
      <c r="A452" t="str">
        <v>One-Seat</v>
      </c>
      <c r="B452" t="str">
        <v>FOWLER SENIOR TRANSIT LLC</v>
      </c>
      <c r="C452" s="69">
        <v>45649</v>
      </c>
      <c r="D452" t="str">
        <v>FOWLER, ANTOINE</v>
      </c>
      <c r="E452" t="str">
        <v>222</v>
      </c>
      <c r="F452" t="str">
        <v>WAV</v>
      </c>
      <c r="G452" t="str">
        <v>AM1</v>
      </c>
      <c r="H452" t="str">
        <v>SD</v>
      </c>
      <c r="I452">
        <v>4047207</v>
      </c>
      <c r="J452">
        <v>14.43</v>
      </c>
      <c r="K452">
        <v>23</v>
      </c>
    </row>
    <row r="453" spans="1:11" x14ac:dyDescent="0.25">
      <c r="A453" t="str">
        <v>One-Seat</v>
      </c>
      <c r="B453" t="str">
        <v>FOWLER SENIOR TRANSIT LLC</v>
      </c>
      <c r="C453" s="69">
        <v>45649</v>
      </c>
      <c r="D453" t="str">
        <v>FOWLER, ANTOINE</v>
      </c>
      <c r="E453" t="str">
        <v>222</v>
      </c>
      <c r="F453" t="str">
        <v>WAV</v>
      </c>
      <c r="G453" t="str">
        <v>AM2</v>
      </c>
      <c r="H453" t="str">
        <v>SD</v>
      </c>
      <c r="I453">
        <v>4046784</v>
      </c>
      <c r="J453">
        <v>14.16</v>
      </c>
      <c r="K453">
        <v>74</v>
      </c>
    </row>
    <row r="454" spans="1:11" x14ac:dyDescent="0.25">
      <c r="A454" t="str">
        <v>One-Seat</v>
      </c>
      <c r="B454" t="str">
        <v>FOWLER SENIOR TRANSIT LLC</v>
      </c>
      <c r="C454" s="69">
        <v>45649</v>
      </c>
      <c r="D454" t="str">
        <v>FOWLER, ANTOINE</v>
      </c>
      <c r="E454" t="str">
        <v>222</v>
      </c>
      <c r="F454" t="str">
        <v>WAV</v>
      </c>
      <c r="G454" t="str">
        <v>AM1</v>
      </c>
      <c r="H454" t="str">
        <v>SD</v>
      </c>
      <c r="I454">
        <v>4046767</v>
      </c>
      <c r="J454">
        <v>15.59</v>
      </c>
      <c r="K454">
        <v>32</v>
      </c>
    </row>
    <row r="455" spans="1:11" x14ac:dyDescent="0.25">
      <c r="A455" t="str">
        <v>One-Seat</v>
      </c>
      <c r="B455" t="str">
        <v>EXPRESS TRANSPORTATION SERVICES, LLC</v>
      </c>
      <c r="C455" s="69">
        <v>45649</v>
      </c>
      <c r="D455" t="str">
        <v>EVANS, JOHN</v>
      </c>
      <c r="E455" t="str">
        <v>208</v>
      </c>
      <c r="F455" t="str">
        <v>WAV</v>
      </c>
      <c r="G455" t="str">
        <v>WH1</v>
      </c>
      <c r="H455" t="str">
        <v>WC</v>
      </c>
      <c r="I455">
        <v>4046756</v>
      </c>
      <c r="J455">
        <v>27.56</v>
      </c>
      <c r="K455">
        <v>92</v>
      </c>
    </row>
    <row r="456" spans="1:11" x14ac:dyDescent="0.25">
      <c r="A456" t="str">
        <v>One-Seat</v>
      </c>
      <c r="B456" t="str">
        <v>EXPRESS TRANSPORTATION SERVICES, LLC</v>
      </c>
      <c r="C456" s="69">
        <v>45649</v>
      </c>
      <c r="D456" t="str">
        <v>ALLGOOD, SCOTT</v>
      </c>
      <c r="E456" t="str">
        <v>201</v>
      </c>
      <c r="F456" t="str">
        <v>BIGVAN</v>
      </c>
      <c r="G456" t="str">
        <v>OW1</v>
      </c>
      <c r="H456" t="str">
        <v>SD</v>
      </c>
      <c r="I456">
        <v>4045523</v>
      </c>
      <c r="J456">
        <v>16.45</v>
      </c>
      <c r="K456">
        <v>50</v>
      </c>
    </row>
    <row r="457" spans="1:11" x14ac:dyDescent="0.25">
      <c r="A457" t="str">
        <v>One-Seat</v>
      </c>
      <c r="B457" t="str">
        <v>EXPRESS TRANSPORTATION SERVICES, LLC</v>
      </c>
      <c r="C457" s="69">
        <v>45649</v>
      </c>
      <c r="D457" t="str">
        <v>LARA, DOUGLAS</v>
      </c>
      <c r="E457" t="str">
        <v>213</v>
      </c>
      <c r="F457" t="str">
        <v>WAV</v>
      </c>
      <c r="G457" t="str">
        <v>AM1</v>
      </c>
      <c r="H457" t="str">
        <v>SD</v>
      </c>
      <c r="I457">
        <v>4046729</v>
      </c>
      <c r="J457">
        <v>26.95</v>
      </c>
      <c r="K457">
        <v>41</v>
      </c>
    </row>
    <row r="458" spans="1:11" x14ac:dyDescent="0.25">
      <c r="A458" t="str">
        <v>One-Seat</v>
      </c>
      <c r="B458" t="str">
        <v>HIGHER-SELF LLC</v>
      </c>
      <c r="C458" s="69">
        <v>45649</v>
      </c>
      <c r="D458" t="str">
        <v>BROWN, LOVIE</v>
      </c>
      <c r="E458" t="str">
        <v>216</v>
      </c>
      <c r="F458" t="str">
        <v>SEDAN</v>
      </c>
      <c r="G458" t="str">
        <v>AM1</v>
      </c>
      <c r="H458" t="str">
        <v>SD</v>
      </c>
      <c r="I458">
        <v>4046725</v>
      </c>
      <c r="J458">
        <v>16.079999999999998</v>
      </c>
      <c r="K458">
        <v>53</v>
      </c>
    </row>
    <row r="459" spans="1:11" x14ac:dyDescent="0.25">
      <c r="A459" t="str">
        <v>One-Seat</v>
      </c>
      <c r="B459" t="str">
        <v>EXPRESS TRANSPORTATION SERVICES, LLC</v>
      </c>
      <c r="C459" s="69">
        <v>45649</v>
      </c>
      <c r="D459" t="str">
        <v>EVANS, JOHN</v>
      </c>
      <c r="E459" t="str">
        <v>208</v>
      </c>
      <c r="F459" t="str">
        <v>WAV</v>
      </c>
      <c r="G459" t="str">
        <v>AM1</v>
      </c>
      <c r="H459" t="str">
        <v>SD</v>
      </c>
      <c r="I459">
        <v>4046110</v>
      </c>
      <c r="J459">
        <v>26.9</v>
      </c>
      <c r="K459">
        <v>52</v>
      </c>
    </row>
    <row r="460" spans="1:11" x14ac:dyDescent="0.25">
      <c r="A460" t="str">
        <v>One-Seat</v>
      </c>
      <c r="B460" t="str">
        <v>EXPRESS TRANSPORTATION SERVICES, LLC</v>
      </c>
      <c r="C460" s="69">
        <v>45649</v>
      </c>
      <c r="D460" t="str">
        <v>EVANS, JOHN</v>
      </c>
      <c r="E460" t="str">
        <v>208</v>
      </c>
      <c r="F460" t="str">
        <v>WAV</v>
      </c>
      <c r="G460" t="str">
        <v>AM1</v>
      </c>
      <c r="H460" t="str">
        <v>SD</v>
      </c>
      <c r="I460">
        <v>4046499</v>
      </c>
      <c r="J460">
        <v>17.97</v>
      </c>
      <c r="K460">
        <v>30</v>
      </c>
    </row>
    <row r="461" spans="1:11" x14ac:dyDescent="0.25">
      <c r="A461" t="str">
        <v>One-Seat</v>
      </c>
      <c r="B461" t="str">
        <v>NORTHCAL TRANSPORTATION LLC</v>
      </c>
      <c r="C461" s="69">
        <v>45649</v>
      </c>
      <c r="D461" t="str">
        <v>VILCHEZ, CHARLENNE</v>
      </c>
      <c r="E461" t="str">
        <v>217</v>
      </c>
      <c r="F461" t="str">
        <v>WAV</v>
      </c>
      <c r="G461" t="str">
        <v>AM1</v>
      </c>
      <c r="H461" t="str">
        <v>SD</v>
      </c>
      <c r="I461">
        <v>4046498</v>
      </c>
      <c r="J461">
        <v>17.97</v>
      </c>
      <c r="K461">
        <v>46</v>
      </c>
    </row>
    <row r="462" spans="1:11" x14ac:dyDescent="0.25">
      <c r="A462" t="str">
        <v>One-Seat</v>
      </c>
      <c r="B462" t="str">
        <v>EXPRESS TRANSPORTATION SERVICES, LLC</v>
      </c>
      <c r="C462" s="69">
        <v>45649</v>
      </c>
      <c r="D462" t="str">
        <v>ALLGOOD, SCOTT</v>
      </c>
      <c r="E462" t="str">
        <v>201</v>
      </c>
      <c r="F462" t="str">
        <v>BIGVAN</v>
      </c>
      <c r="G462" t="str">
        <v>OW1</v>
      </c>
      <c r="H462" t="str">
        <v>SD</v>
      </c>
      <c r="I462">
        <v>4046358</v>
      </c>
      <c r="J462">
        <v>17.07</v>
      </c>
      <c r="K462">
        <v>45</v>
      </c>
    </row>
    <row r="463" spans="1:11" x14ac:dyDescent="0.25">
      <c r="A463" t="str">
        <v>One-Seat</v>
      </c>
      <c r="B463" t="str">
        <v>NORTHCAL TRANSPORTATION LLC</v>
      </c>
      <c r="C463" s="69">
        <v>45649</v>
      </c>
      <c r="D463" t="str">
        <v>VILCHEZ, CHARLENNE</v>
      </c>
      <c r="E463" t="str">
        <v>217</v>
      </c>
      <c r="F463" t="str">
        <v>WAV</v>
      </c>
      <c r="G463" t="str">
        <v>PW1</v>
      </c>
      <c r="H463" t="str">
        <v>WC</v>
      </c>
      <c r="I463">
        <v>4046208</v>
      </c>
      <c r="J463">
        <v>14.09</v>
      </c>
      <c r="K463">
        <v>30</v>
      </c>
    </row>
    <row r="464" spans="1:11" x14ac:dyDescent="0.25">
      <c r="A464" t="str">
        <v>One-Seat</v>
      </c>
      <c r="B464" t="str">
        <v>EXPRESS TRANSPORTATION SERVICES, LLC</v>
      </c>
      <c r="C464" s="69">
        <v>45649</v>
      </c>
      <c r="D464" t="str">
        <v>BANKS, LENARD</v>
      </c>
      <c r="E464" t="str">
        <v>221</v>
      </c>
      <c r="F464" t="str">
        <v>WAV</v>
      </c>
      <c r="G464" t="str">
        <v>AM1</v>
      </c>
      <c r="H464" t="str">
        <v>SD</v>
      </c>
      <c r="I464">
        <v>4046634</v>
      </c>
      <c r="J464">
        <v>18.489999999999998</v>
      </c>
      <c r="K464">
        <v>29</v>
      </c>
    </row>
    <row r="465" spans="1:11" x14ac:dyDescent="0.25">
      <c r="A465" t="str">
        <v>One-Seat</v>
      </c>
      <c r="B465" t="str">
        <v>FOWLER SENIOR TRANSIT LLC</v>
      </c>
      <c r="C465" s="69">
        <v>45649</v>
      </c>
      <c r="D465" t="str">
        <v>FOWLER, ANTOINE</v>
      </c>
      <c r="E465" t="str">
        <v>222</v>
      </c>
      <c r="F465" t="str">
        <v>WAV</v>
      </c>
      <c r="G465" t="str">
        <v>PW1</v>
      </c>
      <c r="H465" t="str">
        <v>WC</v>
      </c>
      <c r="I465">
        <v>4046341</v>
      </c>
      <c r="J465">
        <v>21.16</v>
      </c>
      <c r="K465">
        <v>39</v>
      </c>
    </row>
    <row r="466" spans="1:11" x14ac:dyDescent="0.25">
      <c r="A466" t="str">
        <v>One-Seat</v>
      </c>
      <c r="B466" t="str">
        <v>QUICK RIDES CA</v>
      </c>
      <c r="C466" s="69">
        <v>45649</v>
      </c>
      <c r="D466" t="str">
        <v>BUTLER, JACQUELINE</v>
      </c>
      <c r="E466" t="str">
        <v>205B</v>
      </c>
      <c r="F466" t="str">
        <v>WAV</v>
      </c>
      <c r="G466" t="str">
        <v>AM1</v>
      </c>
      <c r="H466" t="str">
        <v>SD</v>
      </c>
      <c r="I466">
        <v>4046611</v>
      </c>
      <c r="J466">
        <v>30.37</v>
      </c>
      <c r="K466">
        <v>36</v>
      </c>
    </row>
    <row r="467" spans="1:11" x14ac:dyDescent="0.25">
      <c r="A467" t="str">
        <v>One-Seat</v>
      </c>
      <c r="B467" t="str">
        <v>EXPRESS TRANSPORTATION SERVICES, LLC</v>
      </c>
      <c r="C467" s="69">
        <v>45649</v>
      </c>
      <c r="D467" t="str">
        <v>LARA, DOUGLAS</v>
      </c>
      <c r="E467" t="str">
        <v>213</v>
      </c>
      <c r="F467" t="str">
        <v>WAV</v>
      </c>
      <c r="G467" t="str">
        <v>AM1</v>
      </c>
      <c r="H467" t="str">
        <v>SD</v>
      </c>
      <c r="I467">
        <v>4046607</v>
      </c>
      <c r="J467">
        <v>36.29</v>
      </c>
      <c r="K467">
        <v>96</v>
      </c>
    </row>
    <row r="468" spans="1:11" x14ac:dyDescent="0.25">
      <c r="A468" t="str">
        <v>One-Seat</v>
      </c>
      <c r="B468" t="str">
        <v>REM SOLUTIONS LLC</v>
      </c>
      <c r="C468" s="69">
        <v>45649</v>
      </c>
      <c r="D468" t="str">
        <v>MAINESS, RYAN</v>
      </c>
      <c r="E468" t="str">
        <v>215</v>
      </c>
      <c r="F468" t="str">
        <v>SEDAN</v>
      </c>
      <c r="G468" t="str">
        <v>AM1</v>
      </c>
      <c r="H468" t="str">
        <v>SD</v>
      </c>
      <c r="I468">
        <v>4042917</v>
      </c>
      <c r="J468">
        <v>17.43</v>
      </c>
      <c r="K468">
        <v>14</v>
      </c>
    </row>
    <row r="469" spans="1:11" x14ac:dyDescent="0.25">
      <c r="A469" t="str">
        <v>One-Seat</v>
      </c>
      <c r="B469" t="str">
        <v>EXPRESS TRANSPORTATION SERVICES, LLC</v>
      </c>
      <c r="C469" s="69">
        <v>45649</v>
      </c>
      <c r="D469" t="str">
        <v>ALLGOOD, SCOTT</v>
      </c>
      <c r="E469" t="str">
        <v>201</v>
      </c>
      <c r="F469" t="str">
        <v>BIGVAN</v>
      </c>
      <c r="G469" t="str">
        <v>OW1</v>
      </c>
      <c r="H469" t="str">
        <v>SD</v>
      </c>
      <c r="I469">
        <v>4044845</v>
      </c>
      <c r="J469">
        <v>31.87</v>
      </c>
      <c r="K469">
        <v>45</v>
      </c>
    </row>
    <row r="470" spans="1:11" x14ac:dyDescent="0.25">
      <c r="A470" t="str">
        <v>One-Seat</v>
      </c>
      <c r="B470" t="str">
        <v>REM SOLUTIONS LLC</v>
      </c>
      <c r="C470" s="69">
        <v>45649</v>
      </c>
      <c r="D470" t="str">
        <v>MAINESS, RYAN</v>
      </c>
      <c r="E470" t="str">
        <v>215</v>
      </c>
      <c r="F470" t="str">
        <v>SEDAN</v>
      </c>
      <c r="G470" t="str">
        <v>AM1</v>
      </c>
      <c r="H470" t="str">
        <v>SD</v>
      </c>
      <c r="I470">
        <v>4042807</v>
      </c>
      <c r="J470">
        <v>20.329999999999998</v>
      </c>
      <c r="K470">
        <v>54</v>
      </c>
    </row>
    <row r="471" spans="1:11" x14ac:dyDescent="0.25">
      <c r="A471" t="str">
        <v>One-Seat</v>
      </c>
      <c r="B471" t="str">
        <v>MADE EAZY LLC</v>
      </c>
      <c r="C471" s="69">
        <v>45649</v>
      </c>
      <c r="D471" t="str">
        <v>OBELTON, KENNETH</v>
      </c>
      <c r="E471" t="str">
        <v>219</v>
      </c>
      <c r="F471" t="str">
        <v>SEDAN</v>
      </c>
      <c r="G471" t="str">
        <v>AM1</v>
      </c>
      <c r="H471" t="str">
        <v>SD</v>
      </c>
      <c r="I471">
        <v>4043083</v>
      </c>
      <c r="J471">
        <v>8.24</v>
      </c>
      <c r="K471">
        <v>56</v>
      </c>
    </row>
    <row r="472" spans="1:11" x14ac:dyDescent="0.25">
      <c r="A472" t="str">
        <v>One-Seat</v>
      </c>
      <c r="B472" t="str">
        <v>EXPRESS TRANSPORTATION SERVICES, LLC</v>
      </c>
      <c r="C472" s="69">
        <v>45649</v>
      </c>
      <c r="D472" t="str">
        <v>BANKS, LENARD</v>
      </c>
      <c r="E472" t="str">
        <v>221</v>
      </c>
      <c r="F472" t="str">
        <v>WAV</v>
      </c>
      <c r="G472" t="str">
        <v>WH1</v>
      </c>
      <c r="H472" t="str">
        <v>WC</v>
      </c>
      <c r="I472">
        <v>4044775</v>
      </c>
      <c r="J472">
        <v>8.6199999999999992</v>
      </c>
      <c r="K472">
        <v>17</v>
      </c>
    </row>
    <row r="473" spans="1:11" x14ac:dyDescent="0.25">
      <c r="A473" t="str">
        <v>One-Seat</v>
      </c>
      <c r="B473" t="str">
        <v>HIGHER-SELF LLC</v>
      </c>
      <c r="C473" s="69">
        <v>45649</v>
      </c>
      <c r="D473" t="str">
        <v>BROWN, LOVIE</v>
      </c>
      <c r="E473" t="str">
        <v>216</v>
      </c>
      <c r="F473" t="str">
        <v>SEDAN</v>
      </c>
      <c r="G473" t="str">
        <v>AM1</v>
      </c>
      <c r="H473" t="str">
        <v>SD</v>
      </c>
      <c r="I473">
        <v>4043082</v>
      </c>
      <c r="J473">
        <v>8.24</v>
      </c>
      <c r="K473">
        <v>32</v>
      </c>
    </row>
    <row r="474" spans="1:11" x14ac:dyDescent="0.25">
      <c r="A474" t="str">
        <v>One-Seat</v>
      </c>
      <c r="B474" t="str">
        <v>EXPRESS TRANSPORTATION SERVICES, LLC</v>
      </c>
      <c r="C474" s="69">
        <v>45649</v>
      </c>
      <c r="D474" t="str">
        <v>BANKS, LENARD</v>
      </c>
      <c r="E474" t="str">
        <v>221</v>
      </c>
      <c r="F474" t="str">
        <v>WAV</v>
      </c>
      <c r="G474" t="str">
        <v>AM1</v>
      </c>
      <c r="H474" t="str">
        <v>SD</v>
      </c>
      <c r="I474">
        <v>4042808</v>
      </c>
      <c r="J474">
        <v>20.329999999999998</v>
      </c>
      <c r="K474">
        <v>68</v>
      </c>
    </row>
    <row r="475" spans="1:11" x14ac:dyDescent="0.25">
      <c r="A475" t="str">
        <v>One-Seat</v>
      </c>
      <c r="B475" t="str">
        <v>SYNERGY MEDICAL TRANSPORTATION LLC</v>
      </c>
      <c r="C475" s="69">
        <v>45649</v>
      </c>
      <c r="D475" t="str">
        <v>JENNINGS, WILLIAM</v>
      </c>
      <c r="E475" t="str">
        <v>218</v>
      </c>
      <c r="F475" t="str">
        <v>SEDAN</v>
      </c>
      <c r="G475" t="str">
        <v>AM1</v>
      </c>
      <c r="H475" t="str">
        <v>SD</v>
      </c>
      <c r="I475">
        <v>4044754</v>
      </c>
      <c r="J475">
        <v>14.08</v>
      </c>
      <c r="K475">
        <v>25</v>
      </c>
    </row>
    <row r="476" spans="1:11" x14ac:dyDescent="0.25">
      <c r="A476" t="str">
        <v>One-Seat</v>
      </c>
      <c r="B476" t="str">
        <v>EXPRESS TRANSPORTATION SERVICES, LLC</v>
      </c>
      <c r="C476" s="69">
        <v>45649</v>
      </c>
      <c r="D476" t="str">
        <v>LARA, DOUGLAS</v>
      </c>
      <c r="E476" t="str">
        <v>213</v>
      </c>
      <c r="F476" t="str">
        <v>WAV</v>
      </c>
      <c r="G476" t="str">
        <v>AM1</v>
      </c>
      <c r="H476" t="str">
        <v>SD</v>
      </c>
      <c r="I476">
        <v>4042773</v>
      </c>
      <c r="J476">
        <v>11.47</v>
      </c>
      <c r="K476">
        <v>73</v>
      </c>
    </row>
    <row r="477" spans="1:11" x14ac:dyDescent="0.25">
      <c r="A477" t="str">
        <v>One-Seat</v>
      </c>
      <c r="B477" t="str">
        <v>EXPRESS TRANSPORTATION SERVICES, LLC</v>
      </c>
      <c r="C477" s="69">
        <v>45649</v>
      </c>
      <c r="D477" t="str">
        <v>LARA, DOUGLAS</v>
      </c>
      <c r="E477" t="str">
        <v>213</v>
      </c>
      <c r="F477" t="str">
        <v>WAV</v>
      </c>
      <c r="G477" t="str">
        <v>WK1</v>
      </c>
      <c r="H477" t="str">
        <v>SD</v>
      </c>
      <c r="I477">
        <v>4044930</v>
      </c>
      <c r="J477">
        <v>17.89</v>
      </c>
      <c r="K477">
        <v>59</v>
      </c>
    </row>
    <row r="478" spans="1:11" x14ac:dyDescent="0.25">
      <c r="A478" t="str">
        <v>One-Seat</v>
      </c>
      <c r="B478" t="str">
        <v>EXPRESS TRANSPORTATION SERVICES, LLC</v>
      </c>
      <c r="C478" s="69">
        <v>45649</v>
      </c>
      <c r="D478" t="str">
        <v>BANKS, LENARD</v>
      </c>
      <c r="E478" t="str">
        <v>221</v>
      </c>
      <c r="F478" t="str">
        <v>WAV</v>
      </c>
      <c r="G478" t="str">
        <v>WK1</v>
      </c>
      <c r="H478" t="str">
        <v>SD</v>
      </c>
      <c r="I478">
        <v>4044928</v>
      </c>
      <c r="J478">
        <v>17.89</v>
      </c>
      <c r="K478">
        <v>25</v>
      </c>
    </row>
    <row r="479" spans="1:11" x14ac:dyDescent="0.25">
      <c r="A479" t="str">
        <v>One-Seat</v>
      </c>
      <c r="B479" t="str">
        <v>MADE EAZY LLC</v>
      </c>
      <c r="C479" s="69">
        <v>45649</v>
      </c>
      <c r="D479" t="str">
        <v>OBELTON, KENNETH</v>
      </c>
      <c r="E479" t="str">
        <v>219</v>
      </c>
      <c r="F479" t="str">
        <v>SEDAN</v>
      </c>
      <c r="G479" t="str">
        <v>AM1</v>
      </c>
      <c r="H479" t="str">
        <v>SD</v>
      </c>
      <c r="I479">
        <v>4044753</v>
      </c>
      <c r="J479">
        <v>14.08</v>
      </c>
      <c r="K479">
        <v>51</v>
      </c>
    </row>
    <row r="480" spans="1:11" x14ac:dyDescent="0.25">
      <c r="A480" t="str">
        <v>One-Seat</v>
      </c>
      <c r="B480" t="str">
        <v>EXPRESS TRANSPORTATION SERVICES, LLC</v>
      </c>
      <c r="C480" s="69">
        <v>45649</v>
      </c>
      <c r="D480" t="str">
        <v>ROGERS, JAMES</v>
      </c>
      <c r="E480" t="str">
        <v>207</v>
      </c>
      <c r="F480" t="str">
        <v>WAV</v>
      </c>
      <c r="G480" t="str">
        <v>AM1</v>
      </c>
      <c r="H480" t="str">
        <v>SD</v>
      </c>
      <c r="I480">
        <v>4043033</v>
      </c>
      <c r="J480">
        <v>10.039999999999999</v>
      </c>
      <c r="K480">
        <v>35</v>
      </c>
    </row>
    <row r="481" spans="1:11" x14ac:dyDescent="0.25">
      <c r="A481" t="str">
        <v>One-Seat</v>
      </c>
      <c r="B481" t="str">
        <v>GET CARE TRANSIT LLC</v>
      </c>
      <c r="C481" s="69">
        <v>45649</v>
      </c>
      <c r="D481" t="str">
        <v>BOGALE, GETU</v>
      </c>
      <c r="E481" t="str">
        <v>214</v>
      </c>
      <c r="F481" t="str">
        <v>WAV</v>
      </c>
      <c r="G481" t="str">
        <v>WK1</v>
      </c>
      <c r="H481" t="str">
        <v>SD</v>
      </c>
      <c r="I481">
        <v>4042896</v>
      </c>
      <c r="J481">
        <v>6.92</v>
      </c>
      <c r="K481">
        <v>18</v>
      </c>
    </row>
    <row r="482" spans="1:11" x14ac:dyDescent="0.25">
      <c r="A482" t="str">
        <v>One-Seat</v>
      </c>
      <c r="B482" t="str">
        <v>NORTHCAL TRANSPORTATION LLC</v>
      </c>
      <c r="C482" s="69">
        <v>45649</v>
      </c>
      <c r="D482" t="str">
        <v>VILCHEZ, CHARLENNE</v>
      </c>
      <c r="E482" t="str">
        <v>217</v>
      </c>
      <c r="F482" t="str">
        <v>WAV</v>
      </c>
      <c r="G482" t="str">
        <v>WK1</v>
      </c>
      <c r="H482" t="str">
        <v>SD</v>
      </c>
      <c r="I482">
        <v>4042897</v>
      </c>
      <c r="J482">
        <v>6.92</v>
      </c>
      <c r="K482">
        <v>19</v>
      </c>
    </row>
    <row r="483" spans="1:11" x14ac:dyDescent="0.25">
      <c r="A483" t="str">
        <v>One-Seat</v>
      </c>
      <c r="B483" t="str">
        <v>NORTHCAL TRANSPORTATION LLC</v>
      </c>
      <c r="C483" s="69">
        <v>45649</v>
      </c>
      <c r="D483" t="str">
        <v>VILCHEZ, CHARLENNE</v>
      </c>
      <c r="E483" t="str">
        <v>217</v>
      </c>
      <c r="F483" t="str">
        <v>WAV</v>
      </c>
      <c r="G483" t="str">
        <v>AM1</v>
      </c>
      <c r="H483" t="str">
        <v>SD</v>
      </c>
      <c r="I483">
        <v>4042906</v>
      </c>
      <c r="J483">
        <v>7.08</v>
      </c>
      <c r="K483">
        <v>31</v>
      </c>
    </row>
    <row r="484" spans="1:11" x14ac:dyDescent="0.25">
      <c r="A484" t="str">
        <v>One-Seat</v>
      </c>
      <c r="B484" t="str">
        <v>EXPRESS TRANSPORTATION SERVICES, LLC</v>
      </c>
      <c r="C484" s="69">
        <v>45649</v>
      </c>
      <c r="D484" t="str">
        <v>BANKS, LENARD</v>
      </c>
      <c r="E484" t="str">
        <v>221</v>
      </c>
      <c r="F484" t="str">
        <v>WAV</v>
      </c>
      <c r="G484" t="str">
        <v>AM1</v>
      </c>
      <c r="H484" t="str">
        <v>SD</v>
      </c>
      <c r="I484">
        <v>4042918</v>
      </c>
      <c r="J484">
        <v>17.43</v>
      </c>
      <c r="K484">
        <v>90</v>
      </c>
    </row>
    <row r="485" spans="1:11" x14ac:dyDescent="0.25">
      <c r="A485" t="str">
        <v>One-Seat</v>
      </c>
      <c r="B485" t="str">
        <v>EXPRESS TRANSPORTATION SERVICES, LLC</v>
      </c>
      <c r="C485" s="69">
        <v>45649</v>
      </c>
      <c r="D485" t="str">
        <v>UMANA, DOMINGO</v>
      </c>
      <c r="E485" t="str">
        <v>210B</v>
      </c>
      <c r="F485" t="str">
        <v>WAV</v>
      </c>
      <c r="G485" t="str">
        <v>AM1</v>
      </c>
      <c r="H485" t="str">
        <v>SD</v>
      </c>
      <c r="I485">
        <v>4042978</v>
      </c>
      <c r="J485">
        <v>20.98</v>
      </c>
      <c r="K485">
        <v>36</v>
      </c>
    </row>
    <row r="486" spans="1:11" x14ac:dyDescent="0.25">
      <c r="A486" t="str">
        <v>One-Seat</v>
      </c>
      <c r="B486" t="str">
        <v>EXPRESS TRANSPORTATION SERVICES, LLC</v>
      </c>
      <c r="C486" s="69">
        <v>45649</v>
      </c>
      <c r="D486" t="str">
        <v>ROGERS, JAMES</v>
      </c>
      <c r="E486" t="str">
        <v>207</v>
      </c>
      <c r="F486" t="str">
        <v>WAV</v>
      </c>
      <c r="G486" t="str">
        <v>WH1</v>
      </c>
      <c r="H486" t="str">
        <v>WC</v>
      </c>
      <c r="I486">
        <v>4042887</v>
      </c>
      <c r="J486">
        <v>5.55</v>
      </c>
      <c r="K486">
        <v>29</v>
      </c>
    </row>
    <row r="487" spans="1:11" x14ac:dyDescent="0.25">
      <c r="A487" t="str">
        <v>One-Seat</v>
      </c>
      <c r="B487" t="str">
        <v>EXPRESS TRANSPORTATION SERVICES, LLC</v>
      </c>
      <c r="C487" s="69">
        <v>45649</v>
      </c>
      <c r="D487" t="str">
        <v>ROGERS, JAMES</v>
      </c>
      <c r="E487" t="str">
        <v>207</v>
      </c>
      <c r="F487" t="str">
        <v>WAV</v>
      </c>
      <c r="G487" t="str">
        <v>WH1</v>
      </c>
      <c r="H487" t="str">
        <v>WC</v>
      </c>
      <c r="I487">
        <v>4042886</v>
      </c>
      <c r="J487">
        <v>5.55</v>
      </c>
      <c r="K487">
        <v>36</v>
      </c>
    </row>
    <row r="488" spans="1:11" x14ac:dyDescent="0.25">
      <c r="A488" t="str">
        <v>One-Seat</v>
      </c>
      <c r="B488" t="str">
        <v>MADE EAZY LLC</v>
      </c>
      <c r="C488" s="69">
        <v>45649</v>
      </c>
      <c r="D488" t="str">
        <v>OBELTON, KENNETH</v>
      </c>
      <c r="E488" t="str">
        <v>219</v>
      </c>
      <c r="F488" t="str">
        <v>SEDAN</v>
      </c>
      <c r="G488" t="str">
        <v>AM1</v>
      </c>
      <c r="H488" t="str">
        <v>SD</v>
      </c>
      <c r="I488">
        <v>4043052</v>
      </c>
      <c r="J488">
        <v>17.3</v>
      </c>
      <c r="K488">
        <v>75</v>
      </c>
    </row>
    <row r="489" spans="1:11" x14ac:dyDescent="0.25">
      <c r="A489" t="str">
        <v>One-Seat</v>
      </c>
      <c r="B489" t="str">
        <v>NORTHCAL TRANSPORTATION LLC</v>
      </c>
      <c r="C489" s="69">
        <v>45649</v>
      </c>
      <c r="D489" t="str">
        <v>VILCHEZ, CHARLENNE</v>
      </c>
      <c r="E489" t="str">
        <v>217</v>
      </c>
      <c r="F489" t="str">
        <v>WAV</v>
      </c>
      <c r="G489" t="str">
        <v>AM1</v>
      </c>
      <c r="H489" t="str">
        <v>SD</v>
      </c>
      <c r="I489">
        <v>4043051</v>
      </c>
      <c r="J489">
        <v>17.3</v>
      </c>
      <c r="K489">
        <v>24</v>
      </c>
    </row>
    <row r="490" spans="1:11" x14ac:dyDescent="0.25">
      <c r="A490" t="str">
        <v>One-Seat</v>
      </c>
      <c r="B490" t="str">
        <v>HIGHER-SELF LLC</v>
      </c>
      <c r="C490" s="69">
        <v>45649</v>
      </c>
      <c r="D490" t="str">
        <v>BROWN, LOVIE</v>
      </c>
      <c r="E490" t="str">
        <v>216</v>
      </c>
      <c r="F490" t="str">
        <v>SEDAN</v>
      </c>
      <c r="G490" t="str">
        <v>AM1</v>
      </c>
      <c r="H490" t="str">
        <v>SD</v>
      </c>
      <c r="I490">
        <v>4043050</v>
      </c>
      <c r="J490">
        <v>4.38</v>
      </c>
      <c r="K490">
        <v>17</v>
      </c>
    </row>
    <row r="491" spans="1:11" x14ac:dyDescent="0.25">
      <c r="A491" t="str">
        <v>One-Seat</v>
      </c>
      <c r="B491" t="str">
        <v>FOWLER SENIOR TRANSIT LLC</v>
      </c>
      <c r="C491" s="69">
        <v>45649</v>
      </c>
      <c r="D491" t="str">
        <v>FOWLER, ANTOINE</v>
      </c>
      <c r="E491" t="str">
        <v>222</v>
      </c>
      <c r="F491" t="str">
        <v>WAV</v>
      </c>
      <c r="G491" t="str">
        <v>WH1</v>
      </c>
      <c r="H491" t="str">
        <v>WC</v>
      </c>
      <c r="I491">
        <v>4043049</v>
      </c>
      <c r="J491">
        <v>4.88</v>
      </c>
      <c r="K491">
        <v>23</v>
      </c>
    </row>
    <row r="492" spans="1:11" x14ac:dyDescent="0.25">
      <c r="A492" t="str">
        <v>One-Seat</v>
      </c>
      <c r="B492" t="str">
        <v>NORTHCAL TRANSPORTATION LLC</v>
      </c>
      <c r="C492" s="69">
        <v>45649</v>
      </c>
      <c r="D492" t="str">
        <v>VILCHEZ, CHARLENNE</v>
      </c>
      <c r="E492" t="str">
        <v>217</v>
      </c>
      <c r="F492" t="str">
        <v>WAV</v>
      </c>
      <c r="G492" t="str">
        <v>WH1</v>
      </c>
      <c r="H492" t="str">
        <v>WC</v>
      </c>
      <c r="I492">
        <v>4043048</v>
      </c>
      <c r="J492">
        <v>4.88</v>
      </c>
      <c r="K492">
        <v>13</v>
      </c>
    </row>
    <row r="493" spans="1:11" x14ac:dyDescent="0.25">
      <c r="A493" t="str">
        <v>One-Seat</v>
      </c>
      <c r="B493" t="str">
        <v>HIGHER-SELF LLC</v>
      </c>
      <c r="C493" s="69">
        <v>45649</v>
      </c>
      <c r="D493" t="str">
        <v>BROWN, LOVIE</v>
      </c>
      <c r="E493" t="str">
        <v>216</v>
      </c>
      <c r="F493" t="str">
        <v>SEDAN</v>
      </c>
      <c r="G493" t="str">
        <v>AM1</v>
      </c>
      <c r="H493" t="str">
        <v>SD</v>
      </c>
      <c r="I493">
        <v>4043034</v>
      </c>
      <c r="J493">
        <v>10.039999999999999</v>
      </c>
      <c r="K493">
        <v>32</v>
      </c>
    </row>
    <row r="494" spans="1:11" x14ac:dyDescent="0.25">
      <c r="A494" t="str">
        <v>One-Seat</v>
      </c>
      <c r="B494" t="str">
        <v>EXPRESS TRANSPORTATION SERVICES, LLC</v>
      </c>
      <c r="C494" s="69">
        <v>45649</v>
      </c>
      <c r="D494" t="str">
        <v>ROGERS, JAMES</v>
      </c>
      <c r="E494" t="str">
        <v>207</v>
      </c>
      <c r="F494" t="str">
        <v>WAV</v>
      </c>
      <c r="G494" t="str">
        <v>AM1</v>
      </c>
      <c r="H494" t="str">
        <v>SD</v>
      </c>
      <c r="I494">
        <v>4042884</v>
      </c>
      <c r="J494">
        <v>10.39</v>
      </c>
      <c r="K494">
        <v>30</v>
      </c>
    </row>
    <row r="495" spans="1:11" x14ac:dyDescent="0.25">
      <c r="A495" t="str">
        <v>One-Seat</v>
      </c>
      <c r="B495" t="str">
        <v>MADE EAZY LLC</v>
      </c>
      <c r="C495" s="69">
        <v>45649</v>
      </c>
      <c r="D495" t="str">
        <v>OBELTON, KENNETH</v>
      </c>
      <c r="E495" t="str">
        <v>219</v>
      </c>
      <c r="F495" t="str">
        <v>SEDAN</v>
      </c>
      <c r="G495" t="str">
        <v>AM1</v>
      </c>
      <c r="H495" t="str">
        <v>SD</v>
      </c>
      <c r="I495">
        <v>4042885</v>
      </c>
      <c r="J495">
        <v>10.39</v>
      </c>
      <c r="K495">
        <v>48</v>
      </c>
    </row>
    <row r="496" spans="1:11" x14ac:dyDescent="0.25">
      <c r="A496" t="str">
        <v>One-Seat</v>
      </c>
      <c r="B496" t="str">
        <v>EXPRESS TRANSPORTATION SERVICES, LLC</v>
      </c>
      <c r="C496" s="69">
        <v>45649</v>
      </c>
      <c r="D496" t="str">
        <v>UMANA, DOMINGO</v>
      </c>
      <c r="E496" t="str">
        <v>210B</v>
      </c>
      <c r="F496" t="str">
        <v>WAV</v>
      </c>
      <c r="G496" t="str">
        <v>AM1</v>
      </c>
      <c r="H496" t="str">
        <v>SD</v>
      </c>
      <c r="I496">
        <v>4043261</v>
      </c>
      <c r="J496">
        <v>21.37</v>
      </c>
      <c r="K496">
        <v>41</v>
      </c>
    </row>
    <row r="497" spans="1:11" x14ac:dyDescent="0.25">
      <c r="A497" t="str">
        <v>One-Seat</v>
      </c>
      <c r="B497" t="str">
        <v>SYNERGY MEDICAL TRANSPORTATION LLC</v>
      </c>
      <c r="C497" s="69">
        <v>45649</v>
      </c>
      <c r="D497" t="str">
        <v>FUENTES, PEDRO</v>
      </c>
      <c r="E497" t="str">
        <v>220</v>
      </c>
      <c r="F497" t="str">
        <v>WAV</v>
      </c>
      <c r="G497" t="str">
        <v>WK1</v>
      </c>
      <c r="H497" t="str">
        <v>SD</v>
      </c>
      <c r="I497">
        <v>4043482</v>
      </c>
      <c r="J497">
        <v>4.01</v>
      </c>
      <c r="K497">
        <v>13</v>
      </c>
    </row>
    <row r="498" spans="1:11" x14ac:dyDescent="0.25">
      <c r="A498" t="str">
        <v>One-Seat</v>
      </c>
      <c r="B498" t="str">
        <v>QUICK RIDES CA</v>
      </c>
      <c r="C498" s="69">
        <v>45649</v>
      </c>
      <c r="D498" t="str">
        <v>TILLMAN, ROSALYN</v>
      </c>
      <c r="E498" t="str">
        <v>205A</v>
      </c>
      <c r="F498" t="str">
        <v>WAV</v>
      </c>
      <c r="G498" t="str">
        <v>WK1</v>
      </c>
      <c r="H498" t="str">
        <v>SD</v>
      </c>
      <c r="I498">
        <v>4043480</v>
      </c>
      <c r="J498">
        <v>4.01</v>
      </c>
      <c r="K498">
        <v>46</v>
      </c>
    </row>
    <row r="499" spans="1:11" x14ac:dyDescent="0.25">
      <c r="A499" t="str">
        <v>One-Seat</v>
      </c>
      <c r="B499" t="str">
        <v>QUICK RIDES CA</v>
      </c>
      <c r="C499" s="69">
        <v>45649</v>
      </c>
      <c r="D499" t="str">
        <v>BUTLER, JACQUELINE</v>
      </c>
      <c r="E499" t="str">
        <v>205B</v>
      </c>
      <c r="F499" t="str">
        <v>WAV</v>
      </c>
      <c r="G499" t="str">
        <v>AM1,WH1</v>
      </c>
      <c r="H499" t="str">
        <v>SD</v>
      </c>
      <c r="I499">
        <v>4043446</v>
      </c>
      <c r="J499">
        <v>10.7</v>
      </c>
      <c r="K499">
        <v>27</v>
      </c>
    </row>
    <row r="500" spans="1:11" x14ac:dyDescent="0.25">
      <c r="A500" t="str">
        <v>One-Seat</v>
      </c>
      <c r="B500" t="str">
        <v>EXPRESS TRANSPORTATION SERVICES, LLC</v>
      </c>
      <c r="C500" s="69">
        <v>45649</v>
      </c>
      <c r="D500" t="str">
        <v>UMANA, DOMINGO</v>
      </c>
      <c r="E500" t="str">
        <v>210B</v>
      </c>
      <c r="F500" t="str">
        <v>WAV</v>
      </c>
      <c r="G500" t="str">
        <v>AM1</v>
      </c>
      <c r="H500" t="str">
        <v>SD</v>
      </c>
      <c r="I500">
        <v>4043265</v>
      </c>
      <c r="J500">
        <v>21.37</v>
      </c>
      <c r="K500">
        <v>74</v>
      </c>
    </row>
    <row r="501" spans="1:11" x14ac:dyDescent="0.25">
      <c r="A501" t="str">
        <v>One-Seat</v>
      </c>
      <c r="B501" t="str">
        <v>SYNERGY MEDICAL TRANSPORTATION LLC</v>
      </c>
      <c r="C501" s="69">
        <v>45650</v>
      </c>
      <c r="D501" t="str">
        <v>FUENTES, PEDRO</v>
      </c>
      <c r="E501" t="str">
        <v>220</v>
      </c>
      <c r="F501" t="str">
        <v>WAV</v>
      </c>
      <c r="G501" t="str">
        <v>WK1</v>
      </c>
      <c r="H501" t="str">
        <v>SD</v>
      </c>
      <c r="I501">
        <v>4043868</v>
      </c>
      <c r="J501">
        <v>14.1</v>
      </c>
      <c r="K501">
        <v>44</v>
      </c>
    </row>
    <row r="502" spans="1:11" x14ac:dyDescent="0.25">
      <c r="A502" t="str">
        <v>One-Seat</v>
      </c>
      <c r="B502" t="str">
        <v>AARON TRANSPORTATION</v>
      </c>
      <c r="C502" s="69">
        <v>45650</v>
      </c>
      <c r="D502" t="str">
        <v>ALLISON, AARON</v>
      </c>
      <c r="E502" t="str">
        <v>202</v>
      </c>
      <c r="F502" t="str">
        <v>WAV</v>
      </c>
      <c r="G502" t="str">
        <v>WH1</v>
      </c>
      <c r="H502" t="str">
        <v>WC</v>
      </c>
      <c r="I502">
        <v>4043873</v>
      </c>
      <c r="J502">
        <v>4.88</v>
      </c>
      <c r="K502">
        <v>12</v>
      </c>
    </row>
    <row r="503" spans="1:11" x14ac:dyDescent="0.25">
      <c r="A503" t="str">
        <v>One-Seat</v>
      </c>
      <c r="B503" t="str">
        <v>TRANSIT LTM LLC</v>
      </c>
      <c r="C503" s="69">
        <v>45650</v>
      </c>
      <c r="D503" t="str">
        <v>MALCOM, LANDREW</v>
      </c>
      <c r="E503" t="str">
        <v>209</v>
      </c>
      <c r="F503" t="str">
        <v>WAV</v>
      </c>
      <c r="G503" t="str">
        <v>WH1</v>
      </c>
      <c r="H503" t="str">
        <v>WC</v>
      </c>
      <c r="I503">
        <v>4043874</v>
      </c>
      <c r="J503">
        <v>4.88</v>
      </c>
      <c r="K503">
        <v>16</v>
      </c>
    </row>
    <row r="504" spans="1:11" x14ac:dyDescent="0.25">
      <c r="A504" t="str">
        <v>One-Seat</v>
      </c>
      <c r="B504" t="str">
        <v>EXPRESS TRANSPORTATION SERVICES, LLC</v>
      </c>
      <c r="C504" s="69">
        <v>45650</v>
      </c>
      <c r="D504" t="str">
        <v>UMANA, DOMINGO</v>
      </c>
      <c r="E504" t="str">
        <v>210B</v>
      </c>
      <c r="F504" t="str">
        <v>WAV</v>
      </c>
      <c r="G504" t="str">
        <v>AM1</v>
      </c>
      <c r="H504" t="str">
        <v>SD</v>
      </c>
      <c r="I504">
        <v>4043802</v>
      </c>
      <c r="J504">
        <v>19.39</v>
      </c>
      <c r="K504">
        <v>34</v>
      </c>
    </row>
    <row r="505" spans="1:11" x14ac:dyDescent="0.25">
      <c r="A505" t="str">
        <v>One-Seat</v>
      </c>
      <c r="B505" t="str">
        <v>AARON TRANSPORTATION</v>
      </c>
      <c r="C505" s="69">
        <v>45650</v>
      </c>
      <c r="D505" t="str">
        <v>ALLISON, AARON</v>
      </c>
      <c r="E505" t="str">
        <v>202</v>
      </c>
      <c r="F505" t="str">
        <v>WAV</v>
      </c>
      <c r="G505" t="str">
        <v>WH1</v>
      </c>
      <c r="H505" t="str">
        <v>WC</v>
      </c>
      <c r="I505">
        <v>4044066</v>
      </c>
      <c r="J505">
        <v>10.77</v>
      </c>
      <c r="K505">
        <v>34</v>
      </c>
    </row>
    <row r="506" spans="1:11" x14ac:dyDescent="0.25">
      <c r="A506" t="str">
        <v>One-Seat</v>
      </c>
      <c r="B506" t="str">
        <v>EXPRESS TRANSPORTATION SERVICES, LLC</v>
      </c>
      <c r="C506" s="69">
        <v>45650</v>
      </c>
      <c r="D506" t="str">
        <v>BANKS, LENARD</v>
      </c>
      <c r="E506" t="str">
        <v>221</v>
      </c>
      <c r="F506" t="str">
        <v>WAV</v>
      </c>
      <c r="G506" t="str">
        <v>WH1</v>
      </c>
      <c r="H506" t="str">
        <v>WC</v>
      </c>
      <c r="I506">
        <v>4044109</v>
      </c>
      <c r="J506">
        <v>8.35</v>
      </c>
      <c r="K506">
        <v>22</v>
      </c>
    </row>
    <row r="507" spans="1:11" x14ac:dyDescent="0.25">
      <c r="A507" t="str">
        <v>One-Seat</v>
      </c>
      <c r="B507" t="str">
        <v>AARON TRANSPORTATION</v>
      </c>
      <c r="C507" s="69">
        <v>45650</v>
      </c>
      <c r="D507" t="str">
        <v>ALLISON, AARON</v>
      </c>
      <c r="E507" t="str">
        <v>202</v>
      </c>
      <c r="F507" t="str">
        <v>WAV</v>
      </c>
      <c r="G507" t="str">
        <v>WH1</v>
      </c>
      <c r="H507" t="str">
        <v>WC</v>
      </c>
      <c r="I507">
        <v>4044111</v>
      </c>
      <c r="J507">
        <v>8.35</v>
      </c>
      <c r="K507">
        <v>17</v>
      </c>
    </row>
    <row r="508" spans="1:11" x14ac:dyDescent="0.25">
      <c r="A508" t="str">
        <v>One-Seat</v>
      </c>
      <c r="B508" t="str">
        <v>QUICK RIDES CA</v>
      </c>
      <c r="C508" s="69">
        <v>45650</v>
      </c>
      <c r="D508" t="str">
        <v>TILLMAN, ROSALYN</v>
      </c>
      <c r="E508" t="str">
        <v>205A</v>
      </c>
      <c r="F508" t="str">
        <v>WAV</v>
      </c>
      <c r="G508" t="str">
        <v>WK1</v>
      </c>
      <c r="H508" t="str">
        <v>SD</v>
      </c>
      <c r="I508">
        <v>4044163</v>
      </c>
      <c r="J508">
        <v>9.56</v>
      </c>
      <c r="K508">
        <v>20</v>
      </c>
    </row>
    <row r="509" spans="1:11" x14ac:dyDescent="0.25">
      <c r="A509" t="str">
        <v>One-Seat</v>
      </c>
      <c r="B509" t="str">
        <v>MADE EAZY LLC</v>
      </c>
      <c r="C509" s="69">
        <v>45650</v>
      </c>
      <c r="D509" t="str">
        <v>OBELTON, KENNETH</v>
      </c>
      <c r="E509" t="str">
        <v>219</v>
      </c>
      <c r="F509" t="str">
        <v>SEDAN</v>
      </c>
      <c r="G509" t="str">
        <v>WK1</v>
      </c>
      <c r="H509" t="str">
        <v>SD</v>
      </c>
      <c r="I509">
        <v>4044164</v>
      </c>
      <c r="J509">
        <v>9.56</v>
      </c>
      <c r="K509">
        <v>20</v>
      </c>
    </row>
    <row r="510" spans="1:11" x14ac:dyDescent="0.25">
      <c r="A510" t="str">
        <v>One-Seat</v>
      </c>
      <c r="B510" t="str">
        <v>SYNERGY MEDICAL TRANSPORTATION LLC</v>
      </c>
      <c r="C510" s="69">
        <v>45650</v>
      </c>
      <c r="D510" t="str">
        <v>MARZI, SAMI JAN</v>
      </c>
      <c r="E510" t="str">
        <v>204</v>
      </c>
      <c r="F510" t="str">
        <v>WAV</v>
      </c>
      <c r="G510" t="str">
        <v>AM1</v>
      </c>
      <c r="H510" t="str">
        <v>SD</v>
      </c>
      <c r="I510">
        <v>4046111</v>
      </c>
      <c r="J510">
        <v>26.9</v>
      </c>
      <c r="K510">
        <v>35</v>
      </c>
    </row>
    <row r="511" spans="1:11" x14ac:dyDescent="0.25">
      <c r="A511" t="str">
        <v>One-Seat</v>
      </c>
      <c r="B511" t="str">
        <v>QUICK RIDES CA</v>
      </c>
      <c r="C511" s="69">
        <v>45650</v>
      </c>
      <c r="D511" t="str">
        <v>TILLMAN, ROSALYN</v>
      </c>
      <c r="E511" t="str">
        <v>205A</v>
      </c>
      <c r="F511" t="str">
        <v>WAV</v>
      </c>
      <c r="G511" t="str">
        <v>AM1</v>
      </c>
      <c r="H511" t="str">
        <v>SD</v>
      </c>
      <c r="I511">
        <v>4046108</v>
      </c>
      <c r="J511">
        <v>26.9</v>
      </c>
      <c r="K511">
        <v>91</v>
      </c>
    </row>
    <row r="512" spans="1:11" x14ac:dyDescent="0.25">
      <c r="A512" t="str">
        <v>One-Seat</v>
      </c>
      <c r="B512" t="str">
        <v>EXPRESS TRANSPORTATION SERVICES, LLC</v>
      </c>
      <c r="C512" s="69">
        <v>45650</v>
      </c>
      <c r="D512" t="str">
        <v>ALLGOOD, SCOTT</v>
      </c>
      <c r="E512" t="str">
        <v>201</v>
      </c>
      <c r="F512" t="str">
        <v>BIGVAN</v>
      </c>
      <c r="G512" t="str">
        <v>AM1,OW1</v>
      </c>
      <c r="H512" t="str">
        <v>SD</v>
      </c>
      <c r="I512">
        <v>4044216</v>
      </c>
      <c r="J512">
        <v>24.46</v>
      </c>
      <c r="K512">
        <v>76</v>
      </c>
    </row>
    <row r="513" spans="1:11" x14ac:dyDescent="0.25">
      <c r="A513" t="str">
        <v>One-Seat</v>
      </c>
      <c r="B513" t="str">
        <v>GET CARE TRANSIT LLC</v>
      </c>
      <c r="C513" s="69">
        <v>45650</v>
      </c>
      <c r="D513" t="str">
        <v>BOGALE, GETU</v>
      </c>
      <c r="E513" t="str">
        <v>214</v>
      </c>
      <c r="F513" t="str">
        <v>WAV</v>
      </c>
      <c r="G513" t="str">
        <v>AM1</v>
      </c>
      <c r="H513" t="str">
        <v>SD</v>
      </c>
      <c r="I513">
        <v>4046585</v>
      </c>
      <c r="J513">
        <v>9.9600000000000009</v>
      </c>
      <c r="K513">
        <v>20</v>
      </c>
    </row>
    <row r="514" spans="1:11" x14ac:dyDescent="0.25">
      <c r="A514" t="str">
        <v>One-Seat</v>
      </c>
      <c r="B514" t="str">
        <v>GET CARE TRANSIT LLC</v>
      </c>
      <c r="C514" s="69">
        <v>45650</v>
      </c>
      <c r="D514" t="str">
        <v>BOGALE, GETU</v>
      </c>
      <c r="E514" t="str">
        <v>214</v>
      </c>
      <c r="F514" t="str">
        <v>WAV</v>
      </c>
      <c r="G514" t="str">
        <v>AM1</v>
      </c>
      <c r="H514" t="str">
        <v>SD</v>
      </c>
      <c r="I514">
        <v>4046584</v>
      </c>
      <c r="J514">
        <v>15.19</v>
      </c>
      <c r="K514">
        <v>27</v>
      </c>
    </row>
    <row r="515" spans="1:11" x14ac:dyDescent="0.25">
      <c r="A515" t="str">
        <v>One-Seat</v>
      </c>
      <c r="B515" t="str">
        <v>GET CARE TRANSIT LLC</v>
      </c>
      <c r="C515" s="69">
        <v>45650</v>
      </c>
      <c r="D515" t="str">
        <v>BOGALE, GETU</v>
      </c>
      <c r="E515" t="str">
        <v>214</v>
      </c>
      <c r="F515" t="str">
        <v>WAV</v>
      </c>
      <c r="G515" t="str">
        <v>AM1</v>
      </c>
      <c r="H515" t="str">
        <v>SD</v>
      </c>
      <c r="I515">
        <v>4046583</v>
      </c>
      <c r="J515">
        <v>5.23</v>
      </c>
      <c r="K515">
        <v>30</v>
      </c>
    </row>
    <row r="516" spans="1:11" x14ac:dyDescent="0.25">
      <c r="A516" t="str">
        <v>One-Seat</v>
      </c>
      <c r="B516" t="str">
        <v>EXPRESS TRANSPORTATION SERVICES, LLC</v>
      </c>
      <c r="C516" s="69">
        <v>45650</v>
      </c>
      <c r="D516" t="str">
        <v>ROGERS, JAMES</v>
      </c>
      <c r="E516" t="str">
        <v>207</v>
      </c>
      <c r="F516" t="str">
        <v>WAV</v>
      </c>
      <c r="G516" t="str">
        <v>AM1</v>
      </c>
      <c r="H516" t="str">
        <v>SD</v>
      </c>
      <c r="I516">
        <v>4044024</v>
      </c>
      <c r="J516">
        <v>7.93</v>
      </c>
      <c r="K516">
        <v>24</v>
      </c>
    </row>
    <row r="517" spans="1:11" x14ac:dyDescent="0.25">
      <c r="A517" t="str">
        <v>One-Seat</v>
      </c>
      <c r="B517" t="str">
        <v>EXPRESS TRANSPORTATION SERVICES, LLC</v>
      </c>
      <c r="C517" s="69">
        <v>45650</v>
      </c>
      <c r="D517" t="str">
        <v>ROGERS, JAMES</v>
      </c>
      <c r="E517" t="str">
        <v>207</v>
      </c>
      <c r="F517" t="str">
        <v>WAV</v>
      </c>
      <c r="G517" t="str">
        <v>AM1</v>
      </c>
      <c r="H517" t="str">
        <v>SD</v>
      </c>
      <c r="I517">
        <v>4046552</v>
      </c>
      <c r="J517">
        <v>7.3</v>
      </c>
      <c r="K517">
        <v>22</v>
      </c>
    </row>
    <row r="518" spans="1:11" x14ac:dyDescent="0.25">
      <c r="A518" t="str">
        <v>One-Seat</v>
      </c>
      <c r="B518" t="str">
        <v>EXPRESS TRANSPORTATION SERVICES, LLC</v>
      </c>
      <c r="C518" s="69">
        <v>45650</v>
      </c>
      <c r="D518" t="str">
        <v>KEITH , CLYDE</v>
      </c>
      <c r="E518" t="str">
        <v>212</v>
      </c>
      <c r="F518" t="str">
        <v>WAV</v>
      </c>
      <c r="G518" t="str">
        <v>WH1</v>
      </c>
      <c r="H518" t="str">
        <v>WC</v>
      </c>
      <c r="I518">
        <v>4044042</v>
      </c>
      <c r="J518">
        <v>20.03</v>
      </c>
      <c r="K518">
        <v>34</v>
      </c>
    </row>
    <row r="519" spans="1:11" x14ac:dyDescent="0.25">
      <c r="A519" t="str">
        <v>One-Seat</v>
      </c>
      <c r="B519" t="str">
        <v>EXPRESS TRANSPORTATION SERVICES, LLC</v>
      </c>
      <c r="C519" s="69">
        <v>45650</v>
      </c>
      <c r="D519" t="str">
        <v>ALLGOOD, SCOTT</v>
      </c>
      <c r="E519" t="str">
        <v>201</v>
      </c>
      <c r="F519" t="str">
        <v>BIGVAN</v>
      </c>
      <c r="G519" t="str">
        <v>WH1</v>
      </c>
      <c r="H519" t="str">
        <v>WC</v>
      </c>
      <c r="I519">
        <v>4044043</v>
      </c>
      <c r="J519">
        <v>20.059999999999999</v>
      </c>
      <c r="K519">
        <v>39</v>
      </c>
    </row>
    <row r="520" spans="1:11" x14ac:dyDescent="0.25">
      <c r="A520" t="str">
        <v>One-Seat</v>
      </c>
      <c r="B520" t="str">
        <v>SYNERGY MEDICAL TRANSPORTATION LLC</v>
      </c>
      <c r="C520" s="69">
        <v>45650</v>
      </c>
      <c r="D520" t="str">
        <v>FUENTES, PEDRO</v>
      </c>
      <c r="E520" t="str">
        <v>220</v>
      </c>
      <c r="F520" t="str">
        <v>WAV</v>
      </c>
      <c r="G520" t="str">
        <v>WH1</v>
      </c>
      <c r="H520" t="str">
        <v>WC</v>
      </c>
      <c r="I520">
        <v>4043481</v>
      </c>
      <c r="J520">
        <v>10.77</v>
      </c>
      <c r="K520">
        <v>37</v>
      </c>
    </row>
    <row r="521" spans="1:11" x14ac:dyDescent="0.25">
      <c r="A521" t="str">
        <v>One-Seat</v>
      </c>
      <c r="B521" t="str">
        <v>EXPRESS TRANSPORTATION SERVICES, LLC</v>
      </c>
      <c r="C521" s="69">
        <v>45650</v>
      </c>
      <c r="D521" t="str">
        <v>UMANA, DOMINGO</v>
      </c>
      <c r="E521" t="str">
        <v>210B</v>
      </c>
      <c r="F521" t="str">
        <v>WAV</v>
      </c>
      <c r="G521" t="str">
        <v>WH1</v>
      </c>
      <c r="H521" t="str">
        <v>WC</v>
      </c>
      <c r="I521">
        <v>4047265</v>
      </c>
      <c r="J521">
        <v>22.61</v>
      </c>
      <c r="K521">
        <v>58</v>
      </c>
    </row>
    <row r="522" spans="1:11" x14ac:dyDescent="0.25">
      <c r="A522" t="str">
        <v>One-Seat</v>
      </c>
      <c r="B522" t="str">
        <v>MONAI&amp;SON'S LLC</v>
      </c>
      <c r="C522" s="69">
        <v>45650</v>
      </c>
      <c r="D522" t="str">
        <v>MOLLIQUE, ROMESHA</v>
      </c>
      <c r="E522" t="str">
        <v>203</v>
      </c>
      <c r="F522" t="str">
        <v>WAV</v>
      </c>
      <c r="G522" t="str">
        <v>WH1</v>
      </c>
      <c r="H522" t="str">
        <v>WC</v>
      </c>
      <c r="I522">
        <v>4047263</v>
      </c>
      <c r="J522">
        <v>22.61</v>
      </c>
      <c r="K522">
        <v>39</v>
      </c>
    </row>
    <row r="523" spans="1:11" x14ac:dyDescent="0.25">
      <c r="A523" t="str">
        <v>One-Seat</v>
      </c>
      <c r="B523" t="str">
        <v>TRANSIT LTM LLC</v>
      </c>
      <c r="C523" s="69">
        <v>45650</v>
      </c>
      <c r="D523" t="str">
        <v>MALCOM, LANDREW</v>
      </c>
      <c r="E523" t="str">
        <v>209</v>
      </c>
      <c r="F523" t="str">
        <v>WAV</v>
      </c>
      <c r="G523" t="str">
        <v>AM2</v>
      </c>
      <c r="H523" t="str">
        <v>SD</v>
      </c>
      <c r="I523">
        <v>4047247</v>
      </c>
      <c r="J523">
        <v>27.21</v>
      </c>
      <c r="K523">
        <v>35</v>
      </c>
    </row>
    <row r="524" spans="1:11" x14ac:dyDescent="0.25">
      <c r="A524" t="str">
        <v>One-Seat</v>
      </c>
      <c r="B524" t="str">
        <v>QUICK RIDES CA</v>
      </c>
      <c r="C524" s="69">
        <v>45650</v>
      </c>
      <c r="D524" t="str">
        <v>BUTLER, JACQUELINE</v>
      </c>
      <c r="E524" t="str">
        <v>205B</v>
      </c>
      <c r="F524" t="str">
        <v>WAV</v>
      </c>
      <c r="G524" t="str">
        <v>AM2</v>
      </c>
      <c r="H524" t="str">
        <v>SD</v>
      </c>
      <c r="I524">
        <v>4047246</v>
      </c>
      <c r="J524">
        <v>10.49</v>
      </c>
      <c r="K524">
        <v>23</v>
      </c>
    </row>
    <row r="525" spans="1:11" x14ac:dyDescent="0.25">
      <c r="A525" t="str">
        <v>One-Seat</v>
      </c>
      <c r="B525" t="str">
        <v>NORTHCAL TRANSPORTATION LLC</v>
      </c>
      <c r="C525" s="69">
        <v>45650</v>
      </c>
      <c r="D525" t="str">
        <v>VILCHEZ, CHARLENNE</v>
      </c>
      <c r="E525" t="str">
        <v>217</v>
      </c>
      <c r="F525" t="str">
        <v>WAV</v>
      </c>
      <c r="G525" t="str">
        <v>AM1</v>
      </c>
      <c r="H525" t="str">
        <v>SD</v>
      </c>
      <c r="I525">
        <v>4047245</v>
      </c>
      <c r="J525">
        <v>10.49</v>
      </c>
      <c r="K525">
        <v>20</v>
      </c>
    </row>
    <row r="526" spans="1:11" x14ac:dyDescent="0.25">
      <c r="A526" t="str">
        <v>One-Seat</v>
      </c>
      <c r="B526" t="str">
        <v>MONAI&amp;SON'S LLC</v>
      </c>
      <c r="C526" s="69">
        <v>45650</v>
      </c>
      <c r="D526" t="str">
        <v>MOLLIQUE, ROMESHA</v>
      </c>
      <c r="E526" t="str">
        <v>203</v>
      </c>
      <c r="F526" t="str">
        <v>WAV</v>
      </c>
      <c r="G526" t="str">
        <v>AM1</v>
      </c>
      <c r="H526" t="str">
        <v>SD</v>
      </c>
      <c r="I526">
        <v>4047231</v>
      </c>
      <c r="J526">
        <v>18.62</v>
      </c>
      <c r="K526">
        <v>45</v>
      </c>
    </row>
    <row r="527" spans="1:11" x14ac:dyDescent="0.25">
      <c r="A527" t="str">
        <v>One-Seat</v>
      </c>
      <c r="B527" t="str">
        <v>MADE EAZY LLC</v>
      </c>
      <c r="C527" s="69">
        <v>45650</v>
      </c>
      <c r="D527" t="str">
        <v>OBELTON, KENNETH</v>
      </c>
      <c r="E527" t="str">
        <v>219</v>
      </c>
      <c r="F527" t="str">
        <v>SEDAN</v>
      </c>
      <c r="G527" t="str">
        <v>AM1</v>
      </c>
      <c r="H527" t="str">
        <v>SD</v>
      </c>
      <c r="I527">
        <v>4047885</v>
      </c>
      <c r="J527">
        <v>10.94</v>
      </c>
      <c r="K527">
        <v>26</v>
      </c>
    </row>
    <row r="528" spans="1:11" x14ac:dyDescent="0.25">
      <c r="A528" t="str">
        <v>One-Seat</v>
      </c>
      <c r="B528" t="str">
        <v>MONAI&amp;SON'S LLC</v>
      </c>
      <c r="C528" s="69">
        <v>45650</v>
      </c>
      <c r="D528" t="str">
        <v>MOLLIQUE, ROMESHA</v>
      </c>
      <c r="E528" t="str">
        <v>203</v>
      </c>
      <c r="F528" t="str">
        <v>WAV</v>
      </c>
      <c r="G528" t="str">
        <v>AM1</v>
      </c>
      <c r="H528" t="str">
        <v>SD</v>
      </c>
      <c r="I528">
        <v>4047390</v>
      </c>
      <c r="J528">
        <v>19.559999999999999</v>
      </c>
      <c r="K528">
        <v>41</v>
      </c>
    </row>
    <row r="529" spans="1:11" x14ac:dyDescent="0.25">
      <c r="A529" t="str">
        <v>One-Seat</v>
      </c>
      <c r="B529" t="str">
        <v>EXPRESS TRANSPORTATION SERVICES, LLC</v>
      </c>
      <c r="C529" s="69">
        <v>45650</v>
      </c>
      <c r="D529" t="str">
        <v>BANKS, LENARD</v>
      </c>
      <c r="E529" t="str">
        <v>221</v>
      </c>
      <c r="F529" t="str">
        <v>WAV</v>
      </c>
      <c r="G529" t="str">
        <v>AM1</v>
      </c>
      <c r="H529" t="str">
        <v>SD</v>
      </c>
      <c r="I529">
        <v>4047389</v>
      </c>
      <c r="J529">
        <v>19.559999999999999</v>
      </c>
      <c r="K529">
        <v>32</v>
      </c>
    </row>
    <row r="530" spans="1:11" x14ac:dyDescent="0.25">
      <c r="A530" t="str">
        <v>One-Seat</v>
      </c>
      <c r="B530" t="str">
        <v>AARON TRANSPORTATION</v>
      </c>
      <c r="C530" s="69">
        <v>45650</v>
      </c>
      <c r="D530" t="str">
        <v>ALLISON, AARON</v>
      </c>
      <c r="E530" t="str">
        <v>202</v>
      </c>
      <c r="F530" t="str">
        <v>WAV</v>
      </c>
      <c r="G530" t="str">
        <v>AM1</v>
      </c>
      <c r="H530" t="str">
        <v>SD</v>
      </c>
      <c r="I530">
        <v>4047334</v>
      </c>
      <c r="J530">
        <v>19.57</v>
      </c>
      <c r="K530">
        <v>49</v>
      </c>
    </row>
    <row r="531" spans="1:11" x14ac:dyDescent="0.25">
      <c r="A531" t="str">
        <v>One-Seat</v>
      </c>
      <c r="B531" t="str">
        <v>EXPRESS TRANSPORTATION SERVICES, LLC</v>
      </c>
      <c r="C531" s="69">
        <v>45650</v>
      </c>
      <c r="D531" t="str">
        <v>BANKS, LENARD</v>
      </c>
      <c r="E531" t="str">
        <v>221</v>
      </c>
      <c r="F531" t="str">
        <v>WAV</v>
      </c>
      <c r="G531" t="str">
        <v>AM1</v>
      </c>
      <c r="H531" t="str">
        <v>SD</v>
      </c>
      <c r="I531">
        <v>4047333</v>
      </c>
      <c r="J531">
        <v>19.57</v>
      </c>
      <c r="K531">
        <v>35</v>
      </c>
    </row>
    <row r="532" spans="1:11" x14ac:dyDescent="0.25">
      <c r="A532" t="str">
        <v>One-Seat</v>
      </c>
      <c r="B532" t="str">
        <v>MONAI&amp;SON'S LLC</v>
      </c>
      <c r="C532" s="69">
        <v>45650</v>
      </c>
      <c r="D532" t="str">
        <v>MOLLIQUE, ROMESHA</v>
      </c>
      <c r="E532" t="str">
        <v>203</v>
      </c>
      <c r="F532" t="str">
        <v>WAV</v>
      </c>
      <c r="G532" t="str">
        <v>PW1</v>
      </c>
      <c r="H532" t="str">
        <v>WC</v>
      </c>
      <c r="I532">
        <v>4047318</v>
      </c>
      <c r="J532">
        <v>15.27</v>
      </c>
      <c r="K532">
        <v>48</v>
      </c>
    </row>
    <row r="533" spans="1:11" x14ac:dyDescent="0.25">
      <c r="A533" t="str">
        <v>One-Seat</v>
      </c>
      <c r="B533" t="str">
        <v>FOWLER SENIOR TRANSIT LLC</v>
      </c>
      <c r="C533" s="69">
        <v>45650</v>
      </c>
      <c r="D533" t="str">
        <v>FOWLER, ANTOINE</v>
      </c>
      <c r="E533" t="str">
        <v>222</v>
      </c>
      <c r="F533" t="str">
        <v>WAV</v>
      </c>
      <c r="G533" t="str">
        <v>PW1</v>
      </c>
      <c r="H533" t="str">
        <v>WC</v>
      </c>
      <c r="I533">
        <v>4047317</v>
      </c>
      <c r="J533">
        <v>15.28</v>
      </c>
      <c r="K533">
        <v>26</v>
      </c>
    </row>
    <row r="534" spans="1:11" x14ac:dyDescent="0.25">
      <c r="A534" t="str">
        <v>One-Seat</v>
      </c>
      <c r="B534" t="str">
        <v>TRANSIT LTM LLC</v>
      </c>
      <c r="C534" s="69">
        <v>45650</v>
      </c>
      <c r="D534" t="str">
        <v>MALCOM, LANDREW</v>
      </c>
      <c r="E534" t="str">
        <v>209</v>
      </c>
      <c r="F534" t="str">
        <v>WAV</v>
      </c>
      <c r="G534" t="str">
        <v>WK1</v>
      </c>
      <c r="H534" t="str">
        <v>SD</v>
      </c>
      <c r="I534">
        <v>4045650</v>
      </c>
      <c r="J534">
        <v>31.58</v>
      </c>
      <c r="K534">
        <v>66</v>
      </c>
    </row>
    <row r="535" spans="1:11" x14ac:dyDescent="0.25">
      <c r="A535" t="str">
        <v>One-Seat</v>
      </c>
      <c r="B535" t="str">
        <v>EXPRESS TRANSPORTATION SERVICES, LLC</v>
      </c>
      <c r="C535" s="69">
        <v>45650</v>
      </c>
      <c r="D535" t="str">
        <v>UMANA, DOMINGO</v>
      </c>
      <c r="E535" t="str">
        <v>210B</v>
      </c>
      <c r="F535" t="str">
        <v>WAV</v>
      </c>
      <c r="G535" t="str">
        <v>AM1</v>
      </c>
      <c r="H535" t="str">
        <v>SD</v>
      </c>
      <c r="I535">
        <v>4044809</v>
      </c>
      <c r="J535">
        <v>30.09</v>
      </c>
      <c r="K535">
        <v>66</v>
      </c>
    </row>
    <row r="536" spans="1:11" x14ac:dyDescent="0.25">
      <c r="A536" t="str">
        <v>One-Seat</v>
      </c>
      <c r="B536" t="str">
        <v>QUICK RIDES CA</v>
      </c>
      <c r="C536" s="69">
        <v>45650</v>
      </c>
      <c r="D536" t="str">
        <v>TILLMAN, ROSALYN</v>
      </c>
      <c r="E536" t="str">
        <v>205A</v>
      </c>
      <c r="F536" t="str">
        <v>WAV</v>
      </c>
      <c r="G536" t="str">
        <v>AM1</v>
      </c>
      <c r="H536" t="str">
        <v>SD</v>
      </c>
      <c r="I536">
        <v>4046662</v>
      </c>
      <c r="J536">
        <v>13.41</v>
      </c>
      <c r="K536">
        <v>54</v>
      </c>
    </row>
    <row r="537" spans="1:11" x14ac:dyDescent="0.25">
      <c r="A537" t="str">
        <v>One-Seat</v>
      </c>
      <c r="B537" t="str">
        <v>GET CARE TRANSIT LLC</v>
      </c>
      <c r="C537" s="69">
        <v>45650</v>
      </c>
      <c r="D537" t="str">
        <v>BOGALE, GETU</v>
      </c>
      <c r="E537" t="str">
        <v>214</v>
      </c>
      <c r="F537" t="str">
        <v>WAV</v>
      </c>
      <c r="G537" t="str">
        <v>AM1</v>
      </c>
      <c r="H537" t="str">
        <v>SD</v>
      </c>
      <c r="I537">
        <v>4046743</v>
      </c>
      <c r="J537">
        <v>12.94</v>
      </c>
      <c r="K537">
        <v>27</v>
      </c>
    </row>
    <row r="538" spans="1:11" x14ac:dyDescent="0.25">
      <c r="A538" t="str">
        <v>One-Seat</v>
      </c>
      <c r="B538" t="str">
        <v>MONAI&amp;SON'S LLC</v>
      </c>
      <c r="C538" s="69">
        <v>45650</v>
      </c>
      <c r="D538" t="str">
        <v>MOLLIQUE, ROMESHA</v>
      </c>
      <c r="E538" t="str">
        <v>203</v>
      </c>
      <c r="F538" t="str">
        <v>WAV</v>
      </c>
      <c r="G538" t="str">
        <v>AM1</v>
      </c>
      <c r="H538" t="str">
        <v>SD</v>
      </c>
      <c r="I538">
        <v>4046739</v>
      </c>
      <c r="J538">
        <v>14.03</v>
      </c>
      <c r="K538">
        <v>25</v>
      </c>
    </row>
    <row r="539" spans="1:11" x14ac:dyDescent="0.25">
      <c r="A539" t="str">
        <v>One-Seat</v>
      </c>
      <c r="B539" t="str">
        <v>MONAI&amp;SON'S LLC</v>
      </c>
      <c r="C539" s="69">
        <v>45650</v>
      </c>
      <c r="D539" t="str">
        <v>MOLLIQUE, ROMESHA</v>
      </c>
      <c r="E539" t="str">
        <v>203</v>
      </c>
      <c r="F539" t="str">
        <v>WAV</v>
      </c>
      <c r="G539" t="str">
        <v>AM1</v>
      </c>
      <c r="H539" t="str">
        <v>SD</v>
      </c>
      <c r="I539">
        <v>4046752</v>
      </c>
      <c r="J539">
        <v>14.03</v>
      </c>
      <c r="K539">
        <v>33</v>
      </c>
    </row>
    <row r="540" spans="1:11" x14ac:dyDescent="0.25">
      <c r="A540" t="str">
        <v>One-Seat</v>
      </c>
      <c r="B540" t="str">
        <v>MADE EAZY LLC</v>
      </c>
      <c r="C540" s="69">
        <v>45650</v>
      </c>
      <c r="D540" t="str">
        <v>OBELTON, KENNETH</v>
      </c>
      <c r="E540" t="str">
        <v>219</v>
      </c>
      <c r="F540" t="str">
        <v>SEDAN</v>
      </c>
      <c r="G540" t="str">
        <v>AM1</v>
      </c>
      <c r="H540" t="str">
        <v>SD</v>
      </c>
      <c r="I540">
        <v>4045623</v>
      </c>
      <c r="J540">
        <v>8.51</v>
      </c>
      <c r="K540">
        <v>29</v>
      </c>
    </row>
    <row r="541" spans="1:11" x14ac:dyDescent="0.25">
      <c r="A541" t="str">
        <v>One-Seat</v>
      </c>
      <c r="B541" t="str">
        <v>EXPRESS TRANSPORTATION SERVICES, LLC</v>
      </c>
      <c r="C541" s="69">
        <v>45650</v>
      </c>
      <c r="D541" t="str">
        <v>ALLGOOD, SCOTT</v>
      </c>
      <c r="E541" t="str">
        <v>201</v>
      </c>
      <c r="F541" t="str">
        <v>BIGVAN</v>
      </c>
      <c r="G541" t="str">
        <v>AM2</v>
      </c>
      <c r="H541" t="str">
        <v>SD</v>
      </c>
      <c r="I541">
        <v>4046780</v>
      </c>
      <c r="J541">
        <v>23.67</v>
      </c>
      <c r="K541">
        <v>57</v>
      </c>
    </row>
    <row r="542" spans="1:11" x14ac:dyDescent="0.25">
      <c r="A542" t="str">
        <v>One-Seat</v>
      </c>
      <c r="B542" t="str">
        <v>QUICK RIDES CA</v>
      </c>
      <c r="C542" s="69">
        <v>45650</v>
      </c>
      <c r="D542" t="str">
        <v>TILLMAN, ROSALYN</v>
      </c>
      <c r="E542" t="str">
        <v>205A</v>
      </c>
      <c r="F542" t="str">
        <v>WAV</v>
      </c>
      <c r="G542" t="str">
        <v>AM1</v>
      </c>
      <c r="H542" t="str">
        <v>SD</v>
      </c>
      <c r="I542">
        <v>4045618</v>
      </c>
      <c r="J542">
        <v>8.51</v>
      </c>
      <c r="K542">
        <v>43</v>
      </c>
    </row>
    <row r="543" spans="1:11" x14ac:dyDescent="0.25">
      <c r="A543" t="str">
        <v>One-Seat</v>
      </c>
      <c r="B543" t="str">
        <v>EXPRESS TRANSPORTATION SERVICES, LLC</v>
      </c>
      <c r="C543" s="69">
        <v>45650</v>
      </c>
      <c r="D543" t="str">
        <v>ALLGOOD, SCOTT</v>
      </c>
      <c r="E543" t="str">
        <v>201</v>
      </c>
      <c r="F543" t="str">
        <v>BIGVAN</v>
      </c>
      <c r="G543" t="str">
        <v>AM2</v>
      </c>
      <c r="H543" t="str">
        <v>SD</v>
      </c>
      <c r="I543">
        <v>4044970</v>
      </c>
      <c r="J543">
        <v>24.46</v>
      </c>
      <c r="K543">
        <v>76</v>
      </c>
    </row>
    <row r="544" spans="1:11" x14ac:dyDescent="0.25">
      <c r="A544" t="str">
        <v>One-Seat</v>
      </c>
      <c r="B544" t="str">
        <v>SYNERGY MEDICAL TRANSPORTATION LLC</v>
      </c>
      <c r="C544" s="69">
        <v>45652</v>
      </c>
      <c r="D544" t="str">
        <v>VAUGHN, DUSTIN</v>
      </c>
      <c r="E544" t="str">
        <v>220</v>
      </c>
      <c r="F544" t="str">
        <v>SEDAN</v>
      </c>
      <c r="G544" t="str">
        <v>AM1</v>
      </c>
      <c r="H544" t="str">
        <v>SD</v>
      </c>
      <c r="I544">
        <v>4047815</v>
      </c>
      <c r="J544">
        <v>16.510000000000002</v>
      </c>
      <c r="K544">
        <v>51</v>
      </c>
    </row>
    <row r="545" spans="1:11" x14ac:dyDescent="0.25">
      <c r="A545" t="str">
        <v>One-Seat</v>
      </c>
      <c r="B545" t="str">
        <v>EXPRESS TRANSPORTATION SERVICES, LLC</v>
      </c>
      <c r="C545" s="69">
        <v>45652</v>
      </c>
      <c r="D545" t="str">
        <v>ALLGOOD, SCOTT</v>
      </c>
      <c r="E545" t="str">
        <v>201</v>
      </c>
      <c r="F545" t="str">
        <v>BIGVAN</v>
      </c>
      <c r="G545" t="str">
        <v>OW1</v>
      </c>
      <c r="H545" t="str">
        <v>SD</v>
      </c>
      <c r="I545">
        <v>4046359</v>
      </c>
      <c r="J545">
        <v>16.079999999999998</v>
      </c>
      <c r="K545">
        <v>34</v>
      </c>
    </row>
    <row r="546" spans="1:11" x14ac:dyDescent="0.25">
      <c r="A546" t="str">
        <v>One-Seat</v>
      </c>
      <c r="B546" t="str">
        <v>FOWLER SENIOR TRANSIT LLC</v>
      </c>
      <c r="C546" s="69">
        <v>45652</v>
      </c>
      <c r="D546" t="str">
        <v>FOWLER, ANTOINE</v>
      </c>
      <c r="E546" t="str">
        <v>222</v>
      </c>
      <c r="F546" t="str">
        <v>WAV</v>
      </c>
      <c r="G546" t="str">
        <v>PW1</v>
      </c>
      <c r="H546" t="str">
        <v>WC</v>
      </c>
      <c r="I546">
        <v>4047822</v>
      </c>
      <c r="J546">
        <v>30.09</v>
      </c>
      <c r="K546">
        <v>42</v>
      </c>
    </row>
    <row r="547" spans="1:11" x14ac:dyDescent="0.25">
      <c r="A547" t="str">
        <v>One-Seat</v>
      </c>
      <c r="B547" t="str">
        <v>DIAMOND HILL TRANSPORTATION LLC</v>
      </c>
      <c r="C547" s="69">
        <v>45652</v>
      </c>
      <c r="D547" t="str">
        <v>STEPHENS, MARITZA</v>
      </c>
      <c r="E547" t="str">
        <v>206</v>
      </c>
      <c r="F547" t="str">
        <v>WAV</v>
      </c>
      <c r="G547" t="str">
        <v>AM2</v>
      </c>
      <c r="H547" t="str">
        <v>SD</v>
      </c>
      <c r="I547">
        <v>4047824</v>
      </c>
      <c r="J547">
        <v>27.21</v>
      </c>
      <c r="K547">
        <v>40</v>
      </c>
    </row>
    <row r="548" spans="1:11" x14ac:dyDescent="0.25">
      <c r="A548" t="str">
        <v>One-Seat</v>
      </c>
      <c r="B548" t="str">
        <v>QUICK RIDES CA</v>
      </c>
      <c r="C548" s="69">
        <v>45652</v>
      </c>
      <c r="D548" t="str">
        <v>TILLMAN, ROSALYN</v>
      </c>
      <c r="E548" t="str">
        <v>205A</v>
      </c>
      <c r="F548" t="str">
        <v>WAV</v>
      </c>
      <c r="G548" t="str">
        <v>AM1</v>
      </c>
      <c r="H548" t="str">
        <v>SD</v>
      </c>
      <c r="I548">
        <v>4047855</v>
      </c>
      <c r="J548">
        <v>10.9</v>
      </c>
      <c r="K548">
        <v>21</v>
      </c>
    </row>
    <row r="549" spans="1:11" x14ac:dyDescent="0.25">
      <c r="A549" t="str">
        <v>One-Seat</v>
      </c>
      <c r="B549" t="str">
        <v>SYNERGY MEDICAL TRANSPORTATION LLC</v>
      </c>
      <c r="C549" s="69">
        <v>45652</v>
      </c>
      <c r="D549" t="str">
        <v>VAUGHN, DUSTIN</v>
      </c>
      <c r="E549" t="str">
        <v>220</v>
      </c>
      <c r="F549" t="str">
        <v>SEDAN</v>
      </c>
      <c r="G549" t="str">
        <v>AM1</v>
      </c>
      <c r="H549" t="str">
        <v>SD</v>
      </c>
      <c r="I549">
        <v>4047853</v>
      </c>
      <c r="J549">
        <v>11.95</v>
      </c>
      <c r="K549">
        <v>19</v>
      </c>
    </row>
    <row r="550" spans="1:11" x14ac:dyDescent="0.25">
      <c r="A550" t="str">
        <v>One-Seat</v>
      </c>
      <c r="B550" t="str">
        <v>DIAMOND HILL TRANSPORTATION LLC</v>
      </c>
      <c r="C550" s="69">
        <v>45652</v>
      </c>
      <c r="D550" t="str">
        <v>STEPHENS, MARITZA</v>
      </c>
      <c r="E550" t="str">
        <v>206</v>
      </c>
      <c r="F550" t="str">
        <v>WAV</v>
      </c>
      <c r="G550" t="str">
        <v>AM1</v>
      </c>
      <c r="H550" t="str">
        <v>SD</v>
      </c>
      <c r="I550">
        <v>4047851</v>
      </c>
      <c r="J550">
        <v>11.95</v>
      </c>
      <c r="K550">
        <v>45</v>
      </c>
    </row>
    <row r="551" spans="1:11" x14ac:dyDescent="0.25">
      <c r="A551" t="str">
        <v>One-Seat</v>
      </c>
      <c r="B551" t="str">
        <v>EXPRESS TRANSPORTATION SERVICES, LLC</v>
      </c>
      <c r="C551" s="69">
        <v>45652</v>
      </c>
      <c r="D551" t="str">
        <v>KEITH , CLYDE</v>
      </c>
      <c r="E551" t="str">
        <v>212</v>
      </c>
      <c r="F551" t="str">
        <v>WAV</v>
      </c>
      <c r="G551" t="str">
        <v>AM1</v>
      </c>
      <c r="H551" t="str">
        <v>SD</v>
      </c>
      <c r="I551">
        <v>4048850</v>
      </c>
      <c r="J551">
        <v>14.08</v>
      </c>
      <c r="K551">
        <v>23</v>
      </c>
    </row>
    <row r="552" spans="1:11" x14ac:dyDescent="0.25">
      <c r="A552" t="str">
        <v>One-Seat</v>
      </c>
      <c r="B552" t="str">
        <v>EXPRESS TRANSPORTATION SERVICES, LLC</v>
      </c>
      <c r="C552" s="69">
        <v>45652</v>
      </c>
      <c r="D552" t="str">
        <v>ALLGOOD, SCOTT</v>
      </c>
      <c r="E552" t="str">
        <v>201</v>
      </c>
      <c r="F552" t="str">
        <v>BIGVAN</v>
      </c>
      <c r="G552" t="str">
        <v>OW1</v>
      </c>
      <c r="H552" t="str">
        <v>SD</v>
      </c>
      <c r="I552">
        <v>4046361</v>
      </c>
      <c r="J552">
        <v>16.09</v>
      </c>
      <c r="K552">
        <v>32</v>
      </c>
    </row>
    <row r="553" spans="1:11" x14ac:dyDescent="0.25">
      <c r="A553" t="str">
        <v>One-Seat</v>
      </c>
      <c r="B553" t="str">
        <v>REM SOLUTIONS LLC</v>
      </c>
      <c r="C553" s="69">
        <v>45652</v>
      </c>
      <c r="D553" t="str">
        <v>MAINESS, RYAN</v>
      </c>
      <c r="E553" t="str">
        <v>215</v>
      </c>
      <c r="F553" t="str">
        <v>SEDAN</v>
      </c>
      <c r="G553" t="str">
        <v>AM1</v>
      </c>
      <c r="H553" t="str">
        <v>SD</v>
      </c>
      <c r="I553">
        <v>4047856</v>
      </c>
      <c r="J553">
        <v>10.9</v>
      </c>
      <c r="K553">
        <v>36</v>
      </c>
    </row>
    <row r="554" spans="1:11" x14ac:dyDescent="0.25">
      <c r="A554" t="str">
        <v>One-Seat</v>
      </c>
      <c r="B554" t="str">
        <v>SYNERGY MEDICAL TRANSPORTATION LLC</v>
      </c>
      <c r="C554" s="69">
        <v>45652</v>
      </c>
      <c r="D554" t="str">
        <v>VAUGHN, DUSTIN</v>
      </c>
      <c r="E554" t="str">
        <v>220</v>
      </c>
      <c r="F554" t="str">
        <v>SEDAN</v>
      </c>
      <c r="G554" t="str">
        <v>AM1</v>
      </c>
      <c r="H554" t="str">
        <v>SD</v>
      </c>
      <c r="I554">
        <v>4048334</v>
      </c>
      <c r="J554">
        <v>26.08</v>
      </c>
      <c r="K554">
        <v>28</v>
      </c>
    </row>
    <row r="555" spans="1:11" x14ac:dyDescent="0.25">
      <c r="A555" t="str">
        <v>One-Seat</v>
      </c>
      <c r="B555" t="str">
        <v>SYNERGY MEDICAL TRANSPORTATION LLC</v>
      </c>
      <c r="C555" s="69">
        <v>45652</v>
      </c>
      <c r="D555" t="str">
        <v>VAUGHN, DUSTIN</v>
      </c>
      <c r="E555" t="str">
        <v>220</v>
      </c>
      <c r="F555" t="str">
        <v>SEDAN</v>
      </c>
      <c r="G555" t="str">
        <v>AM1</v>
      </c>
      <c r="H555" t="str">
        <v>SD</v>
      </c>
      <c r="I555">
        <v>4048333</v>
      </c>
      <c r="J555">
        <v>26.08</v>
      </c>
      <c r="K555">
        <v>37</v>
      </c>
    </row>
    <row r="556" spans="1:11" x14ac:dyDescent="0.25">
      <c r="A556" t="str">
        <v>One-Seat</v>
      </c>
      <c r="B556" t="str">
        <v>REM SOLUTIONS LLC</v>
      </c>
      <c r="C556" s="69">
        <v>45652</v>
      </c>
      <c r="D556" t="str">
        <v>MAINESS, RYAN</v>
      </c>
      <c r="E556" t="str">
        <v>215</v>
      </c>
      <c r="F556" t="str">
        <v>SEDAN</v>
      </c>
      <c r="G556" t="str">
        <v>AM1</v>
      </c>
      <c r="H556" t="str">
        <v>SD</v>
      </c>
      <c r="I556">
        <v>4048338</v>
      </c>
      <c r="J556">
        <v>12.98</v>
      </c>
      <c r="K556">
        <v>30</v>
      </c>
    </row>
    <row r="557" spans="1:11" x14ac:dyDescent="0.25">
      <c r="A557" t="str">
        <v>One-Seat</v>
      </c>
      <c r="B557" t="str">
        <v>SYNERGY MEDICAL TRANSPORTATION LLC</v>
      </c>
      <c r="C557" s="69">
        <v>45652</v>
      </c>
      <c r="D557" t="str">
        <v>MARZI, SAMI JAN</v>
      </c>
      <c r="E557" t="str">
        <v>204</v>
      </c>
      <c r="F557" t="str">
        <v>WAV</v>
      </c>
      <c r="G557" t="str">
        <v>AM1</v>
      </c>
      <c r="H557" t="str">
        <v>SD</v>
      </c>
      <c r="I557">
        <v>4047814</v>
      </c>
      <c r="J557">
        <v>16.510000000000002</v>
      </c>
      <c r="K557">
        <v>25</v>
      </c>
    </row>
    <row r="558" spans="1:11" x14ac:dyDescent="0.25">
      <c r="A558" t="str">
        <v>One-Seat</v>
      </c>
      <c r="B558" t="str">
        <v>SYNERGY MEDICAL TRANSPORTATION LLC</v>
      </c>
      <c r="C558" s="69">
        <v>45652</v>
      </c>
      <c r="D558" t="str">
        <v>MARZI, SAMI JAN</v>
      </c>
      <c r="E558" t="str">
        <v>204</v>
      </c>
      <c r="F558" t="str">
        <v>WAV</v>
      </c>
      <c r="G558" t="str">
        <v>PW1</v>
      </c>
      <c r="H558" t="str">
        <v>WC</v>
      </c>
      <c r="I558">
        <v>4046343</v>
      </c>
      <c r="J558">
        <v>21.16</v>
      </c>
      <c r="K558">
        <v>57</v>
      </c>
    </row>
    <row r="559" spans="1:11" x14ac:dyDescent="0.25">
      <c r="A559" t="str">
        <v>One-Seat</v>
      </c>
      <c r="B559" t="str">
        <v>FOWLER SENIOR TRANSIT LLC</v>
      </c>
      <c r="C559" s="69">
        <v>45652</v>
      </c>
      <c r="D559" t="str">
        <v>FOWLER, ANTOINE</v>
      </c>
      <c r="E559" t="str">
        <v>222</v>
      </c>
      <c r="F559" t="str">
        <v>WAV</v>
      </c>
      <c r="G559" t="str">
        <v>AM2</v>
      </c>
      <c r="H559" t="str">
        <v>SD</v>
      </c>
      <c r="I559">
        <v>4048351</v>
      </c>
      <c r="J559">
        <v>19.559999999999999</v>
      </c>
      <c r="K559">
        <v>36</v>
      </c>
    </row>
    <row r="560" spans="1:11" x14ac:dyDescent="0.25">
      <c r="A560" t="str">
        <v>One-Seat</v>
      </c>
      <c r="B560" t="str">
        <v>FOWLER SENIOR TRANSIT LLC</v>
      </c>
      <c r="C560" s="69">
        <v>45652</v>
      </c>
      <c r="D560" t="str">
        <v>FOWLER, ANTOINE</v>
      </c>
      <c r="E560" t="str">
        <v>222</v>
      </c>
      <c r="F560" t="str">
        <v>WAV</v>
      </c>
      <c r="G560" t="str">
        <v>AM2</v>
      </c>
      <c r="H560" t="str">
        <v>SD</v>
      </c>
      <c r="I560">
        <v>4048352</v>
      </c>
      <c r="J560">
        <v>19.559999999999999</v>
      </c>
      <c r="K560">
        <v>74</v>
      </c>
    </row>
    <row r="561" spans="1:11" x14ac:dyDescent="0.25">
      <c r="A561" t="str">
        <v>One-Seat</v>
      </c>
      <c r="B561" t="str">
        <v>GET CARE TRANSIT LLC</v>
      </c>
      <c r="C561" s="69">
        <v>45652</v>
      </c>
      <c r="D561" t="str">
        <v>BOGALE, GETU</v>
      </c>
      <c r="E561" t="str">
        <v>214</v>
      </c>
      <c r="F561" t="str">
        <v>WAV</v>
      </c>
      <c r="G561" t="str">
        <v>PW1</v>
      </c>
      <c r="H561" t="str">
        <v>WC</v>
      </c>
      <c r="I561">
        <v>4046342</v>
      </c>
      <c r="J561">
        <v>21.16</v>
      </c>
      <c r="K561">
        <v>34</v>
      </c>
    </row>
    <row r="562" spans="1:11" x14ac:dyDescent="0.25">
      <c r="A562" t="str">
        <v>One-Seat</v>
      </c>
      <c r="B562" t="str">
        <v>SYNERGY MEDICAL TRANSPORTATION LLC</v>
      </c>
      <c r="C562" s="69">
        <v>45652</v>
      </c>
      <c r="D562" t="str">
        <v>JENNINGS, WILLIAM</v>
      </c>
      <c r="E562" t="str">
        <v>218</v>
      </c>
      <c r="F562" t="str">
        <v>SEDAN</v>
      </c>
      <c r="G562" t="str">
        <v>WK1</v>
      </c>
      <c r="H562" t="str">
        <v>SD</v>
      </c>
      <c r="I562">
        <v>4046648</v>
      </c>
      <c r="J562">
        <v>19.649999999999999</v>
      </c>
      <c r="K562">
        <v>49</v>
      </c>
    </row>
    <row r="563" spans="1:11" x14ac:dyDescent="0.25">
      <c r="A563" t="str">
        <v>One-Seat</v>
      </c>
      <c r="B563" t="str">
        <v>EXPRESS TRANSPORTATION SERVICES, LLC</v>
      </c>
      <c r="C563" s="69">
        <v>45652</v>
      </c>
      <c r="D563" t="str">
        <v>UMANA, DOMINGO</v>
      </c>
      <c r="E563" t="str">
        <v>210B</v>
      </c>
      <c r="F563" t="str">
        <v>WAV</v>
      </c>
      <c r="G563" t="str">
        <v>AM1</v>
      </c>
      <c r="H563" t="str">
        <v>SD</v>
      </c>
      <c r="I563">
        <v>4048335</v>
      </c>
      <c r="J563">
        <v>14.43</v>
      </c>
      <c r="K563">
        <v>23</v>
      </c>
    </row>
    <row r="564" spans="1:11" x14ac:dyDescent="0.25">
      <c r="A564" t="str">
        <v>One-Seat</v>
      </c>
      <c r="B564" t="str">
        <v>GET CARE TRANSIT LLC</v>
      </c>
      <c r="C564" s="69">
        <v>45652</v>
      </c>
      <c r="D564" t="str">
        <v>BOGALE, GETU</v>
      </c>
      <c r="E564" t="str">
        <v>214</v>
      </c>
      <c r="F564" t="str">
        <v>WAV</v>
      </c>
      <c r="G564" t="str">
        <v>AM1</v>
      </c>
      <c r="H564" t="str">
        <v>SD</v>
      </c>
      <c r="I564">
        <v>4046748</v>
      </c>
      <c r="J564">
        <v>12.94</v>
      </c>
      <c r="K564">
        <v>31</v>
      </c>
    </row>
    <row r="565" spans="1:11" x14ac:dyDescent="0.25">
      <c r="A565" t="str">
        <v>One-Seat</v>
      </c>
      <c r="B565" t="str">
        <v>EXPRESS TRANSPORTATION SERVICES, LLC</v>
      </c>
      <c r="C565" s="69">
        <v>45652</v>
      </c>
      <c r="D565" t="str">
        <v>LARA, DOUGLAS</v>
      </c>
      <c r="E565" t="str">
        <v>213</v>
      </c>
      <c r="F565" t="str">
        <v>WAV</v>
      </c>
      <c r="G565" t="str">
        <v>AM2</v>
      </c>
      <c r="H565" t="str">
        <v>SD</v>
      </c>
      <c r="I565">
        <v>4046772</v>
      </c>
      <c r="J565">
        <v>28.57</v>
      </c>
      <c r="K565">
        <v>48</v>
      </c>
    </row>
    <row r="566" spans="1:11" x14ac:dyDescent="0.25">
      <c r="A566" t="str">
        <v>One-Seat</v>
      </c>
      <c r="B566" t="str">
        <v>DIAMOND HILL TRANSPORTATION LLC</v>
      </c>
      <c r="C566" s="69">
        <v>45652</v>
      </c>
      <c r="D566" t="str">
        <v>STEPHENS, MARITZA</v>
      </c>
      <c r="E566" t="str">
        <v>206</v>
      </c>
      <c r="F566" t="str">
        <v>WAV</v>
      </c>
      <c r="G566" t="str">
        <v>AM2</v>
      </c>
      <c r="H566" t="str">
        <v>SD</v>
      </c>
      <c r="I566">
        <v>4046773</v>
      </c>
      <c r="J566">
        <v>28.57</v>
      </c>
      <c r="K566">
        <v>47</v>
      </c>
    </row>
    <row r="567" spans="1:11" x14ac:dyDescent="0.25">
      <c r="A567" t="str">
        <v>One-Seat</v>
      </c>
      <c r="B567" t="str">
        <v>EXPRESS TRANSPORTATION SERVICES, LLC</v>
      </c>
      <c r="C567" s="69">
        <v>45652</v>
      </c>
      <c r="D567" t="str">
        <v>EVANS, JOHN</v>
      </c>
      <c r="E567" t="str">
        <v>208</v>
      </c>
      <c r="F567" t="str">
        <v>WAV</v>
      </c>
      <c r="G567" t="str">
        <v>AM1</v>
      </c>
      <c r="H567" t="str">
        <v>SD</v>
      </c>
      <c r="I567">
        <v>4048972</v>
      </c>
      <c r="J567">
        <v>10.94</v>
      </c>
      <c r="K567">
        <v>22</v>
      </c>
    </row>
    <row r="568" spans="1:11" x14ac:dyDescent="0.25">
      <c r="A568" t="str">
        <v>One-Seat</v>
      </c>
      <c r="B568" t="str">
        <v>NORTHCAL TRANSPORTATION LLC</v>
      </c>
      <c r="C568" s="69">
        <v>45652</v>
      </c>
      <c r="D568" t="str">
        <v>VILCHEZ, CHARLENNE</v>
      </c>
      <c r="E568" t="str">
        <v>217</v>
      </c>
      <c r="F568" t="str">
        <v>WAV</v>
      </c>
      <c r="G568" t="str">
        <v>AM1,WH1</v>
      </c>
      <c r="H568" t="str">
        <v>SD</v>
      </c>
      <c r="I568">
        <v>4047324</v>
      </c>
      <c r="J568">
        <v>10.86</v>
      </c>
      <c r="K568">
        <v>22</v>
      </c>
    </row>
    <row r="569" spans="1:11" x14ac:dyDescent="0.25">
      <c r="A569" t="str">
        <v>One-Seat</v>
      </c>
      <c r="B569" t="str">
        <v>AARON TRANSPORTATION</v>
      </c>
      <c r="C569" s="69">
        <v>45652</v>
      </c>
      <c r="D569" t="str">
        <v>ALLISON, AARON</v>
      </c>
      <c r="E569" t="str">
        <v>202</v>
      </c>
      <c r="F569" t="str">
        <v>WAV</v>
      </c>
      <c r="G569" t="str">
        <v>AM1</v>
      </c>
      <c r="H569" t="str">
        <v>SD</v>
      </c>
      <c r="I569">
        <v>4046687</v>
      </c>
      <c r="J569">
        <v>18.48</v>
      </c>
      <c r="K569">
        <v>35</v>
      </c>
    </row>
    <row r="570" spans="1:11" x14ac:dyDescent="0.25">
      <c r="A570" t="str">
        <v>One-Seat</v>
      </c>
      <c r="B570" t="str">
        <v>SYNERGY MEDICAL TRANSPORTATION LLC</v>
      </c>
      <c r="C570" s="69">
        <v>45652</v>
      </c>
      <c r="D570" t="str">
        <v>MARZI, SAMI JAN</v>
      </c>
      <c r="E570" t="str">
        <v>204</v>
      </c>
      <c r="F570" t="str">
        <v>WAV</v>
      </c>
      <c r="G570" t="str">
        <v>AM1</v>
      </c>
      <c r="H570" t="str">
        <v>SD</v>
      </c>
      <c r="I570">
        <v>4048960</v>
      </c>
      <c r="J570">
        <v>14.8</v>
      </c>
      <c r="K570">
        <v>27</v>
      </c>
    </row>
    <row r="571" spans="1:11" x14ac:dyDescent="0.25">
      <c r="A571" t="str">
        <v>One-Seat</v>
      </c>
      <c r="B571" t="str">
        <v>EXPRESS TRANSPORTATION SERVICES, LLC</v>
      </c>
      <c r="C571" s="69">
        <v>45652</v>
      </c>
      <c r="D571" t="str">
        <v>EVANS, JOHN</v>
      </c>
      <c r="E571" t="str">
        <v>208</v>
      </c>
      <c r="F571" t="str">
        <v>WAV</v>
      </c>
      <c r="G571" t="str">
        <v>AM1</v>
      </c>
      <c r="H571" t="str">
        <v>SD</v>
      </c>
      <c r="I571">
        <v>4046727</v>
      </c>
      <c r="J571">
        <v>26.95</v>
      </c>
      <c r="K571">
        <v>44</v>
      </c>
    </row>
    <row r="572" spans="1:11" x14ac:dyDescent="0.25">
      <c r="A572" t="str">
        <v>One-Seat</v>
      </c>
      <c r="B572" t="str">
        <v>REM SOLUTIONS LLC</v>
      </c>
      <c r="C572" s="69">
        <v>45652</v>
      </c>
      <c r="D572" t="str">
        <v>MAINESS, RYAN</v>
      </c>
      <c r="E572" t="str">
        <v>215</v>
      </c>
      <c r="F572" t="str">
        <v>SEDAN</v>
      </c>
      <c r="G572" t="str">
        <v>AM1</v>
      </c>
      <c r="H572" t="str">
        <v>SD</v>
      </c>
      <c r="I572">
        <v>4046730</v>
      </c>
      <c r="J572">
        <v>26.95</v>
      </c>
      <c r="K572">
        <v>67</v>
      </c>
    </row>
    <row r="573" spans="1:11" x14ac:dyDescent="0.25">
      <c r="A573" t="str">
        <v>One-Seat</v>
      </c>
      <c r="B573" t="str">
        <v>MONAI&amp;SON'S LLC</v>
      </c>
      <c r="C573" s="69">
        <v>45652</v>
      </c>
      <c r="D573" t="str">
        <v>MOLLIQUE, ROMESHA</v>
      </c>
      <c r="E573" t="str">
        <v>203</v>
      </c>
      <c r="F573" t="str">
        <v>WAV</v>
      </c>
      <c r="G573" t="str">
        <v>AM1</v>
      </c>
      <c r="H573" t="str">
        <v>SD</v>
      </c>
      <c r="I573">
        <v>4046740</v>
      </c>
      <c r="J573">
        <v>14.03</v>
      </c>
      <c r="K573">
        <v>21</v>
      </c>
    </row>
    <row r="574" spans="1:11" x14ac:dyDescent="0.25">
      <c r="A574" t="str">
        <v>One-Seat</v>
      </c>
      <c r="B574" t="str">
        <v>AARON TRANSPORTATION</v>
      </c>
      <c r="C574" s="69">
        <v>45652</v>
      </c>
      <c r="D574" t="str">
        <v>ALLISON, AARON</v>
      </c>
      <c r="E574" t="str">
        <v>202</v>
      </c>
      <c r="F574" t="str">
        <v>WAV</v>
      </c>
      <c r="G574" t="str">
        <v>LW1</v>
      </c>
      <c r="H574" t="str">
        <v>SD</v>
      </c>
      <c r="I574">
        <v>4047336</v>
      </c>
      <c r="J574">
        <v>15.44</v>
      </c>
      <c r="K574">
        <v>41</v>
      </c>
    </row>
    <row r="575" spans="1:11" x14ac:dyDescent="0.25">
      <c r="A575" t="str">
        <v>One-Seat</v>
      </c>
      <c r="B575" t="str">
        <v>SYNERGY MEDICAL TRANSPORTATION LLC</v>
      </c>
      <c r="C575" s="69">
        <v>45652</v>
      </c>
      <c r="D575" t="str">
        <v>VAUGHN, DUSTIN</v>
      </c>
      <c r="E575" t="str">
        <v>220</v>
      </c>
      <c r="F575" t="str">
        <v>SEDAN</v>
      </c>
      <c r="G575" t="str">
        <v>AM1</v>
      </c>
      <c r="H575" t="str">
        <v>SD</v>
      </c>
      <c r="I575">
        <v>4046744</v>
      </c>
      <c r="J575">
        <v>12.94</v>
      </c>
      <c r="K575">
        <v>23</v>
      </c>
    </row>
    <row r="576" spans="1:11" x14ac:dyDescent="0.25">
      <c r="A576" t="str">
        <v>One-Seat</v>
      </c>
      <c r="B576" t="str">
        <v>QUICK RIDES CA</v>
      </c>
      <c r="C576" s="69">
        <v>45652</v>
      </c>
      <c r="D576" t="str">
        <v>TILLMAN, ROSALYN</v>
      </c>
      <c r="E576" t="str">
        <v>205A</v>
      </c>
      <c r="F576" t="str">
        <v>WAV</v>
      </c>
      <c r="G576" t="str">
        <v>AM1</v>
      </c>
      <c r="H576" t="str">
        <v>SD</v>
      </c>
      <c r="I576">
        <v>4045619</v>
      </c>
      <c r="J576">
        <v>8.51</v>
      </c>
      <c r="K576">
        <v>16</v>
      </c>
    </row>
    <row r="577" spans="1:11" x14ac:dyDescent="0.25">
      <c r="A577" t="str">
        <v>One-Seat</v>
      </c>
      <c r="B577" t="str">
        <v>QUICK RIDES CA</v>
      </c>
      <c r="C577" s="69">
        <v>45652</v>
      </c>
      <c r="D577" t="str">
        <v>TILLMAN, ROSALYN</v>
      </c>
      <c r="E577" t="str">
        <v>205A</v>
      </c>
      <c r="F577" t="str">
        <v>WAV</v>
      </c>
      <c r="G577" t="str">
        <v>AM1</v>
      </c>
      <c r="H577" t="str">
        <v>SD</v>
      </c>
      <c r="I577">
        <v>4045452</v>
      </c>
      <c r="J577">
        <v>10.86</v>
      </c>
      <c r="K577">
        <v>18</v>
      </c>
    </row>
    <row r="578" spans="1:11" x14ac:dyDescent="0.25">
      <c r="A578" t="str">
        <v>One-Seat</v>
      </c>
      <c r="B578" t="str">
        <v>REM SOLUTIONS LLC</v>
      </c>
      <c r="C578" s="69">
        <v>45652</v>
      </c>
      <c r="D578" t="str">
        <v>MAINESS, RYAN</v>
      </c>
      <c r="E578" t="str">
        <v>215</v>
      </c>
      <c r="F578" t="str">
        <v>SEDAN</v>
      </c>
      <c r="G578" t="str">
        <v>AM1</v>
      </c>
      <c r="H578" t="str">
        <v>SD</v>
      </c>
      <c r="I578">
        <v>4045453</v>
      </c>
      <c r="J578">
        <v>10.86</v>
      </c>
      <c r="K578">
        <v>26</v>
      </c>
    </row>
    <row r="579" spans="1:11" x14ac:dyDescent="0.25">
      <c r="A579" t="str">
        <v>One-Seat</v>
      </c>
      <c r="B579" t="str">
        <v>EXPRESS TRANSPORTATION SERVICES, LLC</v>
      </c>
      <c r="C579" s="69">
        <v>45652</v>
      </c>
      <c r="D579" t="str">
        <v>KEITH , CLYDE</v>
      </c>
      <c r="E579" t="str">
        <v>212</v>
      </c>
      <c r="F579" t="str">
        <v>WAV</v>
      </c>
      <c r="G579" t="str">
        <v>WH1</v>
      </c>
      <c r="H579" t="str">
        <v>WC</v>
      </c>
      <c r="I579">
        <v>4045454</v>
      </c>
      <c r="J579">
        <v>17.28</v>
      </c>
      <c r="K579">
        <v>31</v>
      </c>
    </row>
    <row r="580" spans="1:11" x14ac:dyDescent="0.25">
      <c r="A580" t="str">
        <v>One-Seat</v>
      </c>
      <c r="B580" t="str">
        <v>SYNERGY MEDICAL TRANSPORTATION LLC</v>
      </c>
      <c r="C580" s="69">
        <v>45652</v>
      </c>
      <c r="D580" t="str">
        <v>VAUGHN, DUSTIN</v>
      </c>
      <c r="E580" t="str">
        <v>220</v>
      </c>
      <c r="F580" t="str">
        <v>SEDAN</v>
      </c>
      <c r="G580" t="str">
        <v>AM1</v>
      </c>
      <c r="H580" t="str">
        <v>SD</v>
      </c>
      <c r="I580">
        <v>4045252</v>
      </c>
      <c r="J580">
        <v>10.17</v>
      </c>
      <c r="K580">
        <v>29</v>
      </c>
    </row>
    <row r="581" spans="1:11" x14ac:dyDescent="0.25">
      <c r="A581" t="str">
        <v>One-Seat</v>
      </c>
      <c r="B581" t="str">
        <v>MONAI&amp;SON'S LLC</v>
      </c>
      <c r="C581" s="69">
        <v>45652</v>
      </c>
      <c r="D581" t="str">
        <v>MOLLIQUE, ROMESHA</v>
      </c>
      <c r="E581" t="str">
        <v>203</v>
      </c>
      <c r="F581" t="str">
        <v>WAV</v>
      </c>
      <c r="G581" t="str">
        <v>AM1</v>
      </c>
      <c r="H581" t="str">
        <v>SD</v>
      </c>
      <c r="I581">
        <v>4045624</v>
      </c>
      <c r="J581">
        <v>8.51</v>
      </c>
      <c r="K581">
        <v>109</v>
      </c>
    </row>
    <row r="582" spans="1:11" x14ac:dyDescent="0.25">
      <c r="A582" t="str">
        <v>One-Seat</v>
      </c>
      <c r="B582" t="str">
        <v>EXPRESS TRANSPORTATION SERVICES, LLC</v>
      </c>
      <c r="C582" s="69">
        <v>45652</v>
      </c>
      <c r="D582" t="str">
        <v>ALLGOOD, SCOTT</v>
      </c>
      <c r="E582" t="str">
        <v>201</v>
      </c>
      <c r="F582" t="str">
        <v>BIGVAN</v>
      </c>
      <c r="G582" t="str">
        <v>WH1</v>
      </c>
      <c r="H582" t="str">
        <v>WC</v>
      </c>
      <c r="I582">
        <v>4045455</v>
      </c>
      <c r="J582">
        <v>17.28</v>
      </c>
      <c r="K582">
        <v>33</v>
      </c>
    </row>
    <row r="583" spans="1:11" x14ac:dyDescent="0.25">
      <c r="A583" t="str">
        <v>One-Seat</v>
      </c>
      <c r="B583" t="str">
        <v>AARON TRANSPORTATION</v>
      </c>
      <c r="C583" s="69">
        <v>45652</v>
      </c>
      <c r="D583" t="str">
        <v>ALLISON, AARON</v>
      </c>
      <c r="E583" t="str">
        <v>202</v>
      </c>
      <c r="F583" t="str">
        <v>WAV</v>
      </c>
      <c r="G583" t="str">
        <v>AM1</v>
      </c>
      <c r="H583" t="str">
        <v>SD</v>
      </c>
      <c r="I583">
        <v>4045129</v>
      </c>
      <c r="J583">
        <v>10.39</v>
      </c>
      <c r="K583">
        <v>62</v>
      </c>
    </row>
    <row r="584" spans="1:11" x14ac:dyDescent="0.25">
      <c r="A584" t="str">
        <v>One-Seat</v>
      </c>
      <c r="B584" t="str">
        <v>QUICK RIDES CA</v>
      </c>
      <c r="C584" s="69">
        <v>45652</v>
      </c>
      <c r="D584" t="str">
        <v>BUTLER, JACQUELINE</v>
      </c>
      <c r="E584" t="str">
        <v>205B</v>
      </c>
      <c r="F584" t="str">
        <v>WAV</v>
      </c>
      <c r="G584" t="str">
        <v>AM1</v>
      </c>
      <c r="H584" t="str">
        <v>SD</v>
      </c>
      <c r="I584">
        <v>4045077</v>
      </c>
      <c r="J584">
        <v>32.31</v>
      </c>
      <c r="K584">
        <v>41</v>
      </c>
    </row>
    <row r="585" spans="1:11" x14ac:dyDescent="0.25">
      <c r="A585" t="str">
        <v>One-Seat</v>
      </c>
      <c r="B585" t="str">
        <v>EXPRESS TRANSPORTATION SERVICES, LLC</v>
      </c>
      <c r="C585" s="69">
        <v>45652</v>
      </c>
      <c r="D585" t="str">
        <v>BANKS, LENARD</v>
      </c>
      <c r="E585" t="str">
        <v>221</v>
      </c>
      <c r="F585" t="str">
        <v>WAV</v>
      </c>
      <c r="G585" t="str">
        <v>AM1</v>
      </c>
      <c r="H585" t="str">
        <v>SD</v>
      </c>
      <c r="I585">
        <v>4045130</v>
      </c>
      <c r="J585">
        <v>10.39</v>
      </c>
      <c r="K585">
        <v>24</v>
      </c>
    </row>
    <row r="586" spans="1:11" x14ac:dyDescent="0.25">
      <c r="A586" t="str">
        <v>One-Seat</v>
      </c>
      <c r="B586" t="str">
        <v>REM SOLUTIONS LLC</v>
      </c>
      <c r="C586" s="69">
        <v>45652</v>
      </c>
      <c r="D586" t="str">
        <v>MAINESS, RYAN</v>
      </c>
      <c r="E586" t="str">
        <v>215</v>
      </c>
      <c r="F586" t="str">
        <v>SEDAN</v>
      </c>
      <c r="G586" t="str">
        <v>AM1</v>
      </c>
      <c r="H586" t="str">
        <v>SD</v>
      </c>
      <c r="I586">
        <v>4045058</v>
      </c>
      <c r="J586">
        <v>20.329999999999998</v>
      </c>
      <c r="K586">
        <v>43</v>
      </c>
    </row>
    <row r="587" spans="1:11" x14ac:dyDescent="0.25">
      <c r="A587" t="str">
        <v>One-Seat</v>
      </c>
      <c r="B587" t="str">
        <v>EXPRESS TRANSPORTATION SERVICES, LLC</v>
      </c>
      <c r="C587" s="69">
        <v>45652</v>
      </c>
      <c r="D587" t="str">
        <v>LARA, DOUGLAS</v>
      </c>
      <c r="E587" t="str">
        <v>213</v>
      </c>
      <c r="F587" t="str">
        <v>WAV</v>
      </c>
      <c r="G587" t="str">
        <v>WH1</v>
      </c>
      <c r="H587" t="str">
        <v>WC</v>
      </c>
      <c r="I587">
        <v>4045561</v>
      </c>
      <c r="J587">
        <v>15.8</v>
      </c>
      <c r="K587">
        <v>31</v>
      </c>
    </row>
    <row r="588" spans="1:11" x14ac:dyDescent="0.25">
      <c r="A588" t="str">
        <v>One-Seat</v>
      </c>
      <c r="B588" t="str">
        <v>HIGHER-SELF LLC</v>
      </c>
      <c r="C588" s="69">
        <v>45652</v>
      </c>
      <c r="D588" t="str">
        <v>BROWN, LOVIE</v>
      </c>
      <c r="E588" t="str">
        <v>216</v>
      </c>
      <c r="F588" t="str">
        <v>SEDAN</v>
      </c>
      <c r="G588" t="str">
        <v>AM1</v>
      </c>
      <c r="H588" t="str">
        <v>SD</v>
      </c>
      <c r="I588">
        <v>4045055</v>
      </c>
      <c r="J588">
        <v>14.36</v>
      </c>
      <c r="K588">
        <v>44</v>
      </c>
    </row>
    <row r="589" spans="1:11" x14ac:dyDescent="0.25">
      <c r="A589" t="str">
        <v>One-Seat</v>
      </c>
      <c r="B589" t="str">
        <v>EXPRESS TRANSPORTATION SERVICES, LLC</v>
      </c>
      <c r="C589" s="69">
        <v>45652</v>
      </c>
      <c r="D589" t="str">
        <v>LARA, DOUGLAS</v>
      </c>
      <c r="E589" t="str">
        <v>213</v>
      </c>
      <c r="F589" t="str">
        <v>WAV</v>
      </c>
      <c r="G589" t="str">
        <v>WH1</v>
      </c>
      <c r="H589" t="str">
        <v>WC</v>
      </c>
      <c r="I589">
        <v>4045563</v>
      </c>
      <c r="J589">
        <v>15.8</v>
      </c>
      <c r="K589">
        <v>24</v>
      </c>
    </row>
    <row r="590" spans="1:11" x14ac:dyDescent="0.25">
      <c r="A590" t="str">
        <v>One-Seat</v>
      </c>
      <c r="B590" t="str">
        <v>NORTHCAL TRANSPORTATION LLC</v>
      </c>
      <c r="C590" s="69">
        <v>45652</v>
      </c>
      <c r="D590" t="str">
        <v>VILCHEZ, CHARLENNE</v>
      </c>
      <c r="E590" t="str">
        <v>217</v>
      </c>
      <c r="F590" t="str">
        <v>WAV</v>
      </c>
      <c r="G590" t="str">
        <v>AM1,WH1</v>
      </c>
      <c r="H590" t="str">
        <v>SD</v>
      </c>
      <c r="I590">
        <v>4045572</v>
      </c>
      <c r="J590">
        <v>10.86</v>
      </c>
      <c r="K590">
        <v>23</v>
      </c>
    </row>
    <row r="591" spans="1:11" x14ac:dyDescent="0.25">
      <c r="A591" t="str">
        <v>One-Seat</v>
      </c>
      <c r="B591" t="str">
        <v>AARON TRANSPORTATION</v>
      </c>
      <c r="C591" s="69">
        <v>45652</v>
      </c>
      <c r="D591" t="str">
        <v>ALLISON, AARON</v>
      </c>
      <c r="E591" t="str">
        <v>202</v>
      </c>
      <c r="F591" t="str">
        <v>WAV</v>
      </c>
      <c r="G591" t="str">
        <v>AM1</v>
      </c>
      <c r="H591" t="str">
        <v>SD</v>
      </c>
      <c r="I591">
        <v>4045054</v>
      </c>
      <c r="J591">
        <v>14.36</v>
      </c>
      <c r="K591">
        <v>82</v>
      </c>
    </row>
    <row r="592" spans="1:11" x14ac:dyDescent="0.25">
      <c r="A592" t="str">
        <v>One-Seat</v>
      </c>
      <c r="B592" t="str">
        <v>MADE EAZY LLC</v>
      </c>
      <c r="C592" s="69">
        <v>45652</v>
      </c>
      <c r="D592" t="str">
        <v>OBELTON, KENNETH</v>
      </c>
      <c r="E592" t="str">
        <v>219</v>
      </c>
      <c r="F592" t="str">
        <v>SEDAN</v>
      </c>
      <c r="G592" t="str">
        <v>AM1</v>
      </c>
      <c r="H592" t="str">
        <v>SD</v>
      </c>
      <c r="I592">
        <v>4045059</v>
      </c>
      <c r="J592">
        <v>20.329999999999998</v>
      </c>
      <c r="K592">
        <v>65</v>
      </c>
    </row>
    <row r="593" spans="1:11" x14ac:dyDescent="0.25">
      <c r="A593" t="str">
        <v>One-Seat</v>
      </c>
      <c r="B593" t="str">
        <v>MADE EAZY LLC</v>
      </c>
      <c r="C593" s="69">
        <v>45652</v>
      </c>
      <c r="D593" t="str">
        <v>OBELTON, KENNETH</v>
      </c>
      <c r="E593" t="str">
        <v>219</v>
      </c>
      <c r="F593" t="str">
        <v>SEDAN</v>
      </c>
      <c r="G593" t="str">
        <v>AM1</v>
      </c>
      <c r="H593" t="str">
        <v>SD</v>
      </c>
      <c r="I593">
        <v>4045169</v>
      </c>
      <c r="J593">
        <v>17.43</v>
      </c>
      <c r="K593">
        <v>46</v>
      </c>
    </row>
    <row r="594" spans="1:11" x14ac:dyDescent="0.25">
      <c r="A594" t="str">
        <v>One-Seat</v>
      </c>
      <c r="B594" t="str">
        <v>REM SOLUTIONS LLC</v>
      </c>
      <c r="C594" s="69">
        <v>45652</v>
      </c>
      <c r="D594" t="str">
        <v>MAINESS, RYAN</v>
      </c>
      <c r="E594" t="str">
        <v>215</v>
      </c>
      <c r="F594" t="str">
        <v>SEDAN</v>
      </c>
      <c r="G594" t="str">
        <v>AM1</v>
      </c>
      <c r="H594" t="str">
        <v>SD</v>
      </c>
      <c r="I594">
        <v>4045168</v>
      </c>
      <c r="J594">
        <v>17.43</v>
      </c>
      <c r="K594">
        <v>27</v>
      </c>
    </row>
    <row r="595" spans="1:11" x14ac:dyDescent="0.25">
      <c r="A595" t="str">
        <v>One-Seat</v>
      </c>
      <c r="B595" t="str">
        <v>EXPRESS TRANSPORTATION SERVICES, LLC</v>
      </c>
      <c r="C595" s="69">
        <v>45652</v>
      </c>
      <c r="D595" t="str">
        <v>EVANS, JOHN</v>
      </c>
      <c r="E595" t="str">
        <v>208</v>
      </c>
      <c r="F595" t="str">
        <v>WAV</v>
      </c>
      <c r="G595" t="str">
        <v>AM1,WK1</v>
      </c>
      <c r="H595" t="str">
        <v>SD</v>
      </c>
      <c r="I595">
        <v>4045521</v>
      </c>
      <c r="J595">
        <v>29.6</v>
      </c>
      <c r="K595">
        <v>52</v>
      </c>
    </row>
    <row r="596" spans="1:11" x14ac:dyDescent="0.25">
      <c r="A596" t="str">
        <v>One-Seat</v>
      </c>
      <c r="B596" t="str">
        <v>QUICK RIDES CA</v>
      </c>
      <c r="C596" s="69">
        <v>45652</v>
      </c>
      <c r="D596" t="str">
        <v>TILLMAN, ROSALYN</v>
      </c>
      <c r="E596" t="str">
        <v>205A</v>
      </c>
      <c r="F596" t="str">
        <v>WAV</v>
      </c>
      <c r="G596" t="str">
        <v>AM1</v>
      </c>
      <c r="H596" t="str">
        <v>SD</v>
      </c>
      <c r="I596">
        <v>4045436</v>
      </c>
      <c r="J596">
        <v>7.93</v>
      </c>
      <c r="K596">
        <v>34</v>
      </c>
    </row>
    <row r="597" spans="1:11" x14ac:dyDescent="0.25">
      <c r="A597" t="str">
        <v>One-Seat</v>
      </c>
      <c r="B597" t="str">
        <v>EXPRESS TRANSPORTATION SERVICES, LLC</v>
      </c>
      <c r="C597" s="69">
        <v>45652</v>
      </c>
      <c r="D597" t="str">
        <v>ALLGOOD, SCOTT</v>
      </c>
      <c r="E597" t="str">
        <v>201</v>
      </c>
      <c r="F597" t="str">
        <v>BIGVAN</v>
      </c>
      <c r="G597" t="str">
        <v>AM1</v>
      </c>
      <c r="H597" t="str">
        <v>SD</v>
      </c>
      <c r="I597">
        <v>4045295</v>
      </c>
      <c r="J597">
        <v>17.3</v>
      </c>
      <c r="K597">
        <v>27</v>
      </c>
    </row>
    <row r="598" spans="1:11" x14ac:dyDescent="0.25">
      <c r="A598" t="str">
        <v>One-Seat</v>
      </c>
      <c r="B598" t="str">
        <v>HIGHER-SELF LLC</v>
      </c>
      <c r="C598" s="69">
        <v>45652</v>
      </c>
      <c r="D598" t="str">
        <v>BROWN, LOVIE</v>
      </c>
      <c r="E598" t="str">
        <v>216</v>
      </c>
      <c r="F598" t="str">
        <v>SEDAN</v>
      </c>
      <c r="G598" t="str">
        <v>AM1</v>
      </c>
      <c r="H598" t="str">
        <v>SD</v>
      </c>
      <c r="I598">
        <v>4045294</v>
      </c>
      <c r="J598">
        <v>17.3</v>
      </c>
      <c r="K598">
        <v>44</v>
      </c>
    </row>
    <row r="599" spans="1:11" x14ac:dyDescent="0.25">
      <c r="A599" t="str">
        <v>One-Seat</v>
      </c>
      <c r="B599" t="str">
        <v>MONAI&amp;SON'S LLC</v>
      </c>
      <c r="C599" s="69">
        <v>45652</v>
      </c>
      <c r="D599" t="str">
        <v>MOLLIQUE, ROMESHA</v>
      </c>
      <c r="E599" t="str">
        <v>203</v>
      </c>
      <c r="F599" t="str">
        <v>WAV</v>
      </c>
      <c r="G599" t="str">
        <v>WK1</v>
      </c>
      <c r="H599" t="str">
        <v>SD</v>
      </c>
      <c r="I599">
        <v>4045287</v>
      </c>
      <c r="J599">
        <v>14.1</v>
      </c>
      <c r="K599">
        <v>70</v>
      </c>
    </row>
    <row r="600" spans="1:11" x14ac:dyDescent="0.25">
      <c r="A600" t="str">
        <v>One-Seat</v>
      </c>
      <c r="B600" t="str">
        <v>HIGHER-SELF LLC</v>
      </c>
      <c r="C600" s="69">
        <v>45652</v>
      </c>
      <c r="D600" t="str">
        <v>BROWN, LOVIE</v>
      </c>
      <c r="E600" t="str">
        <v>216</v>
      </c>
      <c r="F600" t="str">
        <v>SEDAN</v>
      </c>
      <c r="G600" t="str">
        <v>WK1</v>
      </c>
      <c r="H600" t="str">
        <v>SD</v>
      </c>
      <c r="I600">
        <v>4045286</v>
      </c>
      <c r="J600">
        <v>14.1</v>
      </c>
      <c r="K600">
        <v>31</v>
      </c>
    </row>
    <row r="601" spans="1:11" x14ac:dyDescent="0.25">
      <c r="A601" t="str">
        <v>One-Seat</v>
      </c>
      <c r="B601" t="str">
        <v>SYNERGY MEDICAL TRANSPORTATION LLC</v>
      </c>
      <c r="C601" s="69">
        <v>45652</v>
      </c>
      <c r="D601" t="str">
        <v>JENNINGS, WILLIAM</v>
      </c>
      <c r="E601" t="str">
        <v>218</v>
      </c>
      <c r="F601" t="str">
        <v>SEDAN</v>
      </c>
      <c r="G601" t="str">
        <v>AM1</v>
      </c>
      <c r="H601" t="str">
        <v>SD</v>
      </c>
      <c r="I601">
        <v>4046150</v>
      </c>
      <c r="J601">
        <v>28.7</v>
      </c>
      <c r="K601">
        <v>39</v>
      </c>
    </row>
    <row r="602" spans="1:11" x14ac:dyDescent="0.25">
      <c r="A602" t="str">
        <v>One-Seat</v>
      </c>
      <c r="B602" t="str">
        <v>AARON TRANSPORTATION</v>
      </c>
      <c r="C602" s="69">
        <v>45652</v>
      </c>
      <c r="D602" t="str">
        <v>ALLISON, AARON</v>
      </c>
      <c r="E602" t="str">
        <v>202</v>
      </c>
      <c r="F602" t="str">
        <v>WAV</v>
      </c>
      <c r="G602" t="str">
        <v>AM1</v>
      </c>
      <c r="H602" t="str">
        <v>SD</v>
      </c>
      <c r="I602">
        <v>4045279</v>
      </c>
      <c r="J602">
        <v>10.039999999999999</v>
      </c>
      <c r="K602">
        <v>28</v>
      </c>
    </row>
    <row r="603" spans="1:11" x14ac:dyDescent="0.25">
      <c r="A603" t="str">
        <v>One-Seat</v>
      </c>
      <c r="B603" t="str">
        <v>MONAI&amp;SON'S LLC</v>
      </c>
      <c r="C603" s="69">
        <v>45652</v>
      </c>
      <c r="D603" t="str">
        <v>MOLLIQUE, ROMESHA</v>
      </c>
      <c r="E603" t="str">
        <v>203</v>
      </c>
      <c r="F603" t="str">
        <v>WAV</v>
      </c>
      <c r="G603" t="str">
        <v>WH1</v>
      </c>
      <c r="H603" t="str">
        <v>WC</v>
      </c>
      <c r="I603">
        <v>4046239</v>
      </c>
      <c r="J603">
        <v>7.82</v>
      </c>
      <c r="K603">
        <v>48</v>
      </c>
    </row>
    <row r="604" spans="1:11" x14ac:dyDescent="0.25">
      <c r="A604" t="str">
        <v>One-Seat</v>
      </c>
      <c r="B604" t="str">
        <v>AARON TRANSPORTATION</v>
      </c>
      <c r="C604" s="69">
        <v>45652</v>
      </c>
      <c r="D604" t="str">
        <v>ALLISON, AARON</v>
      </c>
      <c r="E604" t="str">
        <v>202</v>
      </c>
      <c r="F604" t="str">
        <v>WAV</v>
      </c>
      <c r="G604" t="str">
        <v>AM1</v>
      </c>
      <c r="H604" t="str">
        <v>SD</v>
      </c>
      <c r="I604">
        <v>4045293</v>
      </c>
      <c r="J604">
        <v>4.38</v>
      </c>
      <c r="K604">
        <v>12</v>
      </c>
    </row>
    <row r="605" spans="1:11" x14ac:dyDescent="0.25">
      <c r="A605" t="str">
        <v>One-Seat</v>
      </c>
      <c r="B605" t="str">
        <v>DIAMOND HILL TRANSPORTATION LLC</v>
      </c>
      <c r="C605" s="69">
        <v>45652</v>
      </c>
      <c r="D605" t="str">
        <v>STEPHENS, MARITZA</v>
      </c>
      <c r="E605" t="str">
        <v>206</v>
      </c>
      <c r="F605" t="str">
        <v>WAV</v>
      </c>
      <c r="G605" t="str">
        <v>AM1</v>
      </c>
      <c r="H605" t="str">
        <v>SD</v>
      </c>
      <c r="I605">
        <v>4045278</v>
      </c>
      <c r="J605">
        <v>10.039999999999999</v>
      </c>
      <c r="K605">
        <v>33</v>
      </c>
    </row>
    <row r="606" spans="1:11" x14ac:dyDescent="0.25">
      <c r="A606" t="str">
        <v>One-Seat</v>
      </c>
      <c r="B606" t="str">
        <v>EXPRESS TRANSPORTATION SERVICES, LLC</v>
      </c>
      <c r="C606" s="69">
        <v>45652</v>
      </c>
      <c r="D606" t="str">
        <v>ALLGOOD, SCOTT</v>
      </c>
      <c r="E606" t="str">
        <v>201</v>
      </c>
      <c r="F606" t="str">
        <v>BIGVAN</v>
      </c>
      <c r="G606" t="str">
        <v>AM1</v>
      </c>
      <c r="H606" t="str">
        <v>SD</v>
      </c>
      <c r="I606">
        <v>4046105</v>
      </c>
      <c r="J606">
        <v>14.08</v>
      </c>
      <c r="K606">
        <v>23</v>
      </c>
    </row>
    <row r="607" spans="1:11" x14ac:dyDescent="0.25">
      <c r="A607" t="str">
        <v>One-Seat</v>
      </c>
      <c r="B607" t="str">
        <v>TRANSIT LTM LLC</v>
      </c>
      <c r="C607" s="69">
        <v>45652</v>
      </c>
      <c r="D607" t="str">
        <v>MALCOM, LANDREW</v>
      </c>
      <c r="E607" t="str">
        <v>209</v>
      </c>
      <c r="F607" t="str">
        <v>WAV</v>
      </c>
      <c r="G607" t="str">
        <v>WK1</v>
      </c>
      <c r="H607" t="str">
        <v>SD</v>
      </c>
      <c r="I607">
        <v>4045651</v>
      </c>
      <c r="J607">
        <v>31.58</v>
      </c>
      <c r="K607">
        <v>52</v>
      </c>
    </row>
    <row r="608" spans="1:11" x14ac:dyDescent="0.25">
      <c r="A608" t="str">
        <v>One-Seat</v>
      </c>
      <c r="B608" t="str">
        <v>MADE EAZY LLC</v>
      </c>
      <c r="C608" s="69">
        <v>45652</v>
      </c>
      <c r="D608" t="str">
        <v>OBELTON, KENNETH</v>
      </c>
      <c r="E608" t="str">
        <v>219</v>
      </c>
      <c r="F608" t="str">
        <v>SEDAN</v>
      </c>
      <c r="G608" t="str">
        <v>WK1</v>
      </c>
      <c r="H608" t="str">
        <v>SD</v>
      </c>
      <c r="I608">
        <v>4045647</v>
      </c>
      <c r="J608">
        <v>31.58</v>
      </c>
      <c r="K608">
        <v>49</v>
      </c>
    </row>
    <row r="609" spans="1:11" x14ac:dyDescent="0.25">
      <c r="A609" t="str">
        <v>One-Seat</v>
      </c>
      <c r="B609" t="str">
        <v>GET CARE TRANSIT LLC</v>
      </c>
      <c r="C609" s="69">
        <v>45652</v>
      </c>
      <c r="D609" t="str">
        <v>BOGALE, GETU</v>
      </c>
      <c r="E609" t="str">
        <v>214</v>
      </c>
      <c r="F609" t="str">
        <v>WAV</v>
      </c>
      <c r="G609" t="str">
        <v>AM1</v>
      </c>
      <c r="H609" t="str">
        <v>SD</v>
      </c>
      <c r="I609">
        <v>4046143</v>
      </c>
      <c r="J609">
        <v>28.7</v>
      </c>
      <c r="K609">
        <v>62</v>
      </c>
    </row>
    <row r="610" spans="1:11" x14ac:dyDescent="0.25">
      <c r="A610" t="str">
        <v>One-Seat</v>
      </c>
      <c r="B610" t="str">
        <v>MONAI&amp;SON'S LLC</v>
      </c>
      <c r="C610" s="69">
        <v>45653</v>
      </c>
      <c r="D610" t="str">
        <v>MOLLIQUE, ROMESHA</v>
      </c>
      <c r="E610" t="str">
        <v>203</v>
      </c>
      <c r="F610" t="str">
        <v>WAV</v>
      </c>
      <c r="G610" t="str">
        <v>AM1</v>
      </c>
      <c r="H610" t="str">
        <v>SD</v>
      </c>
      <c r="I610">
        <v>4048916</v>
      </c>
      <c r="J610">
        <v>8.19</v>
      </c>
      <c r="K610">
        <v>20</v>
      </c>
    </row>
    <row r="611" spans="1:11" x14ac:dyDescent="0.25">
      <c r="A611" t="str">
        <v>One-Seat</v>
      </c>
      <c r="B611" t="str">
        <v>MONAI&amp;SON'S LLC</v>
      </c>
      <c r="C611" s="69">
        <v>45653</v>
      </c>
      <c r="D611" t="str">
        <v>MOLLIQUE, ROMESHA</v>
      </c>
      <c r="E611" t="str">
        <v>203</v>
      </c>
      <c r="F611" t="str">
        <v>WAV</v>
      </c>
      <c r="G611" t="str">
        <v>AM1</v>
      </c>
      <c r="H611" t="str">
        <v>SD</v>
      </c>
      <c r="I611">
        <v>4045722</v>
      </c>
      <c r="J611">
        <v>11.47</v>
      </c>
      <c r="K611">
        <v>46</v>
      </c>
    </row>
    <row r="612" spans="1:11" x14ac:dyDescent="0.25">
      <c r="A612" t="str">
        <v>One-Seat</v>
      </c>
      <c r="B612" t="str">
        <v>AARON TRANSPORTATION</v>
      </c>
      <c r="C612" s="69">
        <v>45653</v>
      </c>
      <c r="D612" t="str">
        <v>ALLISON, AARON</v>
      </c>
      <c r="E612" t="str">
        <v>202</v>
      </c>
      <c r="F612" t="str">
        <v>WAV</v>
      </c>
      <c r="G612" t="str">
        <v>AM1</v>
      </c>
      <c r="H612" t="str">
        <v>SD</v>
      </c>
      <c r="I612">
        <v>4046746</v>
      </c>
      <c r="J612">
        <v>14.03</v>
      </c>
      <c r="K612">
        <v>58</v>
      </c>
    </row>
    <row r="613" spans="1:11" x14ac:dyDescent="0.25">
      <c r="A613" t="str">
        <v>One-Seat</v>
      </c>
      <c r="B613" t="str">
        <v>GET CARE TRANSIT LLC</v>
      </c>
      <c r="C613" s="69">
        <v>45653</v>
      </c>
      <c r="D613" t="str">
        <v>BOGALE, GETU</v>
      </c>
      <c r="E613" t="str">
        <v>214</v>
      </c>
      <c r="F613" t="str">
        <v>WAV</v>
      </c>
      <c r="G613" t="str">
        <v>AM1</v>
      </c>
      <c r="H613" t="str">
        <v>SD</v>
      </c>
      <c r="I613">
        <v>4046745</v>
      </c>
      <c r="J613">
        <v>12.94</v>
      </c>
      <c r="K613">
        <v>24</v>
      </c>
    </row>
    <row r="614" spans="1:11" x14ac:dyDescent="0.25">
      <c r="A614" t="str">
        <v>One-Seat</v>
      </c>
      <c r="B614" t="str">
        <v>AARON TRANSPORTATION</v>
      </c>
      <c r="C614" s="69">
        <v>45653</v>
      </c>
      <c r="D614" t="str">
        <v>ALLISON, AARON</v>
      </c>
      <c r="E614" t="str">
        <v>202</v>
      </c>
      <c r="F614" t="str">
        <v>WAV</v>
      </c>
      <c r="G614" t="str">
        <v>AM1</v>
      </c>
      <c r="H614" t="str">
        <v>SD</v>
      </c>
      <c r="I614">
        <v>4046741</v>
      </c>
      <c r="J614">
        <v>14.03</v>
      </c>
      <c r="K614">
        <v>54</v>
      </c>
    </row>
    <row r="615" spans="1:11" x14ac:dyDescent="0.25">
      <c r="A615" t="str">
        <v>One-Seat</v>
      </c>
      <c r="B615" t="str">
        <v>EXPRESS TRANSPORTATION SERVICES, LLC</v>
      </c>
      <c r="C615" s="69">
        <v>45653</v>
      </c>
      <c r="D615" t="str">
        <v>ROGERS, JAMES</v>
      </c>
      <c r="E615" t="str">
        <v>207</v>
      </c>
      <c r="F615" t="str">
        <v>WAV</v>
      </c>
      <c r="G615" t="str">
        <v>AM1</v>
      </c>
      <c r="H615" t="str">
        <v>SD</v>
      </c>
      <c r="I615">
        <v>4045723</v>
      </c>
      <c r="J615">
        <v>11.47</v>
      </c>
      <c r="K615">
        <v>20</v>
      </c>
    </row>
    <row r="616" spans="1:11" x14ac:dyDescent="0.25">
      <c r="A616" t="str">
        <v>One-Seat</v>
      </c>
      <c r="B616" t="str">
        <v>EXPRESS TRANSPORTATION SERVICES, LLC</v>
      </c>
      <c r="C616" s="69">
        <v>45653</v>
      </c>
      <c r="D616" t="str">
        <v>BANKS, LENARD</v>
      </c>
      <c r="E616" t="str">
        <v>221</v>
      </c>
      <c r="F616" t="str">
        <v>WAV</v>
      </c>
      <c r="G616" t="str">
        <v>AM1</v>
      </c>
      <c r="H616" t="str">
        <v>SD</v>
      </c>
      <c r="I616">
        <v>4046763</v>
      </c>
      <c r="J616">
        <v>26.71</v>
      </c>
      <c r="K616">
        <v>0</v>
      </c>
    </row>
    <row r="617" spans="1:11" x14ac:dyDescent="0.25">
      <c r="A617" t="str">
        <v>One-Seat</v>
      </c>
      <c r="B617" t="str">
        <v>TRANSIT LTM LLC</v>
      </c>
      <c r="C617" s="69">
        <v>45653</v>
      </c>
      <c r="D617" t="str">
        <v>MALCOM, LANDREW</v>
      </c>
      <c r="E617" t="str">
        <v>209</v>
      </c>
      <c r="F617" t="str">
        <v>WAV</v>
      </c>
      <c r="G617" t="str">
        <v>AM1</v>
      </c>
      <c r="H617" t="str">
        <v>SD</v>
      </c>
      <c r="I617">
        <v>4046764</v>
      </c>
      <c r="J617">
        <v>26.71</v>
      </c>
      <c r="K617">
        <v>79</v>
      </c>
    </row>
    <row r="618" spans="1:11" x14ac:dyDescent="0.25">
      <c r="A618" t="str">
        <v>One-Seat</v>
      </c>
      <c r="B618" t="str">
        <v>SYNERGY MEDICAL TRANSPORTATION LLC</v>
      </c>
      <c r="C618" s="69">
        <v>45653</v>
      </c>
      <c r="D618" t="str">
        <v>VAUGHN, DUSTIN</v>
      </c>
      <c r="E618" t="str">
        <v>220</v>
      </c>
      <c r="F618" t="str">
        <v>SEDAN</v>
      </c>
      <c r="G618" t="str">
        <v>AM1</v>
      </c>
      <c r="H618" t="str">
        <v>SD</v>
      </c>
      <c r="I618">
        <v>4048882</v>
      </c>
      <c r="J618">
        <v>18.010000000000002</v>
      </c>
      <c r="K618">
        <v>40</v>
      </c>
    </row>
    <row r="619" spans="1:11" x14ac:dyDescent="0.25">
      <c r="A619" t="str">
        <v>One-Seat</v>
      </c>
      <c r="B619" t="str">
        <v>AARON TRANSPORTATION</v>
      </c>
      <c r="C619" s="69">
        <v>45653</v>
      </c>
      <c r="D619" t="str">
        <v>ALLISON, AARON</v>
      </c>
      <c r="E619" t="str">
        <v>202</v>
      </c>
      <c r="F619" t="str">
        <v>WAV</v>
      </c>
      <c r="G619" t="str">
        <v>AM1</v>
      </c>
      <c r="H619" t="str">
        <v>SD</v>
      </c>
      <c r="I619">
        <v>4048319</v>
      </c>
      <c r="J619">
        <v>27.05</v>
      </c>
      <c r="K619">
        <v>29</v>
      </c>
    </row>
    <row r="620" spans="1:11" x14ac:dyDescent="0.25">
      <c r="A620" t="str">
        <v>One-Seat</v>
      </c>
      <c r="B620" t="str">
        <v>TRANSIT LTM LLC</v>
      </c>
      <c r="C620" s="69">
        <v>45653</v>
      </c>
      <c r="D620" t="str">
        <v>MALCOM, LANDREW</v>
      </c>
      <c r="E620" t="str">
        <v>209</v>
      </c>
      <c r="F620" t="str">
        <v>WAV</v>
      </c>
      <c r="G620" t="str">
        <v>AM1</v>
      </c>
      <c r="H620" t="str">
        <v>SD</v>
      </c>
      <c r="I620">
        <v>4048320</v>
      </c>
      <c r="J620">
        <v>27.05</v>
      </c>
      <c r="K620">
        <v>35</v>
      </c>
    </row>
    <row r="621" spans="1:11" x14ac:dyDescent="0.25">
      <c r="A621" t="str">
        <v>One-Seat</v>
      </c>
      <c r="B621" t="str">
        <v>EXPRESS TRANSPORTATION SERVICES, LLC</v>
      </c>
      <c r="C621" s="69">
        <v>45653</v>
      </c>
      <c r="D621" t="str">
        <v>EVANS, JOHN</v>
      </c>
      <c r="E621" t="str">
        <v>208</v>
      </c>
      <c r="F621" t="str">
        <v>WAV</v>
      </c>
      <c r="G621" t="str">
        <v>AM1</v>
      </c>
      <c r="H621" t="str">
        <v>SD</v>
      </c>
      <c r="I621">
        <v>4048344</v>
      </c>
      <c r="J621">
        <v>27.74</v>
      </c>
      <c r="K621">
        <v>39</v>
      </c>
    </row>
    <row r="622" spans="1:11" x14ac:dyDescent="0.25">
      <c r="A622" t="str">
        <v>One-Seat</v>
      </c>
      <c r="B622" t="str">
        <v>QUICK RIDES CA</v>
      </c>
      <c r="C622" s="69">
        <v>45653</v>
      </c>
      <c r="D622" t="str">
        <v>BUTLER, JACQUELINE</v>
      </c>
      <c r="E622" t="str">
        <v>205B</v>
      </c>
      <c r="F622" t="str">
        <v>WAV</v>
      </c>
      <c r="G622" t="str">
        <v>AM1</v>
      </c>
      <c r="H622" t="str">
        <v>SD</v>
      </c>
      <c r="I622">
        <v>4048345</v>
      </c>
      <c r="J622">
        <v>27.74</v>
      </c>
      <c r="K622">
        <v>30</v>
      </c>
    </row>
    <row r="623" spans="1:11" x14ac:dyDescent="0.25">
      <c r="A623" t="str">
        <v>One-Seat</v>
      </c>
      <c r="B623" t="str">
        <v>TRANSIT LTM LLC</v>
      </c>
      <c r="C623" s="69">
        <v>45653</v>
      </c>
      <c r="D623" t="str">
        <v>MALCOM, LANDREW</v>
      </c>
      <c r="E623" t="str">
        <v>209</v>
      </c>
      <c r="F623" t="str">
        <v>WAV</v>
      </c>
      <c r="G623" t="str">
        <v>AM2</v>
      </c>
      <c r="H623" t="str">
        <v>SD</v>
      </c>
      <c r="I623">
        <v>4048875</v>
      </c>
      <c r="J623">
        <v>23.67</v>
      </c>
      <c r="K623">
        <v>33</v>
      </c>
    </row>
    <row r="624" spans="1:11" x14ac:dyDescent="0.25">
      <c r="A624" t="str">
        <v>One-Seat</v>
      </c>
      <c r="B624" t="str">
        <v>EXPRESS TRANSPORTATION SERVICES, LLC</v>
      </c>
      <c r="C624" s="69">
        <v>45653</v>
      </c>
      <c r="D624" t="str">
        <v>UMANA, DOMINGO</v>
      </c>
      <c r="E624" t="str">
        <v>210B</v>
      </c>
      <c r="F624" t="str">
        <v>WAV</v>
      </c>
      <c r="G624" t="str">
        <v>AM1</v>
      </c>
      <c r="H624" t="str">
        <v>SD</v>
      </c>
      <c r="I624">
        <v>4048873</v>
      </c>
      <c r="J624">
        <v>9.1999999999999993</v>
      </c>
      <c r="K624">
        <v>26</v>
      </c>
    </row>
    <row r="625" spans="1:11" x14ac:dyDescent="0.25">
      <c r="A625" t="str">
        <v>One-Seat</v>
      </c>
      <c r="B625" t="str">
        <v>EXPRESS TRANSPORTATION SERVICES, LLC</v>
      </c>
      <c r="C625" s="69">
        <v>45653</v>
      </c>
      <c r="D625" t="str">
        <v>BANKS, LENARD</v>
      </c>
      <c r="E625" t="str">
        <v>221</v>
      </c>
      <c r="F625" t="str">
        <v>WAV</v>
      </c>
      <c r="G625" t="str">
        <v>AM1</v>
      </c>
      <c r="H625" t="str">
        <v>SD</v>
      </c>
      <c r="I625">
        <v>4048865</v>
      </c>
      <c r="J625">
        <v>12.75</v>
      </c>
      <c r="K625">
        <v>22</v>
      </c>
    </row>
    <row r="626" spans="1:11" x14ac:dyDescent="0.25">
      <c r="A626" t="str">
        <v>One-Seat</v>
      </c>
      <c r="B626" t="str">
        <v>EXPRESS TRANSPORTATION SERVICES, LLC</v>
      </c>
      <c r="C626" s="69">
        <v>45653</v>
      </c>
      <c r="D626" t="str">
        <v>KEITH , CLYDE</v>
      </c>
      <c r="E626" t="str">
        <v>212</v>
      </c>
      <c r="F626" t="str">
        <v>WAV</v>
      </c>
      <c r="G626" t="str">
        <v>AM1</v>
      </c>
      <c r="H626" t="str">
        <v>SD</v>
      </c>
      <c r="I626">
        <v>4048864</v>
      </c>
      <c r="J626">
        <v>12.75</v>
      </c>
      <c r="K626">
        <v>48</v>
      </c>
    </row>
    <row r="627" spans="1:11" x14ac:dyDescent="0.25">
      <c r="A627" t="str">
        <v>One-Seat</v>
      </c>
      <c r="B627" t="str">
        <v>EXPRESS TRANSPORTATION SERVICES, LLC</v>
      </c>
      <c r="C627" s="69">
        <v>45653</v>
      </c>
      <c r="D627" t="str">
        <v>ROGERS, JAMES</v>
      </c>
      <c r="E627" t="str">
        <v>207</v>
      </c>
      <c r="F627" t="str">
        <v>WAV</v>
      </c>
      <c r="G627" t="str">
        <v>AM1</v>
      </c>
      <c r="H627" t="str">
        <v>SD</v>
      </c>
      <c r="I627">
        <v>4048883</v>
      </c>
      <c r="J627">
        <v>18.010000000000002</v>
      </c>
      <c r="K627">
        <v>25</v>
      </c>
    </row>
    <row r="628" spans="1:11" x14ac:dyDescent="0.25">
      <c r="A628" t="str">
        <v>One-Seat</v>
      </c>
      <c r="B628" t="str">
        <v>REM SOLUTIONS LLC</v>
      </c>
      <c r="C628" s="69">
        <v>45653</v>
      </c>
      <c r="D628" t="str">
        <v>MAINESS, RYAN</v>
      </c>
      <c r="E628" t="str">
        <v>215</v>
      </c>
      <c r="F628" t="str">
        <v>SEDAN</v>
      </c>
      <c r="G628" t="str">
        <v>AM1</v>
      </c>
      <c r="H628" t="str">
        <v>SD</v>
      </c>
      <c r="I628">
        <v>4047854</v>
      </c>
      <c r="J628">
        <v>11.95</v>
      </c>
      <c r="K628">
        <v>26</v>
      </c>
    </row>
    <row r="629" spans="1:11" x14ac:dyDescent="0.25">
      <c r="A629" t="str">
        <v>One-Seat</v>
      </c>
      <c r="B629" t="str">
        <v>EXPRESS TRANSPORTATION SERVICES, LLC</v>
      </c>
      <c r="C629" s="69">
        <v>45653</v>
      </c>
      <c r="D629" t="str">
        <v>KEITH , CLYDE</v>
      </c>
      <c r="E629" t="str">
        <v>212</v>
      </c>
      <c r="F629" t="str">
        <v>WAV</v>
      </c>
      <c r="G629" t="str">
        <v>AM1</v>
      </c>
      <c r="H629" t="str">
        <v>SD</v>
      </c>
      <c r="I629">
        <v>4047852</v>
      </c>
      <c r="J629">
        <v>11.95</v>
      </c>
      <c r="K629">
        <v>45</v>
      </c>
    </row>
    <row r="630" spans="1:11" x14ac:dyDescent="0.25">
      <c r="A630" t="str">
        <v>One-Seat</v>
      </c>
      <c r="B630" t="str">
        <v>AARON TRANSPORTATION</v>
      </c>
      <c r="C630" s="69">
        <v>45653</v>
      </c>
      <c r="D630" t="str">
        <v>ALLISON, AARON</v>
      </c>
      <c r="E630" t="str">
        <v>202</v>
      </c>
      <c r="F630" t="str">
        <v>WAV</v>
      </c>
      <c r="G630" t="str">
        <v>LW1</v>
      </c>
      <c r="H630" t="str">
        <v>SD</v>
      </c>
      <c r="I630">
        <v>4047850</v>
      </c>
      <c r="J630">
        <v>16.420000000000002</v>
      </c>
      <c r="K630">
        <v>20</v>
      </c>
    </row>
    <row r="631" spans="1:11" x14ac:dyDescent="0.25">
      <c r="A631" t="str">
        <v>One-Seat</v>
      </c>
      <c r="B631" t="str">
        <v>SYNERGY MEDICAL TRANSPORTATION LLC</v>
      </c>
      <c r="C631" s="69">
        <v>45653</v>
      </c>
      <c r="D631" t="str">
        <v>MARZI, SAMI JAN</v>
      </c>
      <c r="E631" t="str">
        <v>204</v>
      </c>
      <c r="F631" t="str">
        <v>WAV</v>
      </c>
      <c r="G631" t="str">
        <v>PW1</v>
      </c>
      <c r="H631" t="str">
        <v>WC</v>
      </c>
      <c r="I631">
        <v>4048907</v>
      </c>
      <c r="J631">
        <v>21.1</v>
      </c>
      <c r="K631">
        <v>30</v>
      </c>
    </row>
    <row r="632" spans="1:11" x14ac:dyDescent="0.25">
      <c r="A632" t="str">
        <v>One-Seat</v>
      </c>
      <c r="B632" t="str">
        <v>FOWLER SENIOR TRANSIT LLC</v>
      </c>
      <c r="C632" s="69">
        <v>45653</v>
      </c>
      <c r="D632" t="str">
        <v>FOWLER, ANTOINE</v>
      </c>
      <c r="E632" t="str">
        <v>222</v>
      </c>
      <c r="F632" t="str">
        <v>WAV</v>
      </c>
      <c r="G632" t="str">
        <v>PW1</v>
      </c>
      <c r="H632" t="str">
        <v>WC</v>
      </c>
      <c r="I632">
        <v>4048905</v>
      </c>
      <c r="J632">
        <v>21.1</v>
      </c>
      <c r="K632">
        <v>58</v>
      </c>
    </row>
    <row r="633" spans="1:11" x14ac:dyDescent="0.25">
      <c r="A633" t="str">
        <v>One-Seat</v>
      </c>
      <c r="B633" t="str">
        <v>TRANSIT LTM LLC</v>
      </c>
      <c r="C633" s="69">
        <v>45653</v>
      </c>
      <c r="D633" t="str">
        <v>MALCOM, LANDREW</v>
      </c>
      <c r="E633" t="str">
        <v>209</v>
      </c>
      <c r="F633" t="str">
        <v>WAV</v>
      </c>
      <c r="G633" t="str">
        <v>AM1</v>
      </c>
      <c r="H633" t="str">
        <v>SD</v>
      </c>
      <c r="I633">
        <v>4047816</v>
      </c>
      <c r="J633">
        <v>11.96</v>
      </c>
      <c r="K633">
        <v>21</v>
      </c>
    </row>
    <row r="634" spans="1:11" x14ac:dyDescent="0.25">
      <c r="A634" t="str">
        <v>One-Seat</v>
      </c>
      <c r="B634" t="str">
        <v>EXPRESS TRANSPORTATION SERVICES, LLC</v>
      </c>
      <c r="C634" s="69">
        <v>45653</v>
      </c>
      <c r="D634" t="str">
        <v>UMANA, DOMINGO</v>
      </c>
      <c r="E634" t="str">
        <v>210B</v>
      </c>
      <c r="F634" t="str">
        <v>WAV</v>
      </c>
      <c r="G634" t="str">
        <v>AM1</v>
      </c>
      <c r="H634" t="str">
        <v>SD</v>
      </c>
      <c r="I634">
        <v>4047817</v>
      </c>
      <c r="J634">
        <v>11.96</v>
      </c>
      <c r="K634">
        <v>20</v>
      </c>
    </row>
    <row r="635" spans="1:11" x14ac:dyDescent="0.25">
      <c r="A635" t="str">
        <v>One-Seat</v>
      </c>
      <c r="B635" t="str">
        <v>AARON TRANSPORTATION</v>
      </c>
      <c r="C635" s="69">
        <v>45653</v>
      </c>
      <c r="D635" t="str">
        <v>ALLISON, AARON</v>
      </c>
      <c r="E635" t="str">
        <v>202</v>
      </c>
      <c r="F635" t="str">
        <v>WAV</v>
      </c>
      <c r="G635" t="str">
        <v>AM1</v>
      </c>
      <c r="H635" t="str">
        <v>SD</v>
      </c>
      <c r="I635">
        <v>4045749</v>
      </c>
      <c r="J635">
        <v>13.14</v>
      </c>
      <c r="K635">
        <v>69</v>
      </c>
    </row>
    <row r="636" spans="1:11" x14ac:dyDescent="0.25">
      <c r="A636" t="str">
        <v>One-Seat</v>
      </c>
      <c r="B636" t="str">
        <v>EXPRESS TRANSPORTATION SERVICES, LLC</v>
      </c>
      <c r="C636" s="69">
        <v>45653</v>
      </c>
      <c r="D636" t="str">
        <v>LARA, DOUGLAS</v>
      </c>
      <c r="E636" t="str">
        <v>213</v>
      </c>
      <c r="F636" t="str">
        <v>WAV</v>
      </c>
      <c r="G636" t="str">
        <v>AM1</v>
      </c>
      <c r="H636" t="str">
        <v>SD</v>
      </c>
      <c r="I636">
        <v>4046731</v>
      </c>
      <c r="J636">
        <v>26.95</v>
      </c>
      <c r="K636">
        <v>98</v>
      </c>
    </row>
    <row r="637" spans="1:11" x14ac:dyDescent="0.25">
      <c r="A637" t="str">
        <v>One-Seat</v>
      </c>
      <c r="B637" t="str">
        <v>QUICK RIDES CA</v>
      </c>
      <c r="C637" s="69">
        <v>45653</v>
      </c>
      <c r="D637" t="str">
        <v>TILLMAN, ROSALYN</v>
      </c>
      <c r="E637" t="str">
        <v>205A</v>
      </c>
      <c r="F637" t="str">
        <v>WAV</v>
      </c>
      <c r="G637" t="str">
        <v>AM1</v>
      </c>
      <c r="H637" t="str">
        <v>SD</v>
      </c>
      <c r="I637">
        <v>4046053</v>
      </c>
      <c r="J637">
        <v>13.97</v>
      </c>
      <c r="K637">
        <v>28</v>
      </c>
    </row>
    <row r="638" spans="1:11" x14ac:dyDescent="0.25">
      <c r="A638" t="str">
        <v>One-Seat</v>
      </c>
      <c r="B638" t="str">
        <v>EXPRESS TRANSPORTATION SERVICES, LLC</v>
      </c>
      <c r="C638" s="69">
        <v>45653</v>
      </c>
      <c r="D638" t="str">
        <v>LARA, DOUGLAS</v>
      </c>
      <c r="E638" t="str">
        <v>213</v>
      </c>
      <c r="F638" t="str">
        <v>WAV</v>
      </c>
      <c r="G638" t="str">
        <v>AM1</v>
      </c>
      <c r="H638" t="str">
        <v>SD</v>
      </c>
      <c r="I638">
        <v>4046054</v>
      </c>
      <c r="J638">
        <v>13.97</v>
      </c>
      <c r="K638">
        <v>52</v>
      </c>
    </row>
    <row r="639" spans="1:11" x14ac:dyDescent="0.25">
      <c r="A639" t="str">
        <v>One-Seat</v>
      </c>
      <c r="B639" t="str">
        <v>DIAMOND HILL TRANSPORTATION LLC</v>
      </c>
      <c r="C639" s="69">
        <v>45653</v>
      </c>
      <c r="D639" t="str">
        <v>STEPHENS, MARITZA</v>
      </c>
      <c r="E639" t="str">
        <v>206</v>
      </c>
      <c r="F639" t="str">
        <v>WAV</v>
      </c>
      <c r="G639" t="str">
        <v>AM1</v>
      </c>
      <c r="H639" t="str">
        <v>SD</v>
      </c>
      <c r="I639">
        <v>4045750</v>
      </c>
      <c r="J639">
        <v>13.14</v>
      </c>
      <c r="K639">
        <v>48</v>
      </c>
    </row>
    <row r="640" spans="1:11" x14ac:dyDescent="0.25">
      <c r="A640" t="str">
        <v>One-Seat</v>
      </c>
      <c r="B640" t="str">
        <v>MADE EAZY LLC</v>
      </c>
      <c r="C640" s="69">
        <v>45653</v>
      </c>
      <c r="D640" t="str">
        <v>OBELTON, KENNETH</v>
      </c>
      <c r="E640" t="str">
        <v>219</v>
      </c>
      <c r="F640" t="str">
        <v>SEDAN</v>
      </c>
      <c r="G640" t="str">
        <v>AM1</v>
      </c>
      <c r="H640" t="str">
        <v>SD</v>
      </c>
      <c r="I640">
        <v>4045989</v>
      </c>
      <c r="J640">
        <v>8.24</v>
      </c>
      <c r="K640">
        <v>50</v>
      </c>
    </row>
    <row r="641" spans="1:11" x14ac:dyDescent="0.25">
      <c r="A641" t="str">
        <v>One-Seat</v>
      </c>
      <c r="B641" t="str">
        <v>HIGHER-SELF LLC</v>
      </c>
      <c r="C641" s="69">
        <v>45653</v>
      </c>
      <c r="D641" t="str">
        <v>BROWN, LOVIE</v>
      </c>
      <c r="E641" t="str">
        <v>216</v>
      </c>
      <c r="F641" t="str">
        <v>SEDAN</v>
      </c>
      <c r="G641" t="str">
        <v>AM1</v>
      </c>
      <c r="H641" t="str">
        <v>SD</v>
      </c>
      <c r="I641">
        <v>4045988</v>
      </c>
      <c r="J641">
        <v>8.24</v>
      </c>
      <c r="K641">
        <v>35</v>
      </c>
    </row>
    <row r="642" spans="1:11" x14ac:dyDescent="0.25">
      <c r="A642" t="str">
        <v>One-Seat</v>
      </c>
      <c r="B642" t="str">
        <v>EXPRESS TRANSPORTATION SERVICES, LLC</v>
      </c>
      <c r="C642" s="69">
        <v>45653</v>
      </c>
      <c r="D642" t="str">
        <v>EVANS, JOHN</v>
      </c>
      <c r="E642" t="str">
        <v>208</v>
      </c>
      <c r="F642" t="str">
        <v>WAV</v>
      </c>
      <c r="G642" t="str">
        <v>WK1</v>
      </c>
      <c r="H642" t="str">
        <v>SD</v>
      </c>
      <c r="I642">
        <v>4049482</v>
      </c>
      <c r="J642">
        <v>15.14</v>
      </c>
      <c r="K642">
        <v>57</v>
      </c>
    </row>
    <row r="643" spans="1:11" x14ac:dyDescent="0.25">
      <c r="A643" t="str">
        <v>One-Seat</v>
      </c>
      <c r="B643" t="str">
        <v>SYNERGY MEDICAL TRANSPORTATION LLC</v>
      </c>
      <c r="C643" s="69">
        <v>45653</v>
      </c>
      <c r="D643" t="str">
        <v>VAUGHN, DUSTIN</v>
      </c>
      <c r="E643" t="str">
        <v>220</v>
      </c>
      <c r="F643" t="str">
        <v>SEDAN</v>
      </c>
      <c r="G643" t="str">
        <v>AM1</v>
      </c>
      <c r="H643" t="str">
        <v>SD</v>
      </c>
      <c r="I643">
        <v>4046151</v>
      </c>
      <c r="J643">
        <v>28.7</v>
      </c>
      <c r="K643">
        <v>38</v>
      </c>
    </row>
    <row r="644" spans="1:11" x14ac:dyDescent="0.25">
      <c r="A644" t="str">
        <v>One-Seat</v>
      </c>
      <c r="B644" t="str">
        <v>HIGHER-SELF LLC</v>
      </c>
      <c r="C644" s="69">
        <v>45653</v>
      </c>
      <c r="D644" t="str">
        <v>BROWN, LOVIE</v>
      </c>
      <c r="E644" t="str">
        <v>216</v>
      </c>
      <c r="F644" t="str">
        <v>SEDAN</v>
      </c>
      <c r="G644" t="str">
        <v>WK1</v>
      </c>
      <c r="H644" t="str">
        <v>SD</v>
      </c>
      <c r="I644">
        <v>4049481</v>
      </c>
      <c r="J644">
        <v>15.14</v>
      </c>
      <c r="K644">
        <v>38</v>
      </c>
    </row>
    <row r="645" spans="1:11" x14ac:dyDescent="0.25">
      <c r="A645" t="str">
        <v>One-Seat</v>
      </c>
      <c r="B645" t="str">
        <v>AARON TRANSPORTATION</v>
      </c>
      <c r="C645" s="69">
        <v>45653</v>
      </c>
      <c r="D645" t="str">
        <v>ALLISON, AARON</v>
      </c>
      <c r="E645" t="str">
        <v>202</v>
      </c>
      <c r="F645" t="str">
        <v>WAV</v>
      </c>
      <c r="G645" t="str">
        <v>AM1</v>
      </c>
      <c r="H645" t="str">
        <v>SD</v>
      </c>
      <c r="I645">
        <v>4046274</v>
      </c>
      <c r="J645">
        <v>29.43</v>
      </c>
      <c r="K645">
        <v>43</v>
      </c>
    </row>
    <row r="646" spans="1:11" x14ac:dyDescent="0.25">
      <c r="A646" t="str">
        <v>One-Seat</v>
      </c>
      <c r="B646" t="str">
        <v>TRANSIT LTM LLC</v>
      </c>
      <c r="C646" s="69">
        <v>45653</v>
      </c>
      <c r="D646" t="str">
        <v>MALCOM, LANDREW</v>
      </c>
      <c r="E646" t="str">
        <v>209</v>
      </c>
      <c r="F646" t="str">
        <v>WAV</v>
      </c>
      <c r="G646" t="str">
        <v>AM1</v>
      </c>
      <c r="H646" t="str">
        <v>SD</v>
      </c>
      <c r="I646">
        <v>4046275</v>
      </c>
      <c r="J646">
        <v>29.43</v>
      </c>
      <c r="K646">
        <v>63</v>
      </c>
    </row>
    <row r="647" spans="1:11" x14ac:dyDescent="0.25">
      <c r="A647" t="str">
        <v>One-Seat</v>
      </c>
      <c r="B647" t="str">
        <v>NORTHCAL TRANSPORTATION LLC</v>
      </c>
      <c r="C647" s="69">
        <v>45653</v>
      </c>
      <c r="D647" t="str">
        <v>VILCHEZ, CHARLENNE</v>
      </c>
      <c r="E647" t="str">
        <v>217</v>
      </c>
      <c r="F647" t="str">
        <v>WAV</v>
      </c>
      <c r="G647" t="str">
        <v>AM1,PW1</v>
      </c>
      <c r="H647" t="str">
        <v>SD</v>
      </c>
      <c r="I647">
        <v>4048999</v>
      </c>
      <c r="J647">
        <v>17.36</v>
      </c>
      <c r="K647">
        <v>45</v>
      </c>
    </row>
    <row r="648" spans="1:11" x14ac:dyDescent="0.25">
      <c r="A648" t="str">
        <v>One-Seat</v>
      </c>
      <c r="B648" t="str">
        <v>DIAMOND HILL TRANSPORTATION LLC</v>
      </c>
      <c r="C648" s="69">
        <v>45653</v>
      </c>
      <c r="D648" t="str">
        <v>STEPHENS, MARITZA</v>
      </c>
      <c r="E648" t="str">
        <v>206</v>
      </c>
      <c r="F648" t="str">
        <v>WAV</v>
      </c>
      <c r="G648" t="str">
        <v>AM1</v>
      </c>
      <c r="H648" t="str">
        <v>SD</v>
      </c>
      <c r="I648">
        <v>4046083</v>
      </c>
      <c r="J648">
        <v>8.08</v>
      </c>
      <c r="K648">
        <v>56</v>
      </c>
    </row>
    <row r="649" spans="1:11" x14ac:dyDescent="0.25">
      <c r="A649" t="str">
        <v>One-Seat</v>
      </c>
      <c r="B649" t="str">
        <v>EXPRESS TRANSPORTATION SERVICES, LLC</v>
      </c>
      <c r="C649" s="69">
        <v>45653</v>
      </c>
      <c r="D649" t="str">
        <v>UMANA, DOMINGO</v>
      </c>
      <c r="E649" t="str">
        <v>210B</v>
      </c>
      <c r="F649" t="str">
        <v>WAV</v>
      </c>
      <c r="G649" t="str">
        <v>AM1</v>
      </c>
      <c r="H649" t="str">
        <v>SD</v>
      </c>
      <c r="I649">
        <v>4046084</v>
      </c>
      <c r="J649">
        <v>8.08</v>
      </c>
      <c r="K649">
        <v>29</v>
      </c>
    </row>
    <row r="650" spans="1:11" x14ac:dyDescent="0.25">
      <c r="A650" t="str">
        <v>One-Seat</v>
      </c>
      <c r="B650" t="str">
        <v>AARON TRANSPORTATION</v>
      </c>
      <c r="C650" s="69">
        <v>45653</v>
      </c>
      <c r="D650" t="str">
        <v>ALLISON, AARON</v>
      </c>
      <c r="E650" t="str">
        <v>202</v>
      </c>
      <c r="F650" t="str">
        <v>WAV</v>
      </c>
      <c r="G650" t="str">
        <v>AM1</v>
      </c>
      <c r="H650" t="str">
        <v>SD</v>
      </c>
      <c r="I650">
        <v>4048976</v>
      </c>
      <c r="J650">
        <v>13.82</v>
      </c>
      <c r="K650">
        <v>37</v>
      </c>
    </row>
    <row r="651" spans="1:11" x14ac:dyDescent="0.25">
      <c r="A651" t="str">
        <v>One-Seat</v>
      </c>
      <c r="B651" t="str">
        <v>SYNERGY MEDICAL TRANSPORTATION LLC</v>
      </c>
      <c r="C651" s="69">
        <v>45653</v>
      </c>
      <c r="D651" t="str">
        <v>MARZI, SAMI JAN</v>
      </c>
      <c r="E651" t="str">
        <v>204</v>
      </c>
      <c r="F651" t="str">
        <v>WAV</v>
      </c>
      <c r="G651" t="str">
        <v>AM1</v>
      </c>
      <c r="H651" t="str">
        <v>SD</v>
      </c>
      <c r="I651">
        <v>4046144</v>
      </c>
      <c r="J651">
        <v>28.7</v>
      </c>
      <c r="K651">
        <v>46</v>
      </c>
    </row>
    <row r="652" spans="1:11" x14ac:dyDescent="0.25">
      <c r="A652" t="str">
        <v>One-Seat</v>
      </c>
      <c r="B652" t="str">
        <v>TRANSIT LTM LLC</v>
      </c>
      <c r="C652" s="69">
        <v>45653</v>
      </c>
      <c r="D652" t="str">
        <v>MALCOM, LANDREW</v>
      </c>
      <c r="E652" t="str">
        <v>209</v>
      </c>
      <c r="F652" t="str">
        <v>WAV</v>
      </c>
      <c r="G652" t="str">
        <v>AM1</v>
      </c>
      <c r="H652" t="str">
        <v>SD</v>
      </c>
      <c r="I652">
        <v>4046112</v>
      </c>
      <c r="J652">
        <v>26.9</v>
      </c>
      <c r="K652">
        <v>38</v>
      </c>
    </row>
    <row r="653" spans="1:11" x14ac:dyDescent="0.25">
      <c r="A653" t="str">
        <v>One-Seat</v>
      </c>
      <c r="B653" t="str">
        <v>GET CARE TRANSIT LLC</v>
      </c>
      <c r="C653" s="69">
        <v>45653</v>
      </c>
      <c r="D653" t="str">
        <v>BOGALE, GETU</v>
      </c>
      <c r="E653" t="str">
        <v>214</v>
      </c>
      <c r="F653" t="str">
        <v>WAV</v>
      </c>
      <c r="G653" t="str">
        <v>AM1,PW1</v>
      </c>
      <c r="H653" t="str">
        <v>SD</v>
      </c>
      <c r="I653">
        <v>4048998</v>
      </c>
      <c r="J653">
        <v>17.36</v>
      </c>
      <c r="K653">
        <v>44</v>
      </c>
    </row>
    <row r="654" spans="1:11" x14ac:dyDescent="0.25">
      <c r="A654" t="str">
        <v>One-Seat</v>
      </c>
      <c r="B654" t="str">
        <v>DIAMOND HILL TRANSPORTATION LLC</v>
      </c>
      <c r="C654" s="69">
        <v>45653</v>
      </c>
      <c r="D654" t="str">
        <v>STEPHENS, MARITZA</v>
      </c>
      <c r="E654" t="str">
        <v>206</v>
      </c>
      <c r="F654" t="str">
        <v>WAV</v>
      </c>
      <c r="G654" t="str">
        <v>AM1</v>
      </c>
      <c r="H654" t="str">
        <v>SD</v>
      </c>
      <c r="I654">
        <v>4046109</v>
      </c>
      <c r="J654">
        <v>26.9</v>
      </c>
      <c r="K654">
        <v>84</v>
      </c>
    </row>
    <row r="655" spans="1:11" x14ac:dyDescent="0.25">
      <c r="A655" t="str">
        <v>One-Seat</v>
      </c>
      <c r="B655" t="str">
        <v>MADE EAZY LLC</v>
      </c>
      <c r="C655" s="69">
        <v>45653</v>
      </c>
      <c r="D655" t="str">
        <v>OBELTON, KENNETH</v>
      </c>
      <c r="E655" t="str">
        <v>219</v>
      </c>
      <c r="F655" t="str">
        <v>SEDAN</v>
      </c>
      <c r="G655" t="str">
        <v>AM1</v>
      </c>
      <c r="H655" t="str">
        <v>SD</v>
      </c>
      <c r="I655">
        <v>4045962</v>
      </c>
      <c r="J655">
        <v>17.3</v>
      </c>
      <c r="K655">
        <v>90</v>
      </c>
    </row>
    <row r="656" spans="1:11" x14ac:dyDescent="0.25">
      <c r="A656" t="str">
        <v>One-Seat</v>
      </c>
      <c r="B656" t="str">
        <v>HIGHER-SELF LLC</v>
      </c>
      <c r="C656" s="69">
        <v>45653</v>
      </c>
      <c r="D656" t="str">
        <v>BROWN, LOVIE</v>
      </c>
      <c r="E656" t="str">
        <v>216</v>
      </c>
      <c r="F656" t="str">
        <v>SEDAN</v>
      </c>
      <c r="G656" t="str">
        <v>AM1</v>
      </c>
      <c r="H656" t="str">
        <v>SD</v>
      </c>
      <c r="I656">
        <v>4045960</v>
      </c>
      <c r="J656">
        <v>4.38</v>
      </c>
      <c r="K656">
        <v>14</v>
      </c>
    </row>
    <row r="657" spans="1:11" x14ac:dyDescent="0.25">
      <c r="A657" t="str">
        <v>One-Seat</v>
      </c>
      <c r="B657" t="str">
        <v>NORTHCAL TRANSPORTATION LLC</v>
      </c>
      <c r="C657" s="69">
        <v>45653</v>
      </c>
      <c r="D657" t="str">
        <v>VILCHEZ, CHARLENNE</v>
      </c>
      <c r="E657" t="str">
        <v>217</v>
      </c>
      <c r="F657" t="str">
        <v>WAV</v>
      </c>
      <c r="G657" t="str">
        <v>WK1</v>
      </c>
      <c r="H657" t="str">
        <v>SD</v>
      </c>
      <c r="I657">
        <v>4045822</v>
      </c>
      <c r="J657">
        <v>6.92</v>
      </c>
      <c r="K657">
        <v>20</v>
      </c>
    </row>
    <row r="658" spans="1:11" x14ac:dyDescent="0.25">
      <c r="A658" t="str">
        <v>One-Seat</v>
      </c>
      <c r="B658" t="str">
        <v>REM SOLUTIONS LLC</v>
      </c>
      <c r="C658" s="69">
        <v>45653</v>
      </c>
      <c r="D658" t="str">
        <v>MAINESS, RYAN</v>
      </c>
      <c r="E658" t="str">
        <v>215</v>
      </c>
      <c r="F658" t="str">
        <v>SEDAN</v>
      </c>
      <c r="G658" t="str">
        <v>AM1</v>
      </c>
      <c r="H658" t="str">
        <v>SD</v>
      </c>
      <c r="I658">
        <v>4045837</v>
      </c>
      <c r="J658">
        <v>17.43</v>
      </c>
      <c r="K658">
        <v>27</v>
      </c>
    </row>
    <row r="659" spans="1:11" x14ac:dyDescent="0.25">
      <c r="A659" t="str">
        <v>One-Seat</v>
      </c>
      <c r="B659" t="str">
        <v>EXPRESS TRANSPORTATION SERVICES, LLC</v>
      </c>
      <c r="C659" s="69">
        <v>45653</v>
      </c>
      <c r="D659" t="str">
        <v>BANKS, LENARD</v>
      </c>
      <c r="E659" t="str">
        <v>221</v>
      </c>
      <c r="F659" t="str">
        <v>WAV</v>
      </c>
      <c r="G659" t="str">
        <v>AM1</v>
      </c>
      <c r="H659" t="str">
        <v>SD</v>
      </c>
      <c r="I659">
        <v>4045838</v>
      </c>
      <c r="J659">
        <v>17.43</v>
      </c>
      <c r="K659">
        <v>54</v>
      </c>
    </row>
    <row r="660" spans="1:11" x14ac:dyDescent="0.25">
      <c r="A660" t="str">
        <v>One-Seat</v>
      </c>
      <c r="B660" t="str">
        <v>SYNERGY MEDICAL TRANSPORTATION LLC</v>
      </c>
      <c r="C660" s="69">
        <v>45653</v>
      </c>
      <c r="D660" t="str">
        <v>VAUGHN, DUSTIN</v>
      </c>
      <c r="E660" t="str">
        <v>220</v>
      </c>
      <c r="F660" t="str">
        <v>SEDAN</v>
      </c>
      <c r="G660" t="str">
        <v>AM1</v>
      </c>
      <c r="H660" t="str">
        <v>SD</v>
      </c>
      <c r="I660">
        <v>4045961</v>
      </c>
      <c r="J660">
        <v>17.3</v>
      </c>
      <c r="K660">
        <v>30</v>
      </c>
    </row>
    <row r="661" spans="1:11" x14ac:dyDescent="0.25">
      <c r="A661" t="str">
        <v>One-Seat</v>
      </c>
      <c r="B661" t="str">
        <v>HIGHER-SELF LLC</v>
      </c>
      <c r="C661" s="69">
        <v>45653</v>
      </c>
      <c r="D661" t="str">
        <v>BROWN, LOVIE</v>
      </c>
      <c r="E661" t="str">
        <v>216</v>
      </c>
      <c r="F661" t="str">
        <v>SEDAN</v>
      </c>
      <c r="G661" t="str">
        <v>WK1</v>
      </c>
      <c r="H661" t="str">
        <v>SD</v>
      </c>
      <c r="I661">
        <v>4045849</v>
      </c>
      <c r="J661">
        <v>8.35</v>
      </c>
      <c r="K661">
        <v>19</v>
      </c>
    </row>
    <row r="662" spans="1:11" x14ac:dyDescent="0.25">
      <c r="A662" t="str">
        <v>One-Seat</v>
      </c>
      <c r="B662" t="str">
        <v>HIGHER-SELF LLC</v>
      </c>
      <c r="C662" s="69">
        <v>45653</v>
      </c>
      <c r="D662" t="str">
        <v>BROWN, LOVIE</v>
      </c>
      <c r="E662" t="str">
        <v>216</v>
      </c>
      <c r="F662" t="str">
        <v>SEDAN</v>
      </c>
      <c r="G662" t="str">
        <v>WK1</v>
      </c>
      <c r="H662" t="str">
        <v>SD</v>
      </c>
      <c r="I662">
        <v>4045850</v>
      </c>
      <c r="J662">
        <v>8.35</v>
      </c>
      <c r="K662">
        <v>18</v>
      </c>
    </row>
    <row r="663" spans="1:11" x14ac:dyDescent="0.25">
      <c r="A663" t="str">
        <v>One-Seat</v>
      </c>
      <c r="B663" t="str">
        <v>DIAMOND HILL TRANSPORTATION LLC</v>
      </c>
      <c r="C663" s="69">
        <v>45653</v>
      </c>
      <c r="D663" t="str">
        <v>STEPHENS, MARITZA</v>
      </c>
      <c r="E663" t="str">
        <v>206</v>
      </c>
      <c r="F663" t="str">
        <v>WAV</v>
      </c>
      <c r="G663" t="str">
        <v>WH1</v>
      </c>
      <c r="H663" t="str">
        <v>WC</v>
      </c>
      <c r="I663">
        <v>4045816</v>
      </c>
      <c r="J663">
        <v>5.55</v>
      </c>
      <c r="K663">
        <v>31</v>
      </c>
    </row>
    <row r="664" spans="1:11" x14ac:dyDescent="0.25">
      <c r="A664" t="str">
        <v>One-Seat</v>
      </c>
      <c r="B664" t="str">
        <v>EXPRESS TRANSPORTATION SERVICES, LLC</v>
      </c>
      <c r="C664" s="69">
        <v>45653</v>
      </c>
      <c r="D664" t="str">
        <v>BANKS, LENARD</v>
      </c>
      <c r="E664" t="str">
        <v>221</v>
      </c>
      <c r="F664" t="str">
        <v>WAV</v>
      </c>
      <c r="G664" t="str">
        <v>WH1</v>
      </c>
      <c r="H664" t="str">
        <v>WC</v>
      </c>
      <c r="I664">
        <v>4045815</v>
      </c>
      <c r="J664">
        <v>5.55</v>
      </c>
      <c r="K664">
        <v>17</v>
      </c>
    </row>
    <row r="665" spans="1:11" x14ac:dyDescent="0.25">
      <c r="A665" t="str">
        <v>One-Seat</v>
      </c>
      <c r="B665" t="str">
        <v>MADE EAZY LLC</v>
      </c>
      <c r="C665" s="69">
        <v>45653</v>
      </c>
      <c r="D665" t="str">
        <v>OBELTON, KENNETH</v>
      </c>
      <c r="E665" t="str">
        <v>219</v>
      </c>
      <c r="F665" t="str">
        <v>SEDAN</v>
      </c>
      <c r="G665" t="str">
        <v>AM1</v>
      </c>
      <c r="H665" t="str">
        <v>SD</v>
      </c>
      <c r="I665">
        <v>4045814</v>
      </c>
      <c r="J665">
        <v>10.39</v>
      </c>
      <c r="K665">
        <v>31</v>
      </c>
    </row>
    <row r="666" spans="1:11" x14ac:dyDescent="0.25">
      <c r="A666" t="str">
        <v>One-Seat</v>
      </c>
      <c r="B666" t="str">
        <v>REM SOLUTIONS LLC</v>
      </c>
      <c r="C666" s="69">
        <v>45653</v>
      </c>
      <c r="D666" t="str">
        <v>MAINESS, RYAN</v>
      </c>
      <c r="E666" t="str">
        <v>215</v>
      </c>
      <c r="F666" t="str">
        <v>SEDAN</v>
      </c>
      <c r="G666" t="str">
        <v>AM1</v>
      </c>
      <c r="H666" t="str">
        <v>SD</v>
      </c>
      <c r="I666">
        <v>4045753</v>
      </c>
      <c r="J666">
        <v>20.329999999999998</v>
      </c>
      <c r="K666">
        <v>39</v>
      </c>
    </row>
    <row r="667" spans="1:11" x14ac:dyDescent="0.25">
      <c r="A667" t="str">
        <v>One-Seat</v>
      </c>
      <c r="B667" t="str">
        <v>EXPRESS TRANSPORTATION SERVICES, LLC</v>
      </c>
      <c r="C667" s="69">
        <v>45653</v>
      </c>
      <c r="D667" t="str">
        <v>BANKS, LENARD</v>
      </c>
      <c r="E667" t="str">
        <v>221</v>
      </c>
      <c r="F667" t="str">
        <v>WAV</v>
      </c>
      <c r="G667" t="str">
        <v>AM1</v>
      </c>
      <c r="H667" t="str">
        <v>SD</v>
      </c>
      <c r="I667">
        <v>4045754</v>
      </c>
      <c r="J667">
        <v>20.329999999999998</v>
      </c>
      <c r="K667">
        <v>36</v>
      </c>
    </row>
    <row r="668" spans="1:11" x14ac:dyDescent="0.25">
      <c r="A668" t="str">
        <v>One-Seat</v>
      </c>
      <c r="B668" t="str">
        <v>FOWLER SENIOR TRANSIT LLC</v>
      </c>
      <c r="C668" s="69">
        <v>45653</v>
      </c>
      <c r="D668" t="str">
        <v>FOWLER, ANTOINE</v>
      </c>
      <c r="E668" t="str">
        <v>222</v>
      </c>
      <c r="F668" t="str">
        <v>WAV</v>
      </c>
      <c r="G668" t="str">
        <v>AM1</v>
      </c>
      <c r="H668" t="str">
        <v>SD</v>
      </c>
      <c r="I668">
        <v>4046728</v>
      </c>
      <c r="J668">
        <v>26.95</v>
      </c>
      <c r="K668">
        <v>46</v>
      </c>
    </row>
    <row r="669" spans="1:11" x14ac:dyDescent="0.25">
      <c r="A669" t="str">
        <v>One-Seat</v>
      </c>
      <c r="B669" t="str">
        <v>AARON TRANSPORTATION</v>
      </c>
      <c r="C669" s="69">
        <v>45653</v>
      </c>
      <c r="D669" t="str">
        <v>ALLISON, AARON</v>
      </c>
      <c r="E669" t="str">
        <v>202</v>
      </c>
      <c r="F669" t="str">
        <v>WAV</v>
      </c>
      <c r="G669" t="str">
        <v>AM1</v>
      </c>
      <c r="H669" t="str">
        <v>SD</v>
      </c>
      <c r="I669">
        <v>4045813</v>
      </c>
      <c r="J669">
        <v>10.39</v>
      </c>
      <c r="K669">
        <v>26</v>
      </c>
    </row>
    <row r="670" spans="1:11" x14ac:dyDescent="0.25">
      <c r="A670" t="str">
        <v>One-Seat</v>
      </c>
      <c r="B670" t="str">
        <v>EXPRESS TRANSPORTATION SERVICES, LLC</v>
      </c>
      <c r="C670" s="69">
        <v>45653</v>
      </c>
      <c r="D670" t="str">
        <v>KEITH , CLYDE</v>
      </c>
      <c r="E670" t="str">
        <v>212</v>
      </c>
      <c r="F670" t="str">
        <v>WAV</v>
      </c>
      <c r="G670" t="str">
        <v>AM1</v>
      </c>
      <c r="H670" t="str">
        <v>SD</v>
      </c>
      <c r="I670">
        <v>4045947</v>
      </c>
      <c r="J670">
        <v>10.039999999999999</v>
      </c>
      <c r="K670">
        <v>19</v>
      </c>
    </row>
    <row r="671" spans="1:11" x14ac:dyDescent="0.25">
      <c r="A671" t="str">
        <v>One-Seat</v>
      </c>
      <c r="B671" t="str">
        <v>HIGHER-SELF LLC</v>
      </c>
      <c r="C671" s="69">
        <v>45653</v>
      </c>
      <c r="D671" t="str">
        <v>BROWN, LOVIE</v>
      </c>
      <c r="E671" t="str">
        <v>216</v>
      </c>
      <c r="F671" t="str">
        <v>SEDAN</v>
      </c>
      <c r="G671" t="str">
        <v>AM1</v>
      </c>
      <c r="H671" t="str">
        <v>SD</v>
      </c>
      <c r="I671">
        <v>4045948</v>
      </c>
      <c r="J671">
        <v>10.039999999999999</v>
      </c>
      <c r="K671">
        <v>29</v>
      </c>
    </row>
    <row r="672" spans="1:11" x14ac:dyDescent="0.25">
      <c r="A672" t="str">
        <v>One-Seat</v>
      </c>
      <c r="B672" t="str">
        <v>TRANSIT LTM LLC</v>
      </c>
      <c r="C672" s="69">
        <v>45653</v>
      </c>
      <c r="D672" t="str">
        <v>MALCOM, LANDREW</v>
      </c>
      <c r="E672" t="str">
        <v>209</v>
      </c>
      <c r="F672" t="str">
        <v>WAV</v>
      </c>
      <c r="G672" t="str">
        <v>LW1</v>
      </c>
      <c r="H672" t="str">
        <v>SD</v>
      </c>
      <c r="I672">
        <v>4048965</v>
      </c>
      <c r="J672">
        <v>7.3</v>
      </c>
      <c r="K672">
        <v>11</v>
      </c>
    </row>
    <row r="673" spans="1:11" x14ac:dyDescent="0.25">
      <c r="A673" t="str">
        <v>One-Seat</v>
      </c>
      <c r="B673" t="str">
        <v>FOWLER SENIOR TRANSIT LLC</v>
      </c>
      <c r="C673" s="69">
        <v>45653</v>
      </c>
      <c r="D673" t="str">
        <v>FOWLER, ANTOINE</v>
      </c>
      <c r="E673" t="str">
        <v>222</v>
      </c>
      <c r="F673" t="str">
        <v>WAV</v>
      </c>
      <c r="G673" t="str">
        <v>LW1</v>
      </c>
      <c r="H673" t="str">
        <v>SD</v>
      </c>
      <c r="I673">
        <v>4048966</v>
      </c>
      <c r="J673">
        <v>7.3</v>
      </c>
      <c r="K673">
        <v>16</v>
      </c>
    </row>
    <row r="674" spans="1:11" x14ac:dyDescent="0.25">
      <c r="A674" t="str">
        <v>One-Seat</v>
      </c>
      <c r="B674" t="str">
        <v>EXPRESS TRANSPORTATION SERVICES, LLC</v>
      </c>
      <c r="C674" s="69">
        <v>45653</v>
      </c>
      <c r="D674" t="str">
        <v>UMANA, DOMINGO</v>
      </c>
      <c r="E674" t="str">
        <v>210B</v>
      </c>
      <c r="F674" t="str">
        <v>WAV</v>
      </c>
      <c r="G674" t="str">
        <v>WH1</v>
      </c>
      <c r="H674" t="str">
        <v>WC</v>
      </c>
      <c r="I674">
        <v>4045958</v>
      </c>
      <c r="J674">
        <v>4.88</v>
      </c>
      <c r="K674">
        <v>26</v>
      </c>
    </row>
    <row r="675" spans="1:11" x14ac:dyDescent="0.25">
      <c r="A675" t="str">
        <v>One-Seat</v>
      </c>
      <c r="B675" t="str">
        <v>FOWLER SENIOR TRANSIT LLC</v>
      </c>
      <c r="C675" s="69">
        <v>45653</v>
      </c>
      <c r="D675" t="str">
        <v>FOWLER, ANTOINE</v>
      </c>
      <c r="E675" t="str">
        <v>222</v>
      </c>
      <c r="F675" t="str">
        <v>WAV</v>
      </c>
      <c r="G675" t="str">
        <v>WH1</v>
      </c>
      <c r="H675" t="str">
        <v>WC</v>
      </c>
      <c r="I675">
        <v>4045959</v>
      </c>
      <c r="J675">
        <v>4.88</v>
      </c>
      <c r="K675">
        <v>43</v>
      </c>
    </row>
    <row r="676" spans="1:11" x14ac:dyDescent="0.25">
      <c r="A676" t="str">
        <v>One-Seat</v>
      </c>
      <c r="B676" t="str">
        <v>HIGHER-SELF LLC</v>
      </c>
      <c r="C676" s="69">
        <v>45653</v>
      </c>
      <c r="D676" t="str">
        <v>BROWN, LOVIE</v>
      </c>
      <c r="E676" t="str">
        <v>216</v>
      </c>
      <c r="F676" t="str">
        <v>SEDAN</v>
      </c>
      <c r="G676" t="str">
        <v>AM1</v>
      </c>
      <c r="H676" t="str">
        <v>SD</v>
      </c>
      <c r="I676">
        <v>4048959</v>
      </c>
      <c r="J676">
        <v>12.98</v>
      </c>
      <c r="K676">
        <v>36</v>
      </c>
    </row>
    <row r="677" spans="1:11" x14ac:dyDescent="0.25">
      <c r="A677" t="str">
        <v>One-Seat</v>
      </c>
      <c r="B677" t="str">
        <v>EXPRESS TRANSPORTATION SERVICES, LLC</v>
      </c>
      <c r="C677" s="69">
        <v>45653</v>
      </c>
      <c r="D677" t="str">
        <v>LARA, DOUGLAS</v>
      </c>
      <c r="E677" t="str">
        <v>213</v>
      </c>
      <c r="F677" t="str">
        <v>WAV</v>
      </c>
      <c r="G677" t="str">
        <v>AM1</v>
      </c>
      <c r="H677" t="str">
        <v>SD</v>
      </c>
      <c r="I677">
        <v>4048958</v>
      </c>
      <c r="J677">
        <v>12.98</v>
      </c>
      <c r="K677">
        <v>29</v>
      </c>
    </row>
    <row r="678" spans="1:11" x14ac:dyDescent="0.25">
      <c r="A678" t="str">
        <v>One-Seat</v>
      </c>
      <c r="B678" t="str">
        <v>DIAMOND HILL TRANSPORTATION LLC</v>
      </c>
      <c r="C678" s="69">
        <v>45654</v>
      </c>
      <c r="D678" t="str">
        <v>STEPHENS, MARITZA</v>
      </c>
      <c r="E678" t="str">
        <v>206</v>
      </c>
      <c r="F678" t="str">
        <v>WAV</v>
      </c>
      <c r="G678" t="str">
        <v>AM1</v>
      </c>
      <c r="H678" t="str">
        <v>SD</v>
      </c>
      <c r="I678">
        <v>4048881</v>
      </c>
      <c r="J678">
        <v>12.15</v>
      </c>
      <c r="K678">
        <v>20</v>
      </c>
    </row>
    <row r="679" spans="1:11" x14ac:dyDescent="0.25">
      <c r="A679" t="str">
        <v>One-Seat</v>
      </c>
      <c r="B679" t="str">
        <v>EXPRESS TRANSPORTATION SERVICES, LLC</v>
      </c>
      <c r="C679" s="69">
        <v>45654</v>
      </c>
      <c r="D679" t="str">
        <v>EVANS, JOHN</v>
      </c>
      <c r="E679" t="str">
        <v>208</v>
      </c>
      <c r="F679" t="str">
        <v>WAV</v>
      </c>
      <c r="G679" t="str">
        <v>AM1</v>
      </c>
      <c r="H679" t="str">
        <v>SD</v>
      </c>
      <c r="I679">
        <v>4048892</v>
      </c>
      <c r="J679">
        <v>26.97</v>
      </c>
      <c r="K679">
        <v>42</v>
      </c>
    </row>
    <row r="680" spans="1:11" x14ac:dyDescent="0.25">
      <c r="A680" t="str">
        <v>One-Seat</v>
      </c>
      <c r="B680" t="str">
        <v>TRANSIT LTM LLC</v>
      </c>
      <c r="C680" s="69">
        <v>45654</v>
      </c>
      <c r="D680" t="str">
        <v>MALCOM, LANDREW</v>
      </c>
      <c r="E680" t="str">
        <v>209</v>
      </c>
      <c r="F680" t="str">
        <v>WAV</v>
      </c>
      <c r="G680" t="str">
        <v>AM1,WK1</v>
      </c>
      <c r="H680" t="str">
        <v>SD</v>
      </c>
      <c r="I680">
        <v>4049787</v>
      </c>
      <c r="J680">
        <v>31.58</v>
      </c>
      <c r="K680">
        <v>37</v>
      </c>
    </row>
    <row r="681" spans="1:11" x14ac:dyDescent="0.25">
      <c r="A681" t="str">
        <v>One-Seat</v>
      </c>
      <c r="B681" t="str">
        <v>AARON TRANSPORTATION</v>
      </c>
      <c r="C681" s="69">
        <v>45654</v>
      </c>
      <c r="D681" t="str">
        <v>ALLISON, AARON</v>
      </c>
      <c r="E681" t="str">
        <v>202</v>
      </c>
      <c r="F681" t="str">
        <v>WAV</v>
      </c>
      <c r="G681" t="str">
        <v>PW1</v>
      </c>
      <c r="H681" t="str">
        <v>WC</v>
      </c>
      <c r="I681">
        <v>4048974</v>
      </c>
      <c r="J681">
        <v>14.88</v>
      </c>
      <c r="K681">
        <v>29</v>
      </c>
    </row>
    <row r="682" spans="1:11" x14ac:dyDescent="0.25">
      <c r="A682" t="str">
        <v>One-Seat</v>
      </c>
      <c r="B682" t="str">
        <v>MONAI&amp;SON'S LLC</v>
      </c>
      <c r="C682" s="69">
        <v>45654</v>
      </c>
      <c r="D682" t="str">
        <v>MOLLIQUE, ROMESHA</v>
      </c>
      <c r="E682" t="str">
        <v>203</v>
      </c>
      <c r="F682" t="str">
        <v>WAV</v>
      </c>
      <c r="G682" t="str">
        <v>WH1</v>
      </c>
      <c r="H682" t="str">
        <v>WC</v>
      </c>
      <c r="I682">
        <v>4049607</v>
      </c>
      <c r="J682">
        <v>6.02</v>
      </c>
      <c r="K682">
        <v>13</v>
      </c>
    </row>
    <row r="683" spans="1:11" x14ac:dyDescent="0.25">
      <c r="A683" t="str">
        <v>One-Seat</v>
      </c>
      <c r="B683" t="str">
        <v>EXPRESS TRANSPORTATION SERVICES, LLC</v>
      </c>
      <c r="C683" s="69">
        <v>45654</v>
      </c>
      <c r="D683" t="str">
        <v>ROGERS, JAMES</v>
      </c>
      <c r="E683" t="str">
        <v>207</v>
      </c>
      <c r="F683" t="str">
        <v>WAV</v>
      </c>
      <c r="G683" t="str">
        <v>WH1</v>
      </c>
      <c r="H683" t="str">
        <v>WC</v>
      </c>
      <c r="I683">
        <v>4049606</v>
      </c>
      <c r="J683">
        <v>6.02</v>
      </c>
      <c r="K683">
        <v>9</v>
      </c>
    </row>
    <row r="684" spans="1:11" x14ac:dyDescent="0.25">
      <c r="A684" t="str">
        <v>One-Seat</v>
      </c>
      <c r="B684" t="str">
        <v>TRANSIT LTM LLC</v>
      </c>
      <c r="C684" s="69">
        <v>45654</v>
      </c>
      <c r="D684" t="str">
        <v>MALCOM, LANDREW</v>
      </c>
      <c r="E684" t="str">
        <v>209</v>
      </c>
      <c r="F684" t="str">
        <v>WAV</v>
      </c>
      <c r="G684" t="str">
        <v>AM1,SC1</v>
      </c>
      <c r="H684" t="str">
        <v>SD</v>
      </c>
      <c r="I684">
        <v>4049492</v>
      </c>
      <c r="J684">
        <v>24.28</v>
      </c>
      <c r="K684">
        <v>30</v>
      </c>
    </row>
    <row r="685" spans="1:11" x14ac:dyDescent="0.25">
      <c r="A685" t="str">
        <v>One-Seat</v>
      </c>
      <c r="B685" t="str">
        <v>HIGHER-SELF LLC</v>
      </c>
      <c r="C685" s="69">
        <v>45654</v>
      </c>
      <c r="D685" t="str">
        <v>BROWN, LOVIE</v>
      </c>
      <c r="E685" t="str">
        <v>216</v>
      </c>
      <c r="F685" t="str">
        <v>SEDAN</v>
      </c>
      <c r="G685" t="str">
        <v>AM2</v>
      </c>
      <c r="H685" t="str">
        <v>SD</v>
      </c>
      <c r="I685">
        <v>4049485</v>
      </c>
      <c r="J685">
        <v>24.28</v>
      </c>
      <c r="K685">
        <v>26</v>
      </c>
    </row>
    <row r="686" spans="1:11" x14ac:dyDescent="0.25">
      <c r="A686" t="str">
        <v>One-Seat</v>
      </c>
      <c r="B686" t="str">
        <v>DIAMOND HILL TRANSPORTATION LLC</v>
      </c>
      <c r="C686" s="69">
        <v>45654</v>
      </c>
      <c r="D686" t="str">
        <v>STEPHENS, MARITZA</v>
      </c>
      <c r="E686" t="str">
        <v>206</v>
      </c>
      <c r="F686" t="str">
        <v>WAV</v>
      </c>
      <c r="G686" t="str">
        <v>AM1</v>
      </c>
      <c r="H686" t="str">
        <v>SD</v>
      </c>
      <c r="I686">
        <v>4048880</v>
      </c>
      <c r="J686">
        <v>12.15</v>
      </c>
      <c r="K686">
        <v>30</v>
      </c>
    </row>
    <row r="687" spans="1:11" x14ac:dyDescent="0.25">
      <c r="A687" t="str">
        <v>One-Seat</v>
      </c>
      <c r="B687" t="str">
        <v>MONAI&amp;SON'S LLC</v>
      </c>
      <c r="C687" s="69">
        <v>45654</v>
      </c>
      <c r="D687" t="str">
        <v>MOLLIQUE, ROMESHA</v>
      </c>
      <c r="E687" t="str">
        <v>203</v>
      </c>
      <c r="F687" t="str">
        <v>WAV</v>
      </c>
      <c r="G687" t="str">
        <v>AM1</v>
      </c>
      <c r="H687" t="str">
        <v>SD</v>
      </c>
      <c r="I687">
        <v>4046488</v>
      </c>
      <c r="J687">
        <v>29.43</v>
      </c>
      <c r="K687">
        <v>71</v>
      </c>
    </row>
    <row r="688" spans="1:11" x14ac:dyDescent="0.25">
      <c r="A688" t="str">
        <v>One-Seat</v>
      </c>
      <c r="B688" t="str">
        <v>DIAMOND HILL TRANSPORTATION LLC</v>
      </c>
      <c r="C688" s="69">
        <v>45654</v>
      </c>
      <c r="D688" t="str">
        <v>STEPHENS, MARITZA</v>
      </c>
      <c r="E688" t="str">
        <v>206</v>
      </c>
      <c r="F688" t="str">
        <v>WAV</v>
      </c>
      <c r="G688" t="str">
        <v>AM1</v>
      </c>
      <c r="H688" t="str">
        <v>SD</v>
      </c>
      <c r="I688">
        <v>4046443</v>
      </c>
      <c r="J688">
        <v>7.93</v>
      </c>
      <c r="K688">
        <v>41</v>
      </c>
    </row>
    <row r="689" spans="1:11" x14ac:dyDescent="0.25">
      <c r="A689" t="str">
        <v>One-Seat</v>
      </c>
      <c r="B689" t="str">
        <v>AARON TRANSPORTATION</v>
      </c>
      <c r="C689" s="69">
        <v>45654</v>
      </c>
      <c r="D689" t="str">
        <v>ALLISON, AARON</v>
      </c>
      <c r="E689" t="str">
        <v>202</v>
      </c>
      <c r="F689" t="str">
        <v>WAV</v>
      </c>
      <c r="G689" t="str">
        <v>WK1</v>
      </c>
      <c r="H689" t="str">
        <v>SD</v>
      </c>
      <c r="I689">
        <v>4046410</v>
      </c>
      <c r="J689">
        <v>12.08</v>
      </c>
      <c r="K689">
        <v>20</v>
      </c>
    </row>
    <row r="690" spans="1:11" x14ac:dyDescent="0.25">
      <c r="A690" t="str">
        <v>One-Seat</v>
      </c>
      <c r="B690" t="str">
        <v>EXPRESS TRANSPORTATION SERVICES, LLC</v>
      </c>
      <c r="C690" s="69">
        <v>45654</v>
      </c>
      <c r="D690" t="str">
        <v>EVANS, JOHN</v>
      </c>
      <c r="E690" t="str">
        <v>208</v>
      </c>
      <c r="F690" t="str">
        <v>WAV</v>
      </c>
      <c r="G690" t="str">
        <v>AM1</v>
      </c>
      <c r="H690" t="str">
        <v>SD</v>
      </c>
      <c r="I690">
        <v>4046489</v>
      </c>
      <c r="J690">
        <v>29.43</v>
      </c>
      <c r="K690">
        <v>65</v>
      </c>
    </row>
    <row r="691" spans="1:11" x14ac:dyDescent="0.25">
      <c r="A691" t="str">
        <v>One-Seat</v>
      </c>
      <c r="B691" t="str">
        <v>TRANSIT LTM LLC</v>
      </c>
      <c r="C691" s="69">
        <v>45654</v>
      </c>
      <c r="D691" t="str">
        <v>MALCOM, LANDREW</v>
      </c>
      <c r="E691" t="str">
        <v>209</v>
      </c>
      <c r="F691" t="str">
        <v>WAV</v>
      </c>
      <c r="G691" t="str">
        <v>AM1</v>
      </c>
      <c r="H691" t="str">
        <v>SD</v>
      </c>
      <c r="I691">
        <v>4046771</v>
      </c>
      <c r="J691">
        <v>15.59</v>
      </c>
      <c r="K691">
        <v>32</v>
      </c>
    </row>
    <row r="692" spans="1:11" x14ac:dyDescent="0.25">
      <c r="A692" t="str">
        <v>One-Seat</v>
      </c>
      <c r="B692" t="str">
        <v>DIAMOND HILL TRANSPORTATION LLC</v>
      </c>
      <c r="C692" s="69">
        <v>45654</v>
      </c>
      <c r="D692" t="str">
        <v>STEPHENS, MARITZA</v>
      </c>
      <c r="E692" t="str">
        <v>206</v>
      </c>
      <c r="F692" t="str">
        <v>WAV</v>
      </c>
      <c r="G692" t="str">
        <v>WK1</v>
      </c>
      <c r="H692" t="str">
        <v>SD</v>
      </c>
      <c r="I692">
        <v>4046409</v>
      </c>
      <c r="J692">
        <v>12.08</v>
      </c>
      <c r="K692">
        <v>21</v>
      </c>
    </row>
    <row r="693" spans="1:11" x14ac:dyDescent="0.25">
      <c r="A693" t="str">
        <v>One-Seat</v>
      </c>
      <c r="B693" t="str">
        <v>MONAI&amp;SON'S LLC</v>
      </c>
      <c r="C693" s="69">
        <v>45654</v>
      </c>
      <c r="D693" t="str">
        <v>MOLLIQUE, ROMESHA</v>
      </c>
      <c r="E693" t="str">
        <v>203</v>
      </c>
      <c r="F693" t="str">
        <v>WAV</v>
      </c>
      <c r="G693" t="str">
        <v>AM1</v>
      </c>
      <c r="H693" t="str">
        <v>SD</v>
      </c>
      <c r="I693">
        <v>4046770</v>
      </c>
      <c r="J693">
        <v>15.59</v>
      </c>
      <c r="K693">
        <v>31</v>
      </c>
    </row>
    <row r="694" spans="1:11" x14ac:dyDescent="0.25">
      <c r="A694" t="str">
        <v>One-Seat</v>
      </c>
      <c r="B694" t="str">
        <v>EXPRESS TRANSPORTATION SERVICES, LLC</v>
      </c>
      <c r="C694" s="69">
        <v>45655</v>
      </c>
      <c r="D694" t="str">
        <v>ROGERS, JAMES</v>
      </c>
      <c r="E694" t="str">
        <v>207</v>
      </c>
      <c r="F694" t="str">
        <v>WAV</v>
      </c>
      <c r="G694" t="str">
        <v>AM1</v>
      </c>
      <c r="H694" t="str">
        <v>SD</v>
      </c>
      <c r="I694">
        <v>4049641</v>
      </c>
      <c r="J694">
        <v>15.59</v>
      </c>
      <c r="K694">
        <v>51</v>
      </c>
    </row>
    <row r="695" spans="1:11" x14ac:dyDescent="0.25">
      <c r="A695" t="str">
        <v>One-Seat</v>
      </c>
      <c r="B695" t="str">
        <v>FOWLER SENIOR TRANSIT LLC</v>
      </c>
      <c r="C695" s="69">
        <v>45655</v>
      </c>
      <c r="D695" t="str">
        <v>FOWLER, ANTOINE</v>
      </c>
      <c r="E695" t="str">
        <v>222</v>
      </c>
      <c r="F695" t="str">
        <v>WAV</v>
      </c>
      <c r="G695" t="str">
        <v>AM1</v>
      </c>
      <c r="H695" t="str">
        <v>SD</v>
      </c>
      <c r="I695">
        <v>4049643</v>
      </c>
      <c r="J695">
        <v>15.59</v>
      </c>
      <c r="K695">
        <v>25</v>
      </c>
    </row>
    <row r="696" spans="1:11" x14ac:dyDescent="0.25">
      <c r="A696" t="str">
        <v>One-Seat</v>
      </c>
      <c r="B696" t="str">
        <v>EXPRESS TRANSPORTATION SERVICES, LLC</v>
      </c>
      <c r="C696" s="69">
        <v>45655</v>
      </c>
      <c r="D696" t="str">
        <v>EVANS, JOHN</v>
      </c>
      <c r="E696" t="str">
        <v>208</v>
      </c>
      <c r="F696" t="str">
        <v>WAV</v>
      </c>
      <c r="G696" t="str">
        <v>AM1</v>
      </c>
      <c r="H696" t="str">
        <v>SD</v>
      </c>
      <c r="I696">
        <v>4049848</v>
      </c>
      <c r="J696">
        <v>10.49</v>
      </c>
      <c r="K696">
        <v>12</v>
      </c>
    </row>
    <row r="697" spans="1:11" x14ac:dyDescent="0.25">
      <c r="A697" t="str">
        <v>One-Seat</v>
      </c>
      <c r="B697" t="str">
        <v>EXPRESS TRANSPORTATION SERVICES, LLC</v>
      </c>
      <c r="C697" s="69">
        <v>45655</v>
      </c>
      <c r="D697" t="str">
        <v>ROGERS, JAMES</v>
      </c>
      <c r="E697" t="str">
        <v>207</v>
      </c>
      <c r="F697" t="str">
        <v>WAV</v>
      </c>
      <c r="G697" t="str">
        <v>AM1</v>
      </c>
      <c r="H697" t="str">
        <v>SD</v>
      </c>
      <c r="I697">
        <v>4049847</v>
      </c>
      <c r="J697">
        <v>10.49</v>
      </c>
      <c r="K697">
        <v>18</v>
      </c>
    </row>
    <row r="698" spans="1:11" x14ac:dyDescent="0.25">
      <c r="A698" t="str">
        <v>One-Seat</v>
      </c>
      <c r="B698" t="str">
        <v>DIAMOND HILL TRANSPORTATION LLC</v>
      </c>
      <c r="C698" s="69">
        <v>45655</v>
      </c>
      <c r="D698" t="str">
        <v>STEPHENS, MARITZA</v>
      </c>
      <c r="E698" t="str">
        <v>206</v>
      </c>
      <c r="F698" t="str">
        <v>WAV</v>
      </c>
      <c r="G698" t="str">
        <v>WK1</v>
      </c>
      <c r="H698" t="str">
        <v>SD</v>
      </c>
      <c r="I698">
        <v>4049687</v>
      </c>
      <c r="J698">
        <v>31.54</v>
      </c>
      <c r="K698">
        <v>43</v>
      </c>
    </row>
    <row r="699" spans="1:11" x14ac:dyDescent="0.25">
      <c r="A699" t="str">
        <v>One-Seat</v>
      </c>
      <c r="B699" t="str">
        <v>EXPRESS TRANSPORTATION SERVICES, LLC</v>
      </c>
      <c r="C699" s="69">
        <v>45655</v>
      </c>
      <c r="D699" t="str">
        <v>ROGERS, JAMES</v>
      </c>
      <c r="E699" t="str">
        <v>207</v>
      </c>
      <c r="F699" t="str">
        <v>WAV</v>
      </c>
      <c r="G699" t="str">
        <v>AM1</v>
      </c>
      <c r="H699" t="str">
        <v>SD</v>
      </c>
      <c r="I699">
        <v>4049477</v>
      </c>
      <c r="J699">
        <v>13.41</v>
      </c>
      <c r="K699">
        <v>38</v>
      </c>
    </row>
    <row r="700" spans="1:11" x14ac:dyDescent="0.25">
      <c r="A700" t="str">
        <v>One-Seat</v>
      </c>
      <c r="B700" t="str">
        <v>SYNERGY MEDICAL TRANSPORTATION LLC</v>
      </c>
      <c r="C700" s="69">
        <v>45655</v>
      </c>
      <c r="D700" t="str">
        <v>FUENTES, PEDRO</v>
      </c>
      <c r="E700" t="str">
        <v>220</v>
      </c>
      <c r="F700" t="str">
        <v>WAV</v>
      </c>
      <c r="G700" t="str">
        <v>PW1</v>
      </c>
      <c r="H700" t="str">
        <v>WC</v>
      </c>
      <c r="I700">
        <v>4047321</v>
      </c>
      <c r="J700">
        <v>29.52</v>
      </c>
      <c r="K700">
        <v>35</v>
      </c>
    </row>
    <row r="701" spans="1:11" x14ac:dyDescent="0.25">
      <c r="A701" t="str">
        <v>One-Seat</v>
      </c>
      <c r="B701" t="str">
        <v>DIAMOND HILL TRANSPORTATION LLC</v>
      </c>
      <c r="C701" s="69">
        <v>45655</v>
      </c>
      <c r="D701" t="str">
        <v>STEPHENS, MARITZA</v>
      </c>
      <c r="E701" t="str">
        <v>206</v>
      </c>
      <c r="F701" t="str">
        <v>WAV</v>
      </c>
      <c r="G701" t="str">
        <v>AM2</v>
      </c>
      <c r="H701" t="str">
        <v>SD</v>
      </c>
      <c r="I701">
        <v>4047320</v>
      </c>
      <c r="J701">
        <v>16.59</v>
      </c>
      <c r="K701">
        <v>23</v>
      </c>
    </row>
    <row r="702" spans="1:11" x14ac:dyDescent="0.25">
      <c r="A702" t="str">
        <v>One-Seat</v>
      </c>
      <c r="B702" t="str">
        <v>EXPRESS TRANSPORTATION SERVICES, LLC</v>
      </c>
      <c r="C702" s="69">
        <v>45655</v>
      </c>
      <c r="D702" t="str">
        <v>EVANS, JOHN</v>
      </c>
      <c r="E702" t="str">
        <v>208</v>
      </c>
      <c r="F702" t="str">
        <v>WAV</v>
      </c>
      <c r="G702" t="str">
        <v>AM1</v>
      </c>
      <c r="H702" t="str">
        <v>SD</v>
      </c>
      <c r="I702">
        <v>4047319</v>
      </c>
      <c r="J702">
        <v>16.59</v>
      </c>
      <c r="K702">
        <v>43</v>
      </c>
    </row>
    <row r="703" spans="1:11" x14ac:dyDescent="0.25">
      <c r="A703" t="str">
        <v>One-Seat</v>
      </c>
      <c r="B703" t="str">
        <v>DIAMOND HILL TRANSPORTATION LLC</v>
      </c>
      <c r="C703" s="69">
        <v>45655</v>
      </c>
      <c r="D703" t="str">
        <v>STEPHENS, MARITZA</v>
      </c>
      <c r="E703" t="str">
        <v>206</v>
      </c>
      <c r="F703" t="str">
        <v>WAV</v>
      </c>
      <c r="G703" t="str">
        <v>WK1</v>
      </c>
      <c r="H703" t="str">
        <v>SD</v>
      </c>
      <c r="I703">
        <v>4047220</v>
      </c>
      <c r="J703">
        <v>9.56</v>
      </c>
      <c r="K703">
        <v>19</v>
      </c>
    </row>
    <row r="704" spans="1:11" x14ac:dyDescent="0.25">
      <c r="A704" t="str">
        <v>One-Seat</v>
      </c>
      <c r="B704" t="str">
        <v>EXPRESS TRANSPORTATION SERVICES, LLC</v>
      </c>
      <c r="C704" s="69">
        <v>45655</v>
      </c>
      <c r="D704" t="str">
        <v>ROGERS, JAMES</v>
      </c>
      <c r="E704" t="str">
        <v>207</v>
      </c>
      <c r="F704" t="str">
        <v>WAV</v>
      </c>
      <c r="G704" t="str">
        <v>WK1</v>
      </c>
      <c r="H704" t="str">
        <v>SD</v>
      </c>
      <c r="I704">
        <v>4047219</v>
      </c>
      <c r="J704">
        <v>9.56</v>
      </c>
      <c r="K704">
        <v>16</v>
      </c>
    </row>
    <row r="705" spans="1:11" x14ac:dyDescent="0.25">
      <c r="A705" t="str">
        <v>One-Seat</v>
      </c>
      <c r="B705" t="str">
        <v>EXPRESS TRANSPORTATION SERVICES, LLC</v>
      </c>
      <c r="C705" s="69">
        <v>45655</v>
      </c>
      <c r="D705" t="str">
        <v>ALLGOOD, SCOTT</v>
      </c>
      <c r="E705" t="str">
        <v>201</v>
      </c>
      <c r="F705" t="str">
        <v>BIGVAN</v>
      </c>
      <c r="G705" t="str">
        <v>PW1</v>
      </c>
      <c r="H705" t="str">
        <v>WC</v>
      </c>
      <c r="I705">
        <v>4046651</v>
      </c>
      <c r="J705">
        <v>19.62</v>
      </c>
      <c r="K705">
        <v>6</v>
      </c>
    </row>
    <row r="706" spans="1:11" x14ac:dyDescent="0.25">
      <c r="A706" t="str">
        <v>One-Seat</v>
      </c>
      <c r="B706" t="str">
        <v>EXPRESS TRANSPORTATION SERVICES, LLC</v>
      </c>
      <c r="C706" s="69">
        <v>45655</v>
      </c>
      <c r="D706" t="str">
        <v>ALLGOOD, SCOTT</v>
      </c>
      <c r="E706" t="str">
        <v>201</v>
      </c>
      <c r="F706" t="str">
        <v>BIGVAN</v>
      </c>
      <c r="G706" t="str">
        <v>OW1</v>
      </c>
      <c r="H706" t="str">
        <v>SD</v>
      </c>
      <c r="I706">
        <v>4048982</v>
      </c>
      <c r="J706">
        <v>13.29</v>
      </c>
      <c r="K706">
        <v>29</v>
      </c>
    </row>
    <row r="707" spans="1:11" x14ac:dyDescent="0.25">
      <c r="A707" t="str">
        <v>One-Seat</v>
      </c>
      <c r="B707" t="str">
        <v>EXPRESS TRANSPORTATION SERVICES, LLC</v>
      </c>
      <c r="C707" s="69">
        <v>45655</v>
      </c>
      <c r="D707" t="str">
        <v>EVANS, JOHN</v>
      </c>
      <c r="E707" t="str">
        <v>208</v>
      </c>
      <c r="F707" t="str">
        <v>WAV</v>
      </c>
      <c r="G707" t="str">
        <v>AM1</v>
      </c>
      <c r="H707" t="str">
        <v>SD</v>
      </c>
      <c r="I707">
        <v>4049543</v>
      </c>
      <c r="J707">
        <v>32.909999999999997</v>
      </c>
      <c r="K707">
        <v>61</v>
      </c>
    </row>
    <row r="708" spans="1:11" x14ac:dyDescent="0.25">
      <c r="A708" t="str">
        <v>One-Seat</v>
      </c>
      <c r="B708" t="str">
        <v>DIAMOND HILL TRANSPORTATION LLC</v>
      </c>
      <c r="C708" s="69">
        <v>45655</v>
      </c>
      <c r="D708" t="str">
        <v>STEPHENS, MARITZA</v>
      </c>
      <c r="E708" t="str">
        <v>206</v>
      </c>
      <c r="F708" t="str">
        <v>WAV</v>
      </c>
      <c r="G708" t="str">
        <v>WK1</v>
      </c>
      <c r="H708" t="str">
        <v>SD</v>
      </c>
      <c r="I708">
        <v>4049554</v>
      </c>
      <c r="J708">
        <v>30.84</v>
      </c>
      <c r="K708">
        <v>60</v>
      </c>
    </row>
  </sheetData>
  <conditionalFormatting sqref="I4:I813">
    <cfRule type="duplicateValues" dxfId="83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16" zoomScale="70" zoomScaleNormal="70" workbookViewId="0">
      <selection activeCell="D35" sqref="D35"/>
    </sheetView>
  </sheetViews>
  <sheetFormatPr defaultColWidth="8.85546875"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3" customWidth="1"/>
    <col min="6" max="6" width="16.42578125" customWidth="1"/>
    <col min="7" max="7" width="43.42578125" customWidth="1"/>
    <col min="8" max="8" width="9.28515625" style="80" customWidth="1"/>
    <col min="9" max="9" width="23.85546875" style="80" bestFit="1" customWidth="1"/>
    <col min="10" max="10" width="18.140625" style="3" bestFit="1" customWidth="1"/>
    <col min="11" max="11" width="9.42578125" bestFit="1" customWidth="1"/>
  </cols>
  <sheetData>
    <row r="7" spans="1:10" ht="21" customHeight="1" x14ac:dyDescent="0.25">
      <c r="A7" s="245" t="s">
        <v>244</v>
      </c>
      <c r="B7" s="245"/>
      <c r="C7" s="245"/>
      <c r="D7" s="245"/>
    </row>
    <row r="8" spans="1:10" ht="21" customHeight="1" x14ac:dyDescent="0.25">
      <c r="A8" s="245"/>
      <c r="B8" s="245"/>
      <c r="C8" s="245"/>
      <c r="D8" s="245"/>
    </row>
    <row r="9" spans="1:10" ht="21" customHeight="1" x14ac:dyDescent="0.35">
      <c r="A9" s="245"/>
      <c r="B9" s="245"/>
      <c r="C9" s="245"/>
      <c r="D9" s="245"/>
      <c r="G9" s="245" t="s">
        <v>245</v>
      </c>
      <c r="H9" s="245"/>
      <c r="I9" s="245"/>
    </row>
    <row r="10" spans="1:10" ht="30" x14ac:dyDescent="0.25">
      <c r="A10" s="125" t="s">
        <v>8</v>
      </c>
      <c r="B10" s="26" t="s">
        <v>9</v>
      </c>
      <c r="C10" s="26" t="s">
        <v>246</v>
      </c>
      <c r="D10" s="26" t="s">
        <v>10</v>
      </c>
      <c r="E10" s="174" t="s">
        <v>187</v>
      </c>
      <c r="G10" s="125" t="s">
        <v>238</v>
      </c>
      <c r="H10" s="186" t="s">
        <v>189</v>
      </c>
      <c r="I10" s="186" t="s">
        <v>186</v>
      </c>
      <c r="J10" t="s">
        <v>247</v>
      </c>
    </row>
    <row r="11" spans="1:10" x14ac:dyDescent="0.25">
      <c r="A11" t="s">
        <v>18</v>
      </c>
      <c r="B11" t="s">
        <v>19</v>
      </c>
      <c r="C11" t="s">
        <v>1040</v>
      </c>
      <c r="D11" t="s">
        <v>20</v>
      </c>
      <c r="E11">
        <v>42.02</v>
      </c>
      <c r="G11" t="s">
        <v>18</v>
      </c>
      <c r="H11">
        <v>2</v>
      </c>
      <c r="I11" s="32" t="s">
        <v>248</v>
      </c>
      <c r="J11">
        <v>1293.5</v>
      </c>
    </row>
    <row r="12" spans="1:10" x14ac:dyDescent="0.25">
      <c r="A12" t="s">
        <v>18</v>
      </c>
      <c r="B12" t="s">
        <v>19</v>
      </c>
      <c r="C12" t="s">
        <v>1064</v>
      </c>
      <c r="D12" t="s">
        <v>20</v>
      </c>
      <c r="E12">
        <v>42.02</v>
      </c>
      <c r="G12" t="s">
        <v>18</v>
      </c>
      <c r="H12">
        <v>2</v>
      </c>
      <c r="I12" s="32" t="s">
        <v>249</v>
      </c>
      <c r="J12">
        <v>260</v>
      </c>
    </row>
    <row r="13" spans="1:10" x14ac:dyDescent="0.25">
      <c r="A13" t="s">
        <v>18</v>
      </c>
      <c r="B13" t="s">
        <v>24</v>
      </c>
      <c r="C13" t="s">
        <v>1040</v>
      </c>
      <c r="D13" t="s">
        <v>23</v>
      </c>
      <c r="E13">
        <v>36.770000000000003</v>
      </c>
      <c r="G13" t="s">
        <v>65</v>
      </c>
      <c r="H13">
        <v>1.75</v>
      </c>
      <c r="I13" s="32" t="s">
        <v>248</v>
      </c>
      <c r="J13">
        <v>110</v>
      </c>
    </row>
    <row r="14" spans="1:10" x14ac:dyDescent="0.25">
      <c r="A14" t="s">
        <v>18</v>
      </c>
      <c r="B14" t="s">
        <v>24</v>
      </c>
      <c r="C14" t="s">
        <v>1064</v>
      </c>
      <c r="D14" t="s">
        <v>23</v>
      </c>
      <c r="E14">
        <v>36.770000000000003</v>
      </c>
      <c r="G14" t="s">
        <v>65</v>
      </c>
      <c r="H14">
        <v>2</v>
      </c>
      <c r="I14" s="32" t="s">
        <v>249</v>
      </c>
      <c r="J14">
        <v>13</v>
      </c>
    </row>
    <row r="15" spans="1:10" x14ac:dyDescent="0.25">
      <c r="A15" t="s">
        <v>18</v>
      </c>
      <c r="B15" t="s">
        <v>31</v>
      </c>
      <c r="C15" t="s">
        <v>1040</v>
      </c>
      <c r="D15" t="s">
        <v>23</v>
      </c>
      <c r="E15">
        <v>36.770000000000003</v>
      </c>
      <c r="G15" t="s">
        <v>21</v>
      </c>
      <c r="H15">
        <v>1.75</v>
      </c>
      <c r="I15" s="32" t="s">
        <v>248</v>
      </c>
      <c r="J15">
        <v>180</v>
      </c>
    </row>
    <row r="16" spans="1:10" x14ac:dyDescent="0.25">
      <c r="A16" t="s">
        <v>18</v>
      </c>
      <c r="B16" t="s">
        <v>31</v>
      </c>
      <c r="C16" t="s">
        <v>1064</v>
      </c>
      <c r="D16" t="s">
        <v>23</v>
      </c>
      <c r="E16">
        <v>36.770000000000003</v>
      </c>
      <c r="G16" t="s">
        <v>21</v>
      </c>
      <c r="H16">
        <v>2</v>
      </c>
      <c r="I16" s="32" t="s">
        <v>249</v>
      </c>
      <c r="J16">
        <v>13</v>
      </c>
    </row>
    <row r="17" spans="1:10" x14ac:dyDescent="0.25">
      <c r="A17" t="s">
        <v>18</v>
      </c>
      <c r="B17" t="s">
        <v>33</v>
      </c>
      <c r="C17" t="s">
        <v>1040</v>
      </c>
      <c r="D17" t="s">
        <v>23</v>
      </c>
      <c r="E17">
        <v>36.770000000000003</v>
      </c>
      <c r="G17" t="s">
        <v>133</v>
      </c>
      <c r="H17">
        <v>1.75</v>
      </c>
      <c r="I17" s="32" t="s">
        <v>248</v>
      </c>
      <c r="J17">
        <v>145</v>
      </c>
    </row>
    <row r="18" spans="1:10" x14ac:dyDescent="0.25">
      <c r="A18" t="s">
        <v>18</v>
      </c>
      <c r="B18" t="s">
        <v>49</v>
      </c>
      <c r="C18" t="s">
        <v>1040</v>
      </c>
      <c r="D18" t="s">
        <v>20</v>
      </c>
      <c r="E18">
        <v>42.02</v>
      </c>
      <c r="F18" s="124"/>
      <c r="G18" t="s">
        <v>133</v>
      </c>
      <c r="H18">
        <v>2</v>
      </c>
      <c r="I18" s="32" t="s">
        <v>249</v>
      </c>
      <c r="J18">
        <v>32.5</v>
      </c>
    </row>
    <row r="19" spans="1:10" x14ac:dyDescent="0.25">
      <c r="A19" t="s">
        <v>18</v>
      </c>
      <c r="B19" t="s">
        <v>61</v>
      </c>
      <c r="C19" t="s">
        <v>1040</v>
      </c>
      <c r="D19" t="s">
        <v>20</v>
      </c>
      <c r="E19">
        <v>42.02</v>
      </c>
      <c r="G19" t="s">
        <v>135</v>
      </c>
      <c r="H19">
        <v>1.75</v>
      </c>
      <c r="I19" s="32" t="s">
        <v>248</v>
      </c>
      <c r="J19">
        <v>130</v>
      </c>
    </row>
    <row r="20" spans="1:10" x14ac:dyDescent="0.25">
      <c r="A20" t="s">
        <v>18</v>
      </c>
      <c r="B20" t="s">
        <v>69</v>
      </c>
      <c r="C20" t="s">
        <v>1040</v>
      </c>
      <c r="D20" t="s">
        <v>23</v>
      </c>
      <c r="E20">
        <v>36.770000000000003</v>
      </c>
      <c r="G20" t="s">
        <v>135</v>
      </c>
      <c r="H20">
        <v>2</v>
      </c>
      <c r="I20" s="32" t="s">
        <v>249</v>
      </c>
      <c r="J20">
        <v>19.5</v>
      </c>
    </row>
    <row r="21" spans="1:10" x14ac:dyDescent="0.25">
      <c r="A21" t="s">
        <v>18</v>
      </c>
      <c r="B21" t="s">
        <v>69</v>
      </c>
      <c r="C21" t="s">
        <v>1064</v>
      </c>
      <c r="D21" t="s">
        <v>23</v>
      </c>
      <c r="E21">
        <v>36.770000000000003</v>
      </c>
      <c r="G21" t="s">
        <v>136</v>
      </c>
      <c r="H21">
        <v>1.75</v>
      </c>
      <c r="I21" s="32" t="s">
        <v>248</v>
      </c>
      <c r="J21">
        <v>320</v>
      </c>
    </row>
    <row r="22" spans="1:10" x14ac:dyDescent="0.25">
      <c r="A22" t="s">
        <v>18</v>
      </c>
      <c r="B22" t="s">
        <v>404</v>
      </c>
      <c r="C22" t="s">
        <v>1040</v>
      </c>
      <c r="D22" t="s">
        <v>23</v>
      </c>
      <c r="E22">
        <v>36.770000000000003</v>
      </c>
      <c r="G22" t="s">
        <v>136</v>
      </c>
      <c r="H22">
        <v>2</v>
      </c>
      <c r="I22" s="32" t="s">
        <v>249</v>
      </c>
      <c r="J22">
        <v>32.5</v>
      </c>
    </row>
    <row r="23" spans="1:10" x14ac:dyDescent="0.25">
      <c r="A23" t="s">
        <v>18</v>
      </c>
      <c r="B23" t="s">
        <v>404</v>
      </c>
      <c r="C23" t="s">
        <v>1064</v>
      </c>
      <c r="D23" t="s">
        <v>23</v>
      </c>
      <c r="E23">
        <v>36.770000000000003</v>
      </c>
      <c r="G23" t="s">
        <v>137</v>
      </c>
      <c r="H23">
        <v>1.75</v>
      </c>
      <c r="I23" s="32" t="s">
        <v>248</v>
      </c>
      <c r="J23">
        <v>40</v>
      </c>
    </row>
    <row r="24" spans="1:10" x14ac:dyDescent="0.25">
      <c r="A24" t="s">
        <v>18</v>
      </c>
      <c r="B24" t="s">
        <v>383</v>
      </c>
      <c r="C24" t="s">
        <v>1040</v>
      </c>
      <c r="D24" t="s">
        <v>23</v>
      </c>
      <c r="E24">
        <v>36.770000000000003</v>
      </c>
      <c r="G24" t="s">
        <v>137</v>
      </c>
      <c r="H24">
        <v>2</v>
      </c>
      <c r="I24" s="32" t="s">
        <v>249</v>
      </c>
      <c r="J24">
        <v>19.5</v>
      </c>
    </row>
    <row r="25" spans="1:10" x14ac:dyDescent="0.25">
      <c r="A25" t="s">
        <v>18</v>
      </c>
      <c r="B25" t="s">
        <v>1050</v>
      </c>
      <c r="C25" t="s">
        <v>1040</v>
      </c>
      <c r="D25" t="s">
        <v>20</v>
      </c>
      <c r="E25">
        <v>42.02</v>
      </c>
      <c r="G25" t="s">
        <v>138</v>
      </c>
      <c r="H25">
        <v>1.75</v>
      </c>
      <c r="I25" s="32" t="s">
        <v>248</v>
      </c>
      <c r="J25">
        <v>265</v>
      </c>
    </row>
    <row r="26" spans="1:10" x14ac:dyDescent="0.25">
      <c r="A26" t="s">
        <v>18</v>
      </c>
      <c r="B26" t="s">
        <v>1050</v>
      </c>
      <c r="C26" t="s">
        <v>1064</v>
      </c>
      <c r="D26" t="s">
        <v>20</v>
      </c>
      <c r="E26">
        <v>42.02</v>
      </c>
      <c r="G26" t="s">
        <v>139</v>
      </c>
      <c r="H26">
        <v>1.75</v>
      </c>
      <c r="I26" s="32" t="s">
        <v>248</v>
      </c>
      <c r="J26">
        <v>190</v>
      </c>
    </row>
    <row r="27" spans="1:10" x14ac:dyDescent="0.25">
      <c r="A27" t="s">
        <v>18</v>
      </c>
      <c r="B27" t="s">
        <v>1057</v>
      </c>
      <c r="C27" t="s">
        <v>1040</v>
      </c>
      <c r="D27" t="s">
        <v>20</v>
      </c>
      <c r="E27">
        <v>42.02</v>
      </c>
      <c r="G27" t="s">
        <v>140</v>
      </c>
      <c r="H27">
        <v>1.75</v>
      </c>
      <c r="I27" s="32" t="s">
        <v>248</v>
      </c>
      <c r="J27">
        <v>165</v>
      </c>
    </row>
    <row r="28" spans="1:10" x14ac:dyDescent="0.25">
      <c r="A28" t="s">
        <v>18</v>
      </c>
      <c r="B28" t="s">
        <v>1057</v>
      </c>
      <c r="C28" t="s">
        <v>1064</v>
      </c>
      <c r="D28" t="s">
        <v>20</v>
      </c>
      <c r="E28">
        <v>42.02</v>
      </c>
      <c r="G28" t="s">
        <v>140</v>
      </c>
      <c r="H28">
        <v>2</v>
      </c>
      <c r="I28" s="32" t="s">
        <v>249</v>
      </c>
      <c r="J28">
        <v>65</v>
      </c>
    </row>
    <row r="29" spans="1:10" x14ac:dyDescent="0.25">
      <c r="A29" t="s">
        <v>18</v>
      </c>
      <c r="B29" t="s">
        <v>1044</v>
      </c>
      <c r="C29" t="s">
        <v>1040</v>
      </c>
      <c r="D29" t="s">
        <v>20</v>
      </c>
      <c r="E29">
        <v>42.02</v>
      </c>
      <c r="G29" t="s">
        <v>141</v>
      </c>
      <c r="H29">
        <v>1.75</v>
      </c>
      <c r="I29" s="32" t="s">
        <v>248</v>
      </c>
      <c r="J29">
        <v>175</v>
      </c>
    </row>
    <row r="30" spans="1:10" x14ac:dyDescent="0.25">
      <c r="A30" t="s">
        <v>18</v>
      </c>
      <c r="B30" t="s">
        <v>1063</v>
      </c>
      <c r="C30" t="s">
        <v>1040</v>
      </c>
      <c r="D30" t="s">
        <v>20</v>
      </c>
      <c r="E30">
        <v>42.02</v>
      </c>
      <c r="G30" t="s">
        <v>141</v>
      </c>
      <c r="H30">
        <v>2</v>
      </c>
      <c r="I30" s="32" t="s">
        <v>249</v>
      </c>
      <c r="J30">
        <v>45.5</v>
      </c>
    </row>
    <row r="31" spans="1:10" x14ac:dyDescent="0.25">
      <c r="A31" t="s">
        <v>18</v>
      </c>
      <c r="B31" t="s">
        <v>1039</v>
      </c>
      <c r="C31" t="s">
        <v>1040</v>
      </c>
      <c r="D31" t="s">
        <v>23</v>
      </c>
      <c r="E31">
        <v>36.770000000000003</v>
      </c>
      <c r="G31" t="s">
        <v>142</v>
      </c>
      <c r="H31">
        <v>1.75</v>
      </c>
      <c r="I31" s="32" t="s">
        <v>248</v>
      </c>
      <c r="J31">
        <v>120</v>
      </c>
    </row>
    <row r="32" spans="1:10" x14ac:dyDescent="0.25">
      <c r="A32" t="s">
        <v>65</v>
      </c>
      <c r="B32" t="s">
        <v>35</v>
      </c>
      <c r="C32" t="s">
        <v>1040</v>
      </c>
      <c r="D32" t="s">
        <v>23</v>
      </c>
      <c r="E32">
        <v>32.5</v>
      </c>
      <c r="G32" t="s">
        <v>142</v>
      </c>
      <c r="H32">
        <v>2</v>
      </c>
      <c r="I32" s="32" t="s">
        <v>249</v>
      </c>
      <c r="J32">
        <v>32.5</v>
      </c>
    </row>
    <row r="33" spans="1:10" x14ac:dyDescent="0.25">
      <c r="A33" t="s">
        <v>65</v>
      </c>
      <c r="B33" t="s">
        <v>1046</v>
      </c>
      <c r="C33" t="s">
        <v>1040</v>
      </c>
      <c r="D33" t="s">
        <v>23</v>
      </c>
      <c r="E33">
        <v>35</v>
      </c>
      <c r="G33" t="s">
        <v>143</v>
      </c>
      <c r="H33">
        <v>1.75</v>
      </c>
      <c r="I33" s="32" t="s">
        <v>248</v>
      </c>
      <c r="J33">
        <v>75</v>
      </c>
    </row>
    <row r="34" spans="1:10" x14ac:dyDescent="0.25">
      <c r="A34" t="s">
        <v>21</v>
      </c>
      <c r="B34" t="s">
        <v>233</v>
      </c>
      <c r="C34" t="s">
        <v>1040</v>
      </c>
      <c r="D34" t="s">
        <v>23</v>
      </c>
      <c r="E34">
        <v>32.5</v>
      </c>
      <c r="G34" t="s">
        <v>143</v>
      </c>
      <c r="H34">
        <v>2</v>
      </c>
      <c r="I34" s="32" t="s">
        <v>249</v>
      </c>
      <c r="J34">
        <v>58.5</v>
      </c>
    </row>
    <row r="35" spans="1:10" x14ac:dyDescent="0.25">
      <c r="A35" t="s">
        <v>21</v>
      </c>
      <c r="B35" t="s">
        <v>231</v>
      </c>
      <c r="C35" t="s">
        <v>1040</v>
      </c>
      <c r="D35" t="s">
        <v>23</v>
      </c>
      <c r="E35">
        <v>32.5</v>
      </c>
      <c r="G35" t="s">
        <v>144</v>
      </c>
      <c r="H35">
        <v>1.75</v>
      </c>
      <c r="I35" s="32" t="s">
        <v>248</v>
      </c>
      <c r="J35">
        <v>160</v>
      </c>
    </row>
    <row r="36" spans="1:10" x14ac:dyDescent="0.25">
      <c r="A36" t="s">
        <v>45</v>
      </c>
      <c r="B36" t="s">
        <v>48</v>
      </c>
      <c r="C36" t="s">
        <v>1040</v>
      </c>
      <c r="D36" t="s">
        <v>23</v>
      </c>
      <c r="E36" s="173">
        <v>40</v>
      </c>
      <c r="G36" s="3" t="s">
        <v>131</v>
      </c>
      <c r="H36" s="3"/>
      <c r="I36" s="3"/>
      <c r="J36">
        <v>3960</v>
      </c>
    </row>
    <row r="37" spans="1:10" x14ac:dyDescent="0.25">
      <c r="A37" t="s">
        <v>132</v>
      </c>
      <c r="B37" t="s">
        <v>1048</v>
      </c>
      <c r="C37" t="s">
        <v>1040</v>
      </c>
      <c r="D37" t="s">
        <v>23</v>
      </c>
      <c r="E37">
        <v>35</v>
      </c>
      <c r="H37"/>
      <c r="I37"/>
      <c r="J37"/>
    </row>
    <row r="38" spans="1:10" x14ac:dyDescent="0.25">
      <c r="A38" t="s">
        <v>132</v>
      </c>
      <c r="B38" t="s">
        <v>1048</v>
      </c>
      <c r="C38" t="s">
        <v>1064</v>
      </c>
      <c r="D38" t="s">
        <v>23</v>
      </c>
      <c r="E38">
        <v>37</v>
      </c>
      <c r="H38"/>
      <c r="I38"/>
      <c r="J38"/>
    </row>
    <row r="39" spans="1:10" x14ac:dyDescent="0.25">
      <c r="A39" t="s">
        <v>132</v>
      </c>
      <c r="B39" t="s">
        <v>51</v>
      </c>
      <c r="C39" t="s">
        <v>1040</v>
      </c>
      <c r="D39" t="s">
        <v>23</v>
      </c>
      <c r="E39">
        <v>35</v>
      </c>
      <c r="H39"/>
      <c r="I39"/>
      <c r="J39"/>
    </row>
    <row r="40" spans="1:10" x14ac:dyDescent="0.25">
      <c r="A40" t="s">
        <v>133</v>
      </c>
      <c r="B40" t="s">
        <v>64</v>
      </c>
      <c r="C40" t="s">
        <v>1040</v>
      </c>
      <c r="D40" t="s">
        <v>23</v>
      </c>
      <c r="E40">
        <v>32.5</v>
      </c>
      <c r="H40"/>
      <c r="I40"/>
      <c r="J40"/>
    </row>
    <row r="41" spans="1:10" x14ac:dyDescent="0.25">
      <c r="A41" t="s">
        <v>133</v>
      </c>
      <c r="B41" t="s">
        <v>64</v>
      </c>
      <c r="C41" t="s">
        <v>1064</v>
      </c>
      <c r="D41" t="s">
        <v>23</v>
      </c>
      <c r="E41">
        <v>34.5</v>
      </c>
    </row>
    <row r="42" spans="1:10" x14ac:dyDescent="0.25">
      <c r="A42" t="s">
        <v>134</v>
      </c>
      <c r="B42" t="s">
        <v>1060</v>
      </c>
      <c r="C42" t="s">
        <v>1040</v>
      </c>
      <c r="D42" t="s">
        <v>23</v>
      </c>
      <c r="E42">
        <v>35</v>
      </c>
    </row>
    <row r="43" spans="1:10" x14ac:dyDescent="0.25">
      <c r="A43" t="s">
        <v>135</v>
      </c>
      <c r="B43" t="s">
        <v>30</v>
      </c>
      <c r="C43" t="s">
        <v>1040</v>
      </c>
      <c r="D43" t="s">
        <v>23</v>
      </c>
      <c r="E43">
        <v>32.5</v>
      </c>
    </row>
    <row r="44" spans="1:10" x14ac:dyDescent="0.25">
      <c r="A44" t="s">
        <v>135</v>
      </c>
      <c r="B44" t="s">
        <v>30</v>
      </c>
      <c r="C44" t="s">
        <v>1064</v>
      </c>
      <c r="D44" t="s">
        <v>23</v>
      </c>
      <c r="E44">
        <v>34.5</v>
      </c>
    </row>
    <row r="45" spans="1:10" x14ac:dyDescent="0.25">
      <c r="A45" t="s">
        <v>136</v>
      </c>
      <c r="B45" t="s">
        <v>55</v>
      </c>
      <c r="C45" t="s">
        <v>1040</v>
      </c>
      <c r="D45" t="s">
        <v>23</v>
      </c>
      <c r="E45">
        <v>32.5</v>
      </c>
    </row>
    <row r="46" spans="1:10" x14ac:dyDescent="0.25">
      <c r="A46" t="s">
        <v>136</v>
      </c>
      <c r="B46" t="s">
        <v>55</v>
      </c>
      <c r="C46" t="s">
        <v>1064</v>
      </c>
      <c r="D46" t="s">
        <v>23</v>
      </c>
      <c r="E46">
        <v>34.5</v>
      </c>
    </row>
    <row r="47" spans="1:10" x14ac:dyDescent="0.25">
      <c r="A47" t="s">
        <v>136</v>
      </c>
      <c r="B47" t="s">
        <v>60</v>
      </c>
      <c r="C47" t="s">
        <v>1040</v>
      </c>
      <c r="D47" t="s">
        <v>37</v>
      </c>
      <c r="E47">
        <v>29</v>
      </c>
    </row>
    <row r="48" spans="1:10" x14ac:dyDescent="0.25">
      <c r="A48" t="s">
        <v>136</v>
      </c>
      <c r="B48" t="s">
        <v>58</v>
      </c>
      <c r="C48" t="s">
        <v>1040</v>
      </c>
      <c r="D48" t="s">
        <v>37</v>
      </c>
      <c r="E48">
        <v>29</v>
      </c>
    </row>
    <row r="49" spans="1:5" x14ac:dyDescent="0.25">
      <c r="A49" t="s">
        <v>136</v>
      </c>
      <c r="B49" t="s">
        <v>58</v>
      </c>
      <c r="C49" t="s">
        <v>1064</v>
      </c>
      <c r="D49" t="s">
        <v>37</v>
      </c>
      <c r="E49">
        <v>31</v>
      </c>
    </row>
    <row r="50" spans="1:5" x14ac:dyDescent="0.25">
      <c r="A50" t="s">
        <v>136</v>
      </c>
      <c r="B50" t="s">
        <v>235</v>
      </c>
      <c r="C50" t="s">
        <v>1064</v>
      </c>
      <c r="D50" t="s">
        <v>23</v>
      </c>
      <c r="E50">
        <v>37</v>
      </c>
    </row>
    <row r="51" spans="1:5" x14ac:dyDescent="0.25">
      <c r="A51" t="s">
        <v>136</v>
      </c>
      <c r="B51" t="s">
        <v>276</v>
      </c>
      <c r="C51" t="s">
        <v>1064</v>
      </c>
      <c r="D51" t="s">
        <v>23</v>
      </c>
      <c r="E51">
        <v>37</v>
      </c>
    </row>
    <row r="52" spans="1:5" x14ac:dyDescent="0.25">
      <c r="A52" t="s">
        <v>136</v>
      </c>
      <c r="B52" t="s">
        <v>1067</v>
      </c>
      <c r="C52" t="s">
        <v>1040</v>
      </c>
      <c r="D52" t="s">
        <v>23</v>
      </c>
      <c r="E52">
        <v>32.5</v>
      </c>
    </row>
    <row r="53" spans="1:5" x14ac:dyDescent="0.25">
      <c r="A53" t="s">
        <v>136</v>
      </c>
      <c r="B53" t="s">
        <v>1066</v>
      </c>
      <c r="C53" t="s">
        <v>1040</v>
      </c>
      <c r="D53" t="s">
        <v>23</v>
      </c>
      <c r="E53">
        <v>32.5</v>
      </c>
    </row>
    <row r="54" spans="1:5" x14ac:dyDescent="0.25">
      <c r="A54" t="s">
        <v>136</v>
      </c>
      <c r="B54" t="s">
        <v>1054</v>
      </c>
      <c r="C54" t="s">
        <v>1040</v>
      </c>
      <c r="D54" t="s">
        <v>37</v>
      </c>
      <c r="E54">
        <v>29</v>
      </c>
    </row>
    <row r="55" spans="1:5" x14ac:dyDescent="0.25">
      <c r="A55" t="s">
        <v>136</v>
      </c>
      <c r="B55" t="s">
        <v>1054</v>
      </c>
      <c r="C55" t="s">
        <v>1064</v>
      </c>
      <c r="D55" t="s">
        <v>37</v>
      </c>
      <c r="E55">
        <v>31</v>
      </c>
    </row>
    <row r="56" spans="1:5" x14ac:dyDescent="0.25">
      <c r="A56" t="s">
        <v>136</v>
      </c>
      <c r="B56" t="s">
        <v>1055</v>
      </c>
      <c r="C56" t="s">
        <v>1040</v>
      </c>
      <c r="D56" t="s">
        <v>37</v>
      </c>
      <c r="E56">
        <v>29</v>
      </c>
    </row>
    <row r="57" spans="1:5" x14ac:dyDescent="0.25">
      <c r="A57" t="s">
        <v>136</v>
      </c>
      <c r="B57" t="s">
        <v>1055</v>
      </c>
      <c r="C57" t="s">
        <v>1064</v>
      </c>
      <c r="D57" t="s">
        <v>37</v>
      </c>
      <c r="E57">
        <v>31</v>
      </c>
    </row>
    <row r="58" spans="1:5" x14ac:dyDescent="0.25">
      <c r="A58" t="s">
        <v>137</v>
      </c>
      <c r="B58" t="s">
        <v>28</v>
      </c>
      <c r="C58" t="s">
        <v>1040</v>
      </c>
      <c r="D58" t="s">
        <v>23</v>
      </c>
      <c r="E58">
        <v>32.5</v>
      </c>
    </row>
    <row r="59" spans="1:5" x14ac:dyDescent="0.25">
      <c r="A59" t="s">
        <v>137</v>
      </c>
      <c r="B59" t="s">
        <v>1061</v>
      </c>
      <c r="C59" t="s">
        <v>1040</v>
      </c>
      <c r="D59" t="s">
        <v>23</v>
      </c>
      <c r="E59">
        <v>35</v>
      </c>
    </row>
    <row r="60" spans="1:5" x14ac:dyDescent="0.25">
      <c r="A60" t="s">
        <v>138</v>
      </c>
      <c r="B60" t="s">
        <v>36</v>
      </c>
      <c r="C60" t="s">
        <v>1040</v>
      </c>
      <c r="D60" t="s">
        <v>37</v>
      </c>
      <c r="E60">
        <v>29</v>
      </c>
    </row>
    <row r="61" spans="1:5" x14ac:dyDescent="0.25">
      <c r="A61" t="s">
        <v>138</v>
      </c>
      <c r="B61" t="s">
        <v>36</v>
      </c>
      <c r="C61" t="s">
        <v>1064</v>
      </c>
      <c r="D61" t="s">
        <v>37</v>
      </c>
      <c r="E61">
        <v>31</v>
      </c>
    </row>
    <row r="62" spans="1:5" x14ac:dyDescent="0.25">
      <c r="A62" t="s">
        <v>139</v>
      </c>
      <c r="B62" t="s">
        <v>43</v>
      </c>
      <c r="C62" t="s">
        <v>1040</v>
      </c>
      <c r="D62" t="s">
        <v>37</v>
      </c>
      <c r="E62">
        <v>29</v>
      </c>
    </row>
    <row r="63" spans="1:5" x14ac:dyDescent="0.25">
      <c r="A63" t="s">
        <v>140</v>
      </c>
      <c r="B63" t="s">
        <v>386</v>
      </c>
      <c r="C63" t="s">
        <v>1040</v>
      </c>
      <c r="D63" t="s">
        <v>23</v>
      </c>
      <c r="E63">
        <v>32.5</v>
      </c>
    </row>
    <row r="64" spans="1:5" x14ac:dyDescent="0.25">
      <c r="A64" t="s">
        <v>140</v>
      </c>
      <c r="B64" t="s">
        <v>386</v>
      </c>
      <c r="C64" t="s">
        <v>1064</v>
      </c>
      <c r="D64" t="s">
        <v>23</v>
      </c>
      <c r="E64">
        <v>34.5</v>
      </c>
    </row>
    <row r="65" spans="1:5" x14ac:dyDescent="0.25">
      <c r="A65" t="s">
        <v>140</v>
      </c>
      <c r="B65" t="s">
        <v>1065</v>
      </c>
      <c r="C65" t="s">
        <v>1064</v>
      </c>
      <c r="D65" t="s">
        <v>23</v>
      </c>
      <c r="E65">
        <v>37</v>
      </c>
    </row>
    <row r="66" spans="1:5" x14ac:dyDescent="0.25">
      <c r="A66" t="s">
        <v>141</v>
      </c>
      <c r="B66" t="s">
        <v>66</v>
      </c>
      <c r="C66" t="s">
        <v>1040</v>
      </c>
      <c r="D66" t="s">
        <v>23</v>
      </c>
      <c r="E66">
        <v>32.5</v>
      </c>
    </row>
    <row r="67" spans="1:5" x14ac:dyDescent="0.25">
      <c r="A67" t="s">
        <v>141</v>
      </c>
      <c r="B67" t="s">
        <v>66</v>
      </c>
      <c r="C67" t="s">
        <v>1064</v>
      </c>
      <c r="D67" t="s">
        <v>23</v>
      </c>
      <c r="E67">
        <v>35</v>
      </c>
    </row>
    <row r="68" spans="1:5" x14ac:dyDescent="0.25">
      <c r="A68" t="s">
        <v>142</v>
      </c>
      <c r="B68" t="s">
        <v>41</v>
      </c>
      <c r="C68" t="s">
        <v>1040</v>
      </c>
      <c r="D68" t="s">
        <v>23</v>
      </c>
      <c r="E68">
        <v>32.5</v>
      </c>
    </row>
    <row r="69" spans="1:5" x14ac:dyDescent="0.25">
      <c r="A69" t="s">
        <v>142</v>
      </c>
      <c r="B69" t="s">
        <v>1062</v>
      </c>
      <c r="C69" t="s">
        <v>1040</v>
      </c>
      <c r="D69" t="s">
        <v>23</v>
      </c>
      <c r="E69">
        <v>35</v>
      </c>
    </row>
    <row r="70" spans="1:5" x14ac:dyDescent="0.25">
      <c r="A70" t="s">
        <v>143</v>
      </c>
      <c r="B70" t="s">
        <v>400</v>
      </c>
      <c r="C70" t="s">
        <v>1040</v>
      </c>
      <c r="D70" t="s">
        <v>23</v>
      </c>
      <c r="E70">
        <v>32.5</v>
      </c>
    </row>
    <row r="71" spans="1:5" x14ac:dyDescent="0.25">
      <c r="A71" t="s">
        <v>143</v>
      </c>
      <c r="B71" t="s">
        <v>400</v>
      </c>
      <c r="C71" t="s">
        <v>1064</v>
      </c>
      <c r="D71" t="s">
        <v>23</v>
      </c>
      <c r="E71">
        <v>34.5</v>
      </c>
    </row>
    <row r="72" spans="1:5" x14ac:dyDescent="0.25">
      <c r="A72" t="s">
        <v>144</v>
      </c>
      <c r="B72" t="s">
        <v>39</v>
      </c>
      <c r="C72" t="s">
        <v>1040</v>
      </c>
      <c r="D72" t="s">
        <v>37</v>
      </c>
      <c r="E72">
        <v>29</v>
      </c>
    </row>
    <row r="73" spans="1:5" x14ac:dyDescent="0.25">
      <c r="A73" t="s">
        <v>117</v>
      </c>
      <c r="B73" t="s">
        <v>46</v>
      </c>
      <c r="C73" t="s">
        <v>1040</v>
      </c>
      <c r="D73" t="s">
        <v>23</v>
      </c>
      <c r="E73">
        <v>35</v>
      </c>
    </row>
    <row r="74" spans="1:5" x14ac:dyDescent="0.25">
      <c r="A74" t="s">
        <v>145</v>
      </c>
      <c r="B74" t="s">
        <v>50</v>
      </c>
      <c r="C74" t="s">
        <v>1040</v>
      </c>
      <c r="D74" t="s">
        <v>23</v>
      </c>
      <c r="E74">
        <v>35</v>
      </c>
    </row>
    <row r="75" spans="1:5" x14ac:dyDescent="0.25">
      <c r="A75" s="173" t="s">
        <v>131</v>
      </c>
      <c r="B75" s="173"/>
      <c r="C75" s="173"/>
      <c r="D75" s="173"/>
    </row>
    <row r="76" spans="1:5" x14ac:dyDescent="0.25">
      <c r="E76"/>
    </row>
    <row r="77" spans="1:5" x14ac:dyDescent="0.25">
      <c r="E77"/>
    </row>
    <row r="78" spans="1:5" x14ac:dyDescent="0.25">
      <c r="E78"/>
    </row>
    <row r="79" spans="1:5" x14ac:dyDescent="0.25">
      <c r="E79"/>
    </row>
    <row r="80" spans="1:5" x14ac:dyDescent="0.25">
      <c r="E80"/>
    </row>
    <row r="81" spans="5:5" x14ac:dyDescent="0.25">
      <c r="E81"/>
    </row>
    <row r="82" spans="5:5" x14ac:dyDescent="0.25">
      <c r="E82"/>
    </row>
    <row r="83" spans="5:5" x14ac:dyDescent="0.25">
      <c r="E83"/>
    </row>
    <row r="84" spans="5:5" x14ac:dyDescent="0.25">
      <c r="E84"/>
    </row>
    <row r="85" spans="5:5" x14ac:dyDescent="0.25">
      <c r="E85"/>
    </row>
    <row r="86" spans="5:5" x14ac:dyDescent="0.25">
      <c r="E86"/>
    </row>
  </sheetData>
  <mergeCells count="2">
    <mergeCell ref="A7:D9"/>
    <mergeCell ref="G9:I9"/>
  </mergeCells>
  <conditionalFormatting sqref="D1:D1048576">
    <cfRule type="containsText" dxfId="82" priority="2" operator="containsText" text="BLANK">
      <formula>NOT(ISERROR(SEARCH("BLANK",D1)))</formula>
    </cfRule>
  </conditionalFormatting>
  <conditionalFormatting sqref="H10:I1048576">
    <cfRule type="cellIs" dxfId="81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FF6DA-8151-4457-937F-1B17A2B1D0E7}">
  <sheetPr codeName="Sheet27"/>
  <dimension ref="A1:AD830"/>
  <sheetViews>
    <sheetView showGridLines="0" zoomScale="115" zoomScaleNormal="115" workbookViewId="0">
      <selection activeCell="A2" sqref="A2:C2"/>
    </sheetView>
  </sheetViews>
  <sheetFormatPr defaultColWidth="8.85546875" defaultRowHeight="15" x14ac:dyDescent="0.25"/>
  <cols>
    <col min="1" max="1" width="4.7109375" customWidth="1"/>
    <col min="2" max="2" width="17.28515625" style="33" customWidth="1"/>
    <col min="3" max="3" width="18.7109375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1:30" x14ac:dyDescent="0.25">
      <c r="A1" s="1" t="s">
        <v>146</v>
      </c>
    </row>
    <row r="2" spans="1:30" ht="16.5" thickBot="1" x14ac:dyDescent="0.3">
      <c r="A2" s="241" t="s">
        <v>21</v>
      </c>
      <c r="B2" s="241"/>
      <c r="C2" s="241"/>
    </row>
    <row r="3" spans="1:30" ht="15.75" thickBot="1" x14ac:dyDescent="0.3">
      <c r="D3" s="48" t="s">
        <v>147</v>
      </c>
      <c r="F3" s="72">
        <v>4829.2725</v>
      </c>
      <c r="I3" s="236" t="s">
        <v>1069</v>
      </c>
      <c r="J3" s="237"/>
      <c r="K3" s="238" t="s">
        <v>1070</v>
      </c>
      <c r="L3" s="239"/>
    </row>
    <row r="4" spans="1:30" ht="19.5" thickBot="1" x14ac:dyDescent="0.35">
      <c r="B4" s="129" t="s">
        <v>148</v>
      </c>
      <c r="C4" s="133">
        <v>4454.1455999999998</v>
      </c>
      <c r="D4" s="2" t="s">
        <v>149</v>
      </c>
      <c r="F4" s="72">
        <v>0</v>
      </c>
      <c r="H4"/>
      <c r="I4" s="113" t="s">
        <v>150</v>
      </c>
      <c r="J4" s="114" t="s">
        <v>151</v>
      </c>
      <c r="K4" s="115" t="s">
        <v>150</v>
      </c>
      <c r="L4" s="116" t="s">
        <v>151</v>
      </c>
      <c r="M4" s="117" t="s">
        <v>152</v>
      </c>
      <c r="P4" s="1" t="s">
        <v>153</v>
      </c>
      <c r="R4" s="65">
        <v>1150.9150000000004</v>
      </c>
      <c r="T4" s="127" t="s">
        <v>154</v>
      </c>
      <c r="U4" s="130">
        <v>590</v>
      </c>
      <c r="V4" s="4"/>
      <c r="W4" s="127" t="s">
        <v>155</v>
      </c>
      <c r="X4" s="130">
        <v>0</v>
      </c>
    </row>
    <row r="5" spans="1:30" ht="18.75" x14ac:dyDescent="0.3">
      <c r="B5" s="47"/>
      <c r="C5" s="8"/>
      <c r="D5" s="2" t="s">
        <v>156</v>
      </c>
      <c r="F5" s="72">
        <v>115</v>
      </c>
      <c r="H5" s="77" t="s">
        <v>23</v>
      </c>
      <c r="I5" s="119">
        <v>1654.5509999999999</v>
      </c>
      <c r="J5" s="120">
        <v>137.87925000000001</v>
      </c>
      <c r="K5" s="120">
        <v>1160.1020000000001</v>
      </c>
      <c r="L5" s="120">
        <v>96.675166666666669</v>
      </c>
      <c r="M5" s="118">
        <v>0</v>
      </c>
      <c r="P5" s="1" t="s">
        <v>157</v>
      </c>
      <c r="R5" s="65">
        <v>910.5416666666664</v>
      </c>
      <c r="T5" s="66" t="s">
        <v>158</v>
      </c>
      <c r="U5" s="65">
        <v>0</v>
      </c>
      <c r="V5" s="4"/>
      <c r="W5" s="66" t="s">
        <v>159</v>
      </c>
      <c r="X5" s="65">
        <v>0</v>
      </c>
    </row>
    <row r="6" spans="1:30" ht="18.75" x14ac:dyDescent="0.3">
      <c r="D6" s="2" t="s">
        <v>160</v>
      </c>
      <c r="F6" s="72">
        <v>103.5</v>
      </c>
      <c r="G6" s="50"/>
      <c r="H6" s="77" t="s">
        <v>20</v>
      </c>
      <c r="I6" s="119">
        <v>0</v>
      </c>
      <c r="J6" s="120">
        <v>0</v>
      </c>
      <c r="K6" s="120">
        <v>0</v>
      </c>
      <c r="L6" s="120">
        <v>0</v>
      </c>
      <c r="M6" s="118">
        <v>0</v>
      </c>
      <c r="O6" s="6"/>
      <c r="P6" s="1" t="s">
        <v>161</v>
      </c>
      <c r="R6" s="176">
        <v>1681</v>
      </c>
      <c r="T6" s="66" t="s">
        <v>162</v>
      </c>
      <c r="U6" s="65">
        <v>590</v>
      </c>
      <c r="V6" s="4"/>
      <c r="W6" s="66" t="s">
        <v>95</v>
      </c>
      <c r="X6" s="65">
        <v>0</v>
      </c>
    </row>
    <row r="7" spans="1:30" ht="18.75" x14ac:dyDescent="0.3">
      <c r="B7" s="34" t="s">
        <v>146</v>
      </c>
      <c r="C7" s="7"/>
      <c r="D7" s="48" t="s">
        <v>163</v>
      </c>
      <c r="F7" s="177">
        <v>218.5</v>
      </c>
      <c r="G7" s="4"/>
      <c r="H7" s="77" t="s">
        <v>37</v>
      </c>
      <c r="I7" s="119">
        <v>0</v>
      </c>
      <c r="J7" s="120">
        <v>0</v>
      </c>
      <c r="K7" s="120">
        <v>0</v>
      </c>
      <c r="L7" s="120">
        <v>0</v>
      </c>
      <c r="M7" s="118"/>
      <c r="P7" s="1" t="s">
        <v>164</v>
      </c>
      <c r="Q7" s="64"/>
      <c r="R7" s="51">
        <v>28.016666666666666</v>
      </c>
      <c r="T7" s="66" t="s">
        <v>165</v>
      </c>
      <c r="U7" s="65">
        <v>0</v>
      </c>
      <c r="V7" s="4"/>
      <c r="W7" s="66" t="s">
        <v>96</v>
      </c>
      <c r="X7" s="65">
        <v>0</v>
      </c>
    </row>
    <row r="8" spans="1:30" ht="19.5" thickBot="1" x14ac:dyDescent="0.35">
      <c r="B8" s="34"/>
      <c r="C8" s="7"/>
      <c r="D8" s="48" t="s">
        <v>166</v>
      </c>
      <c r="F8" s="134">
        <v>0</v>
      </c>
      <c r="G8" s="137"/>
      <c r="H8" s="78" t="s">
        <v>84</v>
      </c>
      <c r="I8" s="121">
        <v>1654.5509999999999</v>
      </c>
      <c r="J8" s="122">
        <v>137.87925000000001</v>
      </c>
      <c r="K8" s="122">
        <v>1160.1020000000001</v>
      </c>
      <c r="L8" s="122">
        <v>96.675166666666669</v>
      </c>
      <c r="M8" s="123">
        <v>0</v>
      </c>
      <c r="P8" s="1" t="s">
        <v>167</v>
      </c>
      <c r="Q8" s="5"/>
      <c r="R8" s="65">
        <v>433.37309999999997</v>
      </c>
      <c r="T8" s="66" t="s">
        <v>168</v>
      </c>
      <c r="U8" s="65">
        <v>0</v>
      </c>
    </row>
    <row r="9" spans="1:30" ht="18.75" x14ac:dyDescent="0.3">
      <c r="B9" s="34"/>
      <c r="C9" s="7"/>
      <c r="F9" s="41"/>
      <c r="G9" s="240" t="s">
        <v>169</v>
      </c>
      <c r="H9" s="240"/>
      <c r="I9" s="184">
        <v>0</v>
      </c>
      <c r="K9" s="184">
        <v>0</v>
      </c>
      <c r="M9" s="185">
        <v>0</v>
      </c>
      <c r="P9" s="1"/>
      <c r="Q9" s="5"/>
      <c r="R9" s="65"/>
    </row>
    <row r="10" spans="1:30" ht="15.75" thickBot="1" x14ac:dyDescent="0.3">
      <c r="H10" s="41"/>
      <c r="J10" s="85"/>
    </row>
    <row r="11" spans="1:30" ht="23.45" customHeight="1" thickBot="1" x14ac:dyDescent="0.4">
      <c r="B11" s="242" t="s">
        <v>170</v>
      </c>
      <c r="C11" s="243"/>
      <c r="D11" s="243"/>
      <c r="E11" s="243"/>
      <c r="F11" s="243"/>
      <c r="G11" s="243"/>
      <c r="H11" s="243"/>
      <c r="I11" s="243"/>
      <c r="J11" s="243"/>
      <c r="K11" s="243"/>
      <c r="L11" s="243"/>
      <c r="M11" s="243"/>
      <c r="N11" s="244"/>
      <c r="P11" s="234" t="s">
        <v>171</v>
      </c>
      <c r="Q11" s="235"/>
      <c r="R11" s="235"/>
      <c r="S11" s="235"/>
      <c r="T11" s="235"/>
      <c r="U11" s="235"/>
      <c r="V11" s="235"/>
      <c r="W11" s="235"/>
      <c r="X11" s="235"/>
      <c r="Y11" s="235"/>
      <c r="Z11" s="235"/>
      <c r="AA11" s="235"/>
      <c r="AB11" s="235"/>
      <c r="AC11" s="235"/>
    </row>
    <row r="12" spans="1:30" s="32" customFormat="1" ht="44.1" customHeight="1" thickBot="1" x14ac:dyDescent="0.3">
      <c r="B12" s="38" t="s">
        <v>6</v>
      </c>
      <c r="C12" s="39" t="s">
        <v>7</v>
      </c>
      <c r="D12" s="39" t="s">
        <v>172</v>
      </c>
      <c r="E12" s="40" t="s">
        <v>9</v>
      </c>
      <c r="F12" s="39" t="s">
        <v>10</v>
      </c>
      <c r="G12" s="39" t="s">
        <v>173</v>
      </c>
      <c r="H12" s="40" t="s">
        <v>15</v>
      </c>
      <c r="I12" s="81" t="s">
        <v>174</v>
      </c>
      <c r="J12" s="81" t="s">
        <v>175</v>
      </c>
      <c r="K12" s="81" t="s">
        <v>16</v>
      </c>
      <c r="L12" s="53" t="s">
        <v>176</v>
      </c>
      <c r="M12" s="94" t="s">
        <v>177</v>
      </c>
      <c r="N12" s="63" t="s">
        <v>178</v>
      </c>
      <c r="P12" s="42" t="s">
        <v>179</v>
      </c>
      <c r="Q12" s="43" t="s">
        <v>180</v>
      </c>
      <c r="R12" s="43" t="s">
        <v>6</v>
      </c>
      <c r="S12" s="43" t="s">
        <v>181</v>
      </c>
      <c r="T12" s="43" t="s">
        <v>182</v>
      </c>
      <c r="U12" s="43" t="s">
        <v>183</v>
      </c>
      <c r="V12" s="43" t="s">
        <v>184</v>
      </c>
      <c r="W12" s="43" t="s">
        <v>185</v>
      </c>
      <c r="X12" s="52" t="s">
        <v>186</v>
      </c>
      <c r="Y12" s="44" t="s">
        <v>187</v>
      </c>
      <c r="Z12" s="45" t="s">
        <v>188</v>
      </c>
      <c r="AA12" s="44" t="s">
        <v>189</v>
      </c>
      <c r="AB12" s="45" t="s">
        <v>190</v>
      </c>
      <c r="AC12" s="46" t="s">
        <v>191</v>
      </c>
    </row>
    <row r="13" spans="1:30" x14ac:dyDescent="0.25">
      <c r="B13" s="35">
        <v>45642</v>
      </c>
      <c r="C13" s="10" t="s">
        <v>17</v>
      </c>
      <c r="D13" s="11" t="s">
        <v>230</v>
      </c>
      <c r="E13" s="100" t="s">
        <v>231</v>
      </c>
      <c r="F13" s="13" t="s">
        <v>23</v>
      </c>
      <c r="G13" s="13">
        <v>10</v>
      </c>
      <c r="H13" s="13">
        <v>8.5670000000000002</v>
      </c>
      <c r="I13" s="82">
        <v>0.16700000000000001</v>
      </c>
      <c r="J13" s="82">
        <v>0.5</v>
      </c>
      <c r="K13" s="86">
        <v>172.74</v>
      </c>
      <c r="L13" s="73">
        <v>32.5</v>
      </c>
      <c r="M13" s="95">
        <v>8.0670000000000002</v>
      </c>
      <c r="N13" s="74">
        <v>262.17750000000001</v>
      </c>
      <c r="P13" s="14" t="s">
        <v>75</v>
      </c>
      <c r="Q13" s="11" t="s">
        <v>230</v>
      </c>
      <c r="R13" s="12">
        <v>45642</v>
      </c>
      <c r="S13" s="11">
        <v>4039939</v>
      </c>
      <c r="T13" s="13" t="s">
        <v>231</v>
      </c>
      <c r="U13" s="13" t="s">
        <v>255</v>
      </c>
      <c r="V13" s="11">
        <v>5.17</v>
      </c>
      <c r="W13" s="11">
        <v>10</v>
      </c>
      <c r="X13" s="11" t="s">
        <v>248</v>
      </c>
      <c r="Y13" s="13" t="s">
        <v>252</v>
      </c>
      <c r="Z13" s="166">
        <v>5</v>
      </c>
      <c r="AA13" s="180">
        <v>5.17</v>
      </c>
      <c r="AB13" s="181">
        <v>1.75</v>
      </c>
      <c r="AC13" s="181">
        <v>9.0474999999999994</v>
      </c>
      <c r="AD13">
        <v>14.047499999999999</v>
      </c>
    </row>
    <row r="14" spans="1:30" x14ac:dyDescent="0.25">
      <c r="B14" s="36">
        <v>45642</v>
      </c>
      <c r="C14" s="15" t="s">
        <v>17</v>
      </c>
      <c r="D14" s="16" t="s">
        <v>232</v>
      </c>
      <c r="E14" s="101" t="s">
        <v>233</v>
      </c>
      <c r="F14" s="18" t="s">
        <v>23</v>
      </c>
      <c r="G14" s="18">
        <v>9</v>
      </c>
      <c r="H14" s="18">
        <v>9.5670000000000002</v>
      </c>
      <c r="I14" s="83">
        <v>0.4</v>
      </c>
      <c r="J14" s="83">
        <v>0.53300000000000003</v>
      </c>
      <c r="K14" s="87">
        <v>181.316</v>
      </c>
      <c r="L14" s="75">
        <v>32.5</v>
      </c>
      <c r="M14" s="96">
        <v>8.9640000000000004</v>
      </c>
      <c r="N14" s="76">
        <v>291.33000000000004</v>
      </c>
      <c r="P14" s="15" t="s">
        <v>75</v>
      </c>
      <c r="Q14" s="16" t="s">
        <v>232</v>
      </c>
      <c r="R14" s="17">
        <v>45642</v>
      </c>
      <c r="S14" s="16">
        <v>4038706</v>
      </c>
      <c r="T14" s="18" t="s">
        <v>233</v>
      </c>
      <c r="U14" s="18" t="s">
        <v>255</v>
      </c>
      <c r="V14" s="16">
        <v>19.12</v>
      </c>
      <c r="W14" s="16">
        <v>52</v>
      </c>
      <c r="X14" s="16" t="s">
        <v>248</v>
      </c>
      <c r="Y14" s="18" t="s">
        <v>252</v>
      </c>
      <c r="Z14" s="167">
        <v>5</v>
      </c>
      <c r="AA14" s="31">
        <v>19.12</v>
      </c>
      <c r="AB14" s="23">
        <v>1.75</v>
      </c>
      <c r="AC14" s="23">
        <v>33.46</v>
      </c>
      <c r="AD14">
        <v>38.46</v>
      </c>
    </row>
    <row r="15" spans="1:30" x14ac:dyDescent="0.25">
      <c r="B15" s="36">
        <v>45643</v>
      </c>
      <c r="C15" s="15" t="s">
        <v>17</v>
      </c>
      <c r="D15" s="16" t="s">
        <v>232</v>
      </c>
      <c r="E15" s="101" t="s">
        <v>233</v>
      </c>
      <c r="F15" s="18" t="s">
        <v>23</v>
      </c>
      <c r="G15" s="18">
        <v>5</v>
      </c>
      <c r="H15" s="18">
        <v>9.3829999999999991</v>
      </c>
      <c r="I15" s="83">
        <v>0.16700000000000001</v>
      </c>
      <c r="J15" s="83">
        <v>0.317</v>
      </c>
      <c r="K15" s="87">
        <v>199.11099999999999</v>
      </c>
      <c r="L15" s="75">
        <v>32.5</v>
      </c>
      <c r="M15" s="96">
        <v>9.0659999999999989</v>
      </c>
      <c r="N15" s="76">
        <v>294.64499999999998</v>
      </c>
      <c r="P15" s="15" t="s">
        <v>75</v>
      </c>
      <c r="Q15" s="16" t="s">
        <v>232</v>
      </c>
      <c r="R15" s="17">
        <v>45642</v>
      </c>
      <c r="S15" s="16">
        <v>4041976</v>
      </c>
      <c r="T15" s="18" t="s">
        <v>233</v>
      </c>
      <c r="U15" s="18" t="s">
        <v>255</v>
      </c>
      <c r="V15" s="16">
        <v>26.9</v>
      </c>
      <c r="W15" s="16">
        <v>84</v>
      </c>
      <c r="X15" s="16" t="s">
        <v>248</v>
      </c>
      <c r="Y15" s="18" t="s">
        <v>252</v>
      </c>
      <c r="Z15" s="167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1:30" x14ac:dyDescent="0.25">
      <c r="B16" s="36">
        <v>45643</v>
      </c>
      <c r="C16" s="15" t="s">
        <v>17</v>
      </c>
      <c r="D16" s="16" t="s">
        <v>230</v>
      </c>
      <c r="E16" s="101" t="s">
        <v>231</v>
      </c>
      <c r="F16" s="18" t="s">
        <v>23</v>
      </c>
      <c r="G16" s="18">
        <v>4</v>
      </c>
      <c r="H16" s="18">
        <v>7.2169999999999996</v>
      </c>
      <c r="I16" s="83">
        <v>0</v>
      </c>
      <c r="J16" s="83">
        <v>0</v>
      </c>
      <c r="K16" s="87">
        <v>178.43899999999999</v>
      </c>
      <c r="L16" s="75">
        <v>32.5</v>
      </c>
      <c r="M16" s="96">
        <v>7.2169999999999996</v>
      </c>
      <c r="N16" s="76">
        <v>234.55249999999998</v>
      </c>
      <c r="P16" t="s">
        <v>75</v>
      </c>
      <c r="Q16" s="16" t="s">
        <v>232</v>
      </c>
      <c r="R16" s="17">
        <v>45642</v>
      </c>
      <c r="S16" s="16">
        <v>4042594</v>
      </c>
      <c r="T16" s="18" t="s">
        <v>233</v>
      </c>
      <c r="U16" s="18" t="s">
        <v>257</v>
      </c>
      <c r="V16" s="16">
        <v>19.04</v>
      </c>
      <c r="W16" s="16">
        <v>67</v>
      </c>
      <c r="X16" s="16" t="s">
        <v>248</v>
      </c>
      <c r="Y16" s="18" t="s">
        <v>252</v>
      </c>
      <c r="Z16" s="167">
        <v>5</v>
      </c>
      <c r="AA16" s="31">
        <v>19.04</v>
      </c>
      <c r="AB16" s="23">
        <v>1.75</v>
      </c>
      <c r="AC16" s="23">
        <v>33.32</v>
      </c>
      <c r="AD16">
        <v>38.32</v>
      </c>
    </row>
    <row r="17" spans="2:30" x14ac:dyDescent="0.25">
      <c r="B17" s="36">
        <v>45644</v>
      </c>
      <c r="C17" s="15" t="s">
        <v>17</v>
      </c>
      <c r="D17" s="16" t="s">
        <v>230</v>
      </c>
      <c r="E17" s="101" t="s">
        <v>231</v>
      </c>
      <c r="F17" s="18" t="s">
        <v>23</v>
      </c>
      <c r="G17" s="18">
        <v>4</v>
      </c>
      <c r="H17" s="18">
        <v>8.4670000000000005</v>
      </c>
      <c r="I17" s="83">
        <v>0</v>
      </c>
      <c r="J17" s="83">
        <v>0</v>
      </c>
      <c r="K17" s="87">
        <v>143.334</v>
      </c>
      <c r="L17" s="75">
        <v>32.5</v>
      </c>
      <c r="M17" s="96">
        <v>8.4670000000000005</v>
      </c>
      <c r="N17" s="76">
        <v>275.17750000000001</v>
      </c>
      <c r="P17" s="15" t="s">
        <v>75</v>
      </c>
      <c r="Q17" s="16" t="s">
        <v>230</v>
      </c>
      <c r="R17" s="17">
        <v>45643</v>
      </c>
      <c r="S17" s="16">
        <v>4039792</v>
      </c>
      <c r="T17" s="18" t="s">
        <v>231</v>
      </c>
      <c r="U17" s="18" t="s">
        <v>258</v>
      </c>
      <c r="V17" s="16">
        <v>20.03</v>
      </c>
      <c r="W17" s="16">
        <v>37</v>
      </c>
      <c r="X17" s="16" t="s">
        <v>249</v>
      </c>
      <c r="Y17" s="18" t="s">
        <v>252</v>
      </c>
      <c r="Z17" s="167">
        <v>6.5</v>
      </c>
      <c r="AA17" s="31">
        <v>20.03</v>
      </c>
      <c r="AB17" s="23">
        <v>2</v>
      </c>
      <c r="AC17" s="23">
        <v>40.06</v>
      </c>
      <c r="AD17">
        <v>46.56</v>
      </c>
    </row>
    <row r="18" spans="2:30" x14ac:dyDescent="0.25">
      <c r="B18" s="36">
        <v>45644</v>
      </c>
      <c r="C18" s="15" t="s">
        <v>17</v>
      </c>
      <c r="D18" s="16" t="s">
        <v>232</v>
      </c>
      <c r="E18" s="101" t="s">
        <v>233</v>
      </c>
      <c r="F18" s="18" t="s">
        <v>23</v>
      </c>
      <c r="G18" s="18">
        <v>8</v>
      </c>
      <c r="H18" s="18">
        <v>9.5169999999999995</v>
      </c>
      <c r="I18" s="83">
        <v>0.15</v>
      </c>
      <c r="J18" s="83">
        <v>0.5</v>
      </c>
      <c r="K18" s="87">
        <v>167.09100000000001</v>
      </c>
      <c r="L18" s="75">
        <v>32.5</v>
      </c>
      <c r="M18" s="96">
        <v>9.0169999999999995</v>
      </c>
      <c r="N18" s="76">
        <v>293.05250000000001</v>
      </c>
      <c r="P18" s="15" t="s">
        <v>75</v>
      </c>
      <c r="Q18" s="16" t="s">
        <v>230</v>
      </c>
      <c r="R18" s="17">
        <v>45643</v>
      </c>
      <c r="S18" s="16">
        <v>4041982</v>
      </c>
      <c r="T18" s="18" t="s">
        <v>231</v>
      </c>
      <c r="U18" s="18" t="s">
        <v>255</v>
      </c>
      <c r="V18" s="16">
        <v>26.9</v>
      </c>
      <c r="W18" s="16">
        <v>56</v>
      </c>
      <c r="X18" s="16" t="s">
        <v>248</v>
      </c>
      <c r="Y18" s="18" t="s">
        <v>252</v>
      </c>
      <c r="Z18" s="167">
        <v>5</v>
      </c>
      <c r="AA18" s="31">
        <v>26.9</v>
      </c>
      <c r="AB18" s="23">
        <v>1.75</v>
      </c>
      <c r="AC18" s="23">
        <v>47.074999999999996</v>
      </c>
      <c r="AD18">
        <v>52.074999999999996</v>
      </c>
    </row>
    <row r="19" spans="2:30" x14ac:dyDescent="0.25">
      <c r="B19" s="36">
        <v>45645</v>
      </c>
      <c r="C19" s="15" t="s">
        <v>17</v>
      </c>
      <c r="D19" s="16" t="s">
        <v>232</v>
      </c>
      <c r="E19" s="101" t="s">
        <v>233</v>
      </c>
      <c r="F19" s="18" t="s">
        <v>23</v>
      </c>
      <c r="G19" s="18">
        <v>8</v>
      </c>
      <c r="H19" s="18">
        <v>9.3170000000000002</v>
      </c>
      <c r="I19" s="83">
        <v>0</v>
      </c>
      <c r="J19" s="83">
        <v>0.5</v>
      </c>
      <c r="K19" s="87">
        <v>154.798</v>
      </c>
      <c r="L19" s="75">
        <v>32.5</v>
      </c>
      <c r="M19" s="96">
        <v>8.8170000000000002</v>
      </c>
      <c r="N19" s="76">
        <v>286.55250000000001</v>
      </c>
      <c r="P19" s="15" t="s">
        <v>75</v>
      </c>
      <c r="Q19" s="16" t="s">
        <v>230</v>
      </c>
      <c r="R19" s="17">
        <v>45643</v>
      </c>
      <c r="S19" s="16">
        <v>4043332</v>
      </c>
      <c r="T19" s="18" t="s">
        <v>231</v>
      </c>
      <c r="U19" s="18" t="s">
        <v>255</v>
      </c>
      <c r="V19" s="16">
        <v>16.59</v>
      </c>
      <c r="W19" s="16">
        <v>25</v>
      </c>
      <c r="X19" s="16" t="s">
        <v>248</v>
      </c>
      <c r="Y19" s="18" t="s">
        <v>252</v>
      </c>
      <c r="Z19" s="167">
        <v>5</v>
      </c>
      <c r="AA19" s="31">
        <v>16.59</v>
      </c>
      <c r="AB19" s="23">
        <v>1.75</v>
      </c>
      <c r="AC19" s="23">
        <v>29.032499999999999</v>
      </c>
      <c r="AD19">
        <v>34.032499999999999</v>
      </c>
    </row>
    <row r="20" spans="2:30" x14ac:dyDescent="0.25">
      <c r="B20" s="36">
        <v>45645</v>
      </c>
      <c r="C20" s="15" t="s">
        <v>17</v>
      </c>
      <c r="D20" s="16" t="s">
        <v>230</v>
      </c>
      <c r="E20" s="101" t="s">
        <v>231</v>
      </c>
      <c r="F20" s="18" t="s">
        <v>23</v>
      </c>
      <c r="G20" s="18">
        <v>8</v>
      </c>
      <c r="H20" s="18">
        <v>7.0670000000000002</v>
      </c>
      <c r="I20" s="83">
        <v>0</v>
      </c>
      <c r="J20" s="83">
        <v>0</v>
      </c>
      <c r="K20" s="87">
        <v>145.16999999999999</v>
      </c>
      <c r="L20" s="75">
        <v>32.5</v>
      </c>
      <c r="M20" s="96">
        <v>7.0670000000000002</v>
      </c>
      <c r="N20" s="76">
        <v>229.67750000000001</v>
      </c>
      <c r="P20" s="15" t="s">
        <v>75</v>
      </c>
      <c r="Q20" s="16" t="s">
        <v>232</v>
      </c>
      <c r="R20" s="17">
        <v>45643</v>
      </c>
      <c r="S20" s="16">
        <v>4039510</v>
      </c>
      <c r="T20" s="18" t="s">
        <v>233</v>
      </c>
      <c r="U20" s="18" t="s">
        <v>255</v>
      </c>
      <c r="V20" s="16">
        <v>19.12</v>
      </c>
      <c r="W20" s="16">
        <v>51</v>
      </c>
      <c r="X20" s="16" t="s">
        <v>248</v>
      </c>
      <c r="Y20" s="18" t="s">
        <v>252</v>
      </c>
      <c r="Z20" s="167">
        <v>5</v>
      </c>
      <c r="AA20" s="31">
        <v>19.12</v>
      </c>
      <c r="AB20" s="23">
        <v>1.75</v>
      </c>
      <c r="AC20" s="23">
        <v>33.46</v>
      </c>
      <c r="AD20">
        <v>38.46</v>
      </c>
    </row>
    <row r="21" spans="2:30" x14ac:dyDescent="0.25">
      <c r="B21" s="36">
        <v>45646</v>
      </c>
      <c r="C21" s="15" t="s">
        <v>17</v>
      </c>
      <c r="D21" s="16" t="s">
        <v>230</v>
      </c>
      <c r="E21" s="101" t="s">
        <v>231</v>
      </c>
      <c r="F21" s="18" t="s">
        <v>23</v>
      </c>
      <c r="G21" s="18">
        <v>7</v>
      </c>
      <c r="H21" s="18">
        <v>7.1829999999999998</v>
      </c>
      <c r="I21" s="83">
        <v>0.05</v>
      </c>
      <c r="J21" s="83">
        <v>0.5</v>
      </c>
      <c r="K21" s="87">
        <v>147.92400000000001</v>
      </c>
      <c r="L21" s="75">
        <v>32.5</v>
      </c>
      <c r="M21" s="96">
        <v>6.6829999999999998</v>
      </c>
      <c r="N21" s="76">
        <v>217.19749999999999</v>
      </c>
      <c r="P21" s="15" t="s">
        <v>75</v>
      </c>
      <c r="Q21" s="16" t="s">
        <v>232</v>
      </c>
      <c r="R21" s="17">
        <v>45643</v>
      </c>
      <c r="S21" s="16">
        <v>4041977</v>
      </c>
      <c r="T21" s="18" t="s">
        <v>233</v>
      </c>
      <c r="U21" s="18" t="s">
        <v>255</v>
      </c>
      <c r="V21" s="16">
        <v>26.9</v>
      </c>
      <c r="W21" s="16">
        <v>96</v>
      </c>
      <c r="X21" s="16" t="s">
        <v>248</v>
      </c>
      <c r="Y21" s="18" t="s">
        <v>252</v>
      </c>
      <c r="Z21" s="167">
        <v>5</v>
      </c>
      <c r="AA21" s="31">
        <v>26.9</v>
      </c>
      <c r="AB21" s="23">
        <v>1.75</v>
      </c>
      <c r="AC21" s="23">
        <v>47.074999999999996</v>
      </c>
      <c r="AD21">
        <v>52.074999999999996</v>
      </c>
    </row>
    <row r="22" spans="2:30" x14ac:dyDescent="0.25">
      <c r="B22" s="36">
        <v>45646</v>
      </c>
      <c r="C22" s="15" t="s">
        <v>17</v>
      </c>
      <c r="D22" s="16" t="s">
        <v>232</v>
      </c>
      <c r="E22" s="101" t="s">
        <v>233</v>
      </c>
      <c r="F22" s="18" t="s">
        <v>23</v>
      </c>
      <c r="G22" s="18">
        <v>7</v>
      </c>
      <c r="H22" s="18">
        <v>9.4</v>
      </c>
      <c r="I22" s="83">
        <v>0.217</v>
      </c>
      <c r="J22" s="83">
        <v>0.51700000000000002</v>
      </c>
      <c r="K22" s="87">
        <v>164.62799999999999</v>
      </c>
      <c r="L22" s="75">
        <v>32.5</v>
      </c>
      <c r="M22" s="96">
        <v>8.8830000000000009</v>
      </c>
      <c r="N22" s="76">
        <v>288.69750000000005</v>
      </c>
      <c r="P22" s="15" t="s">
        <v>75</v>
      </c>
      <c r="Q22" s="16" t="s">
        <v>232</v>
      </c>
      <c r="R22" s="17">
        <v>45643</v>
      </c>
      <c r="S22" s="16">
        <v>4042047</v>
      </c>
      <c r="T22" s="18" t="s">
        <v>233</v>
      </c>
      <c r="U22" s="18" t="s">
        <v>255</v>
      </c>
      <c r="V22" s="16">
        <v>14.66</v>
      </c>
      <c r="W22" s="16">
        <v>34</v>
      </c>
      <c r="X22" s="16" t="s">
        <v>248</v>
      </c>
      <c r="Y22" s="18" t="s">
        <v>252</v>
      </c>
      <c r="Z22" s="167">
        <v>5</v>
      </c>
      <c r="AA22" s="31">
        <v>14.66</v>
      </c>
      <c r="AB22" s="23">
        <v>1.75</v>
      </c>
      <c r="AC22" s="23">
        <v>25.655000000000001</v>
      </c>
      <c r="AD22">
        <v>30.655000000000001</v>
      </c>
    </row>
    <row r="23" spans="2:30" x14ac:dyDescent="0.25">
      <c r="B23" s="36">
        <v>45649</v>
      </c>
      <c r="C23" s="15" t="s">
        <v>17</v>
      </c>
      <c r="D23" s="16" t="s">
        <v>230</v>
      </c>
      <c r="E23" s="101" t="s">
        <v>231</v>
      </c>
      <c r="F23" s="18" t="s">
        <v>23</v>
      </c>
      <c r="G23" s="18">
        <v>5</v>
      </c>
      <c r="H23" s="18">
        <v>8.0169999999999995</v>
      </c>
      <c r="I23" s="83">
        <v>0</v>
      </c>
      <c r="J23" s="83">
        <v>0.5</v>
      </c>
      <c r="K23" s="87">
        <v>157.51400000000001</v>
      </c>
      <c r="L23" s="75">
        <v>32.5</v>
      </c>
      <c r="M23" s="96">
        <v>7.5169999999999995</v>
      </c>
      <c r="N23" s="76">
        <v>244.30249999999998</v>
      </c>
      <c r="P23" s="15" t="s">
        <v>75</v>
      </c>
      <c r="Q23" s="16" t="s">
        <v>230</v>
      </c>
      <c r="R23" s="17">
        <v>45644</v>
      </c>
      <c r="S23" s="16">
        <v>4040620</v>
      </c>
      <c r="T23" s="18" t="s">
        <v>231</v>
      </c>
      <c r="U23" s="18" t="s">
        <v>257</v>
      </c>
      <c r="V23" s="16">
        <v>19.11</v>
      </c>
      <c r="W23" s="16">
        <v>34</v>
      </c>
      <c r="X23" s="16" t="s">
        <v>248</v>
      </c>
      <c r="Y23" s="18" t="s">
        <v>252</v>
      </c>
      <c r="Z23" s="167">
        <v>5</v>
      </c>
      <c r="AA23" s="31">
        <v>19.11</v>
      </c>
      <c r="AB23" s="23">
        <v>1.75</v>
      </c>
      <c r="AC23" s="23">
        <v>33.442499999999995</v>
      </c>
      <c r="AD23">
        <v>38.442499999999995</v>
      </c>
    </row>
    <row r="24" spans="2:30" x14ac:dyDescent="0.25">
      <c r="B24" s="36">
        <v>45649</v>
      </c>
      <c r="C24" s="15" t="s">
        <v>17</v>
      </c>
      <c r="D24" s="16" t="s">
        <v>232</v>
      </c>
      <c r="E24" s="101" t="s">
        <v>233</v>
      </c>
      <c r="F24" s="18" t="s">
        <v>23</v>
      </c>
      <c r="G24" s="18">
        <v>9</v>
      </c>
      <c r="H24" s="18">
        <v>10.117000000000001</v>
      </c>
      <c r="I24" s="83">
        <v>0.35</v>
      </c>
      <c r="J24" s="83">
        <v>0.28299999999999997</v>
      </c>
      <c r="K24" s="87">
        <v>217.20400000000001</v>
      </c>
      <c r="L24" s="75">
        <v>32.5</v>
      </c>
      <c r="M24" s="96">
        <v>9.8140000000000001</v>
      </c>
      <c r="N24" s="76">
        <v>318.95499999999998</v>
      </c>
      <c r="P24" s="15" t="s">
        <v>75</v>
      </c>
      <c r="Q24" s="16" t="s">
        <v>230</v>
      </c>
      <c r="R24" s="17">
        <v>45644</v>
      </c>
      <c r="S24" s="16">
        <v>4041983</v>
      </c>
      <c r="T24" s="18" t="s">
        <v>231</v>
      </c>
      <c r="U24" s="18" t="s">
        <v>255</v>
      </c>
      <c r="V24" s="16">
        <v>26.9</v>
      </c>
      <c r="W24" s="16">
        <v>96</v>
      </c>
      <c r="X24" s="16" t="s">
        <v>248</v>
      </c>
      <c r="Y24" s="18" t="s">
        <v>252</v>
      </c>
      <c r="Z24" s="167">
        <v>5</v>
      </c>
      <c r="AA24" s="31">
        <v>26.9</v>
      </c>
      <c r="AB24" s="23">
        <v>1.75</v>
      </c>
      <c r="AC24" s="23">
        <v>47.074999999999996</v>
      </c>
      <c r="AD24">
        <v>52.074999999999996</v>
      </c>
    </row>
    <row r="25" spans="2:30" x14ac:dyDescent="0.25">
      <c r="B25" s="36">
        <v>45650</v>
      </c>
      <c r="C25" s="15" t="s">
        <v>17</v>
      </c>
      <c r="D25" s="16" t="s">
        <v>230</v>
      </c>
      <c r="E25" s="101" t="s">
        <v>231</v>
      </c>
      <c r="F25" s="18" t="s">
        <v>23</v>
      </c>
      <c r="G25" s="18">
        <v>6</v>
      </c>
      <c r="H25" s="18">
        <v>6.7169999999999996</v>
      </c>
      <c r="I25" s="83">
        <v>0</v>
      </c>
      <c r="J25" s="83">
        <v>0</v>
      </c>
      <c r="K25" s="87">
        <v>137.999</v>
      </c>
      <c r="L25" s="75">
        <v>32.5</v>
      </c>
      <c r="M25" s="96">
        <v>6.7169999999999996</v>
      </c>
      <c r="N25" s="76">
        <v>218.30249999999998</v>
      </c>
      <c r="P25" s="15" t="s">
        <v>75</v>
      </c>
      <c r="Q25" s="16" t="s">
        <v>230</v>
      </c>
      <c r="R25" s="17">
        <v>45644</v>
      </c>
      <c r="S25" s="16">
        <v>4043244</v>
      </c>
      <c r="T25" s="18" t="s">
        <v>231</v>
      </c>
      <c r="U25" s="18" t="s">
        <v>255</v>
      </c>
      <c r="V25" s="16">
        <v>29.88</v>
      </c>
      <c r="W25" s="16">
        <v>116</v>
      </c>
      <c r="X25" s="16" t="s">
        <v>248</v>
      </c>
      <c r="Y25" s="18" t="s">
        <v>252</v>
      </c>
      <c r="Z25" s="167">
        <v>5</v>
      </c>
      <c r="AA25" s="31">
        <v>29.88</v>
      </c>
      <c r="AB25" s="23">
        <v>1.75</v>
      </c>
      <c r="AC25" s="23">
        <v>52.29</v>
      </c>
      <c r="AD25">
        <v>57.29</v>
      </c>
    </row>
    <row r="26" spans="2:30" x14ac:dyDescent="0.25">
      <c r="B26" s="36">
        <v>45650</v>
      </c>
      <c r="C26" s="15" t="s">
        <v>17</v>
      </c>
      <c r="D26" s="16" t="s">
        <v>232</v>
      </c>
      <c r="E26" s="101" t="s">
        <v>233</v>
      </c>
      <c r="F26" s="18" t="s">
        <v>23</v>
      </c>
      <c r="G26" s="18">
        <v>6</v>
      </c>
      <c r="H26" s="18">
        <v>9.5169999999999995</v>
      </c>
      <c r="I26" s="83">
        <v>0.4</v>
      </c>
      <c r="J26" s="83">
        <v>0.46700000000000003</v>
      </c>
      <c r="K26" s="87">
        <v>127.36</v>
      </c>
      <c r="L26" s="75">
        <v>32.5</v>
      </c>
      <c r="M26" s="96">
        <v>8.9799999999999986</v>
      </c>
      <c r="N26" s="76">
        <v>291.84999999999997</v>
      </c>
      <c r="P26" s="15" t="s">
        <v>75</v>
      </c>
      <c r="Q26" s="16" t="s">
        <v>232</v>
      </c>
      <c r="R26" s="17">
        <v>45644</v>
      </c>
      <c r="S26" s="16">
        <v>4040262</v>
      </c>
      <c r="T26" s="18" t="s">
        <v>233</v>
      </c>
      <c r="U26" s="18" t="s">
        <v>255</v>
      </c>
      <c r="V26" s="16">
        <v>19.12</v>
      </c>
      <c r="W26" s="16">
        <v>41</v>
      </c>
      <c r="X26" s="16" t="s">
        <v>248</v>
      </c>
      <c r="Y26" s="18" t="s">
        <v>252</v>
      </c>
      <c r="Z26" s="167">
        <v>5</v>
      </c>
      <c r="AA26" s="31">
        <v>19.12</v>
      </c>
      <c r="AB26" s="23">
        <v>1.75</v>
      </c>
      <c r="AC26" s="23">
        <v>33.46</v>
      </c>
      <c r="AD26">
        <v>38.46</v>
      </c>
    </row>
    <row r="27" spans="2:30" x14ac:dyDescent="0.25">
      <c r="B27" s="36">
        <v>45652</v>
      </c>
      <c r="C27" s="15" t="s">
        <v>17</v>
      </c>
      <c r="D27" s="16" t="s">
        <v>230</v>
      </c>
      <c r="E27" s="101" t="s">
        <v>231</v>
      </c>
      <c r="F27" s="18" t="s">
        <v>23</v>
      </c>
      <c r="G27" s="18">
        <v>4</v>
      </c>
      <c r="H27" s="18">
        <v>7.9669999999999996</v>
      </c>
      <c r="I27" s="83">
        <v>0.16700000000000001</v>
      </c>
      <c r="J27" s="83">
        <v>0.5</v>
      </c>
      <c r="K27" s="87">
        <v>122.64100000000001</v>
      </c>
      <c r="L27" s="75">
        <v>32.5</v>
      </c>
      <c r="M27" s="96">
        <v>7.4669999999999996</v>
      </c>
      <c r="N27" s="76">
        <v>242.67749999999998</v>
      </c>
      <c r="P27" s="15" t="s">
        <v>75</v>
      </c>
      <c r="Q27" s="16" t="s">
        <v>232</v>
      </c>
      <c r="R27" s="17">
        <v>45644</v>
      </c>
      <c r="S27" s="16">
        <v>4044258</v>
      </c>
      <c r="T27" s="18" t="s">
        <v>233</v>
      </c>
      <c r="U27" s="18" t="s">
        <v>255</v>
      </c>
      <c r="V27" s="16">
        <v>10.49</v>
      </c>
      <c r="W27" s="16">
        <v>20</v>
      </c>
      <c r="X27" s="16" t="s">
        <v>248</v>
      </c>
      <c r="Y27" s="18" t="s">
        <v>252</v>
      </c>
      <c r="Z27" s="167">
        <v>5</v>
      </c>
      <c r="AA27" s="31">
        <v>10.49</v>
      </c>
      <c r="AB27" s="23">
        <v>1.75</v>
      </c>
      <c r="AC27" s="23">
        <v>18.357500000000002</v>
      </c>
      <c r="AD27">
        <v>23.357500000000002</v>
      </c>
    </row>
    <row r="28" spans="2:30" x14ac:dyDescent="0.25">
      <c r="B28" s="36">
        <v>45652</v>
      </c>
      <c r="C28" s="15" t="s">
        <v>17</v>
      </c>
      <c r="D28" s="16" t="s">
        <v>232</v>
      </c>
      <c r="E28" s="101" t="s">
        <v>233</v>
      </c>
      <c r="F28" s="18" t="s">
        <v>23</v>
      </c>
      <c r="G28" s="18">
        <v>5</v>
      </c>
      <c r="H28" s="18">
        <v>9.4670000000000005</v>
      </c>
      <c r="I28" s="83">
        <v>0</v>
      </c>
      <c r="J28" s="83">
        <v>0.25</v>
      </c>
      <c r="K28" s="87">
        <v>106.551</v>
      </c>
      <c r="L28" s="75">
        <v>32.5</v>
      </c>
      <c r="M28" s="96">
        <v>9.2170000000000005</v>
      </c>
      <c r="N28" s="76">
        <v>299.55250000000001</v>
      </c>
      <c r="P28" s="15" t="s">
        <v>75</v>
      </c>
      <c r="Q28" s="16" t="s">
        <v>232</v>
      </c>
      <c r="R28" s="17">
        <v>45644</v>
      </c>
      <c r="S28" s="16">
        <v>4044268</v>
      </c>
      <c r="T28" s="18" t="s">
        <v>233</v>
      </c>
      <c r="U28" s="18" t="s">
        <v>255</v>
      </c>
      <c r="V28" s="16">
        <v>8.19</v>
      </c>
      <c r="W28" s="16">
        <v>21</v>
      </c>
      <c r="X28" s="16" t="s">
        <v>248</v>
      </c>
      <c r="Y28" s="18" t="s">
        <v>252</v>
      </c>
      <c r="Z28" s="167">
        <v>5</v>
      </c>
      <c r="AA28" s="31">
        <v>8.19</v>
      </c>
      <c r="AB28" s="23">
        <v>1.75</v>
      </c>
      <c r="AC28" s="23">
        <v>14.3325</v>
      </c>
      <c r="AD28">
        <v>19.3325</v>
      </c>
    </row>
    <row r="29" spans="2:30" x14ac:dyDescent="0.25">
      <c r="B29" s="36">
        <v>45653</v>
      </c>
      <c r="C29" s="15" t="s">
        <v>17</v>
      </c>
      <c r="D29" s="16" t="s">
        <v>230</v>
      </c>
      <c r="E29" s="101" t="s">
        <v>231</v>
      </c>
      <c r="F29" s="18" t="s">
        <v>23</v>
      </c>
      <c r="G29" s="18">
        <v>6</v>
      </c>
      <c r="H29" s="18">
        <v>8.1</v>
      </c>
      <c r="I29" s="83">
        <v>0</v>
      </c>
      <c r="J29" s="83">
        <v>0.5</v>
      </c>
      <c r="K29" s="87">
        <v>130.33699999999999</v>
      </c>
      <c r="L29" s="75">
        <v>32.5</v>
      </c>
      <c r="M29" s="96">
        <v>7.6</v>
      </c>
      <c r="N29" s="76">
        <v>247</v>
      </c>
      <c r="P29" s="15" t="s">
        <v>75</v>
      </c>
      <c r="Q29" s="16" t="s">
        <v>230</v>
      </c>
      <c r="R29" s="17">
        <v>45645</v>
      </c>
      <c r="S29" s="16">
        <v>4044917</v>
      </c>
      <c r="T29" s="18" t="s">
        <v>231</v>
      </c>
      <c r="U29" s="18" t="s">
        <v>258</v>
      </c>
      <c r="V29" s="16">
        <v>3.88</v>
      </c>
      <c r="W29" s="16">
        <v>18</v>
      </c>
      <c r="X29" s="16" t="s">
        <v>249</v>
      </c>
      <c r="Y29" s="18" t="s">
        <v>252</v>
      </c>
      <c r="Z29" s="167">
        <v>6.5</v>
      </c>
      <c r="AA29" s="31">
        <v>3.88</v>
      </c>
      <c r="AB29" s="23">
        <v>2</v>
      </c>
      <c r="AC29" s="23">
        <v>7.76</v>
      </c>
      <c r="AD29">
        <v>14.26</v>
      </c>
    </row>
    <row r="30" spans="2:30" x14ac:dyDescent="0.25">
      <c r="B30" s="36">
        <v>45653</v>
      </c>
      <c r="C30" s="15" t="s">
        <v>17</v>
      </c>
      <c r="D30" s="16" t="s">
        <v>232</v>
      </c>
      <c r="E30" s="101" t="s">
        <v>233</v>
      </c>
      <c r="F30" s="18" t="s">
        <v>23</v>
      </c>
      <c r="G30" s="18">
        <v>3</v>
      </c>
      <c r="H30" s="18">
        <v>9.0329999999999995</v>
      </c>
      <c r="I30" s="83">
        <v>0</v>
      </c>
      <c r="J30" s="83">
        <v>0</v>
      </c>
      <c r="K30" s="87">
        <v>160.49600000000001</v>
      </c>
      <c r="L30" s="75">
        <v>32.5</v>
      </c>
      <c r="M30" s="96">
        <v>9.0329999999999995</v>
      </c>
      <c r="N30" s="76">
        <v>293.57249999999999</v>
      </c>
      <c r="P30" s="15" t="s">
        <v>75</v>
      </c>
      <c r="Q30" s="16" t="s">
        <v>232</v>
      </c>
      <c r="R30" s="17">
        <v>45645</v>
      </c>
      <c r="S30" s="16">
        <v>4041013</v>
      </c>
      <c r="T30" s="18" t="s">
        <v>233</v>
      </c>
      <c r="U30" s="18" t="s">
        <v>255</v>
      </c>
      <c r="V30" s="16">
        <v>20.98</v>
      </c>
      <c r="W30" s="16">
        <v>46</v>
      </c>
      <c r="X30" s="16" t="s">
        <v>248</v>
      </c>
      <c r="Y30" s="18" t="s">
        <v>252</v>
      </c>
      <c r="Z30" s="167">
        <v>5</v>
      </c>
      <c r="AA30" s="31">
        <v>20.98</v>
      </c>
      <c r="AB30" s="23">
        <v>1.75</v>
      </c>
      <c r="AC30" s="23">
        <v>36.715000000000003</v>
      </c>
      <c r="AD30">
        <v>41.715000000000003</v>
      </c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75"/>
      <c r="M31" s="96"/>
      <c r="N31" s="76"/>
      <c r="P31" s="15" t="s">
        <v>75</v>
      </c>
      <c r="Q31" s="16" t="s">
        <v>232</v>
      </c>
      <c r="R31" s="17">
        <v>45645</v>
      </c>
      <c r="S31" s="16">
        <v>4043496</v>
      </c>
      <c r="T31" s="18" t="s">
        <v>233</v>
      </c>
      <c r="U31" s="18" t="s">
        <v>255</v>
      </c>
      <c r="V31" s="16">
        <v>5.23</v>
      </c>
      <c r="W31" s="16">
        <v>17</v>
      </c>
      <c r="X31" s="16" t="s">
        <v>248</v>
      </c>
      <c r="Y31" s="18" t="s">
        <v>252</v>
      </c>
      <c r="Z31" s="167">
        <v>5</v>
      </c>
      <c r="AA31" s="31">
        <v>5.23</v>
      </c>
      <c r="AB31" s="23">
        <v>1.75</v>
      </c>
      <c r="AC31" s="23">
        <v>9.1524999999999999</v>
      </c>
      <c r="AD31">
        <v>14.1525</v>
      </c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75"/>
      <c r="M32" s="96"/>
      <c r="N32" s="76"/>
      <c r="P32" s="15" t="s">
        <v>75</v>
      </c>
      <c r="Q32" s="16" t="s">
        <v>230</v>
      </c>
      <c r="R32" s="17">
        <v>45646</v>
      </c>
      <c r="S32" s="16">
        <v>4044860</v>
      </c>
      <c r="T32" s="18" t="s">
        <v>231</v>
      </c>
      <c r="U32" s="18" t="s">
        <v>255</v>
      </c>
      <c r="V32" s="16">
        <v>29.88</v>
      </c>
      <c r="W32" s="16">
        <v>69</v>
      </c>
      <c r="X32" s="16" t="s">
        <v>248</v>
      </c>
      <c r="Y32" s="18" t="s">
        <v>252</v>
      </c>
      <c r="Z32" s="167">
        <v>5</v>
      </c>
      <c r="AA32" s="31">
        <v>29.88</v>
      </c>
      <c r="AB32" s="23">
        <v>1.75</v>
      </c>
      <c r="AC32" s="23">
        <v>52.29</v>
      </c>
      <c r="AD32">
        <v>57.29</v>
      </c>
    </row>
    <row r="33" spans="2:30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75"/>
      <c r="M33" s="96"/>
      <c r="N33" s="76"/>
      <c r="P33" s="15" t="s">
        <v>75</v>
      </c>
      <c r="Q33" s="16" t="s">
        <v>232</v>
      </c>
      <c r="R33" s="17">
        <v>45646</v>
      </c>
      <c r="S33" s="16">
        <v>4041690</v>
      </c>
      <c r="T33" s="18" t="s">
        <v>233</v>
      </c>
      <c r="U33" s="18" t="s">
        <v>255</v>
      </c>
      <c r="V33" s="16">
        <v>19.12</v>
      </c>
      <c r="W33" s="16">
        <v>47</v>
      </c>
      <c r="X33" s="16" t="s">
        <v>248</v>
      </c>
      <c r="Y33" s="18" t="s">
        <v>252</v>
      </c>
      <c r="Z33" s="167">
        <v>5</v>
      </c>
      <c r="AA33" s="31">
        <v>19.12</v>
      </c>
      <c r="AB33" s="23">
        <v>1.75</v>
      </c>
      <c r="AC33" s="23">
        <v>33.46</v>
      </c>
      <c r="AD33">
        <v>38.46</v>
      </c>
    </row>
    <row r="34" spans="2:30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75"/>
      <c r="M34" s="96"/>
      <c r="N34" s="76"/>
      <c r="P34" s="15" t="s">
        <v>75</v>
      </c>
      <c r="Q34" s="16" t="s">
        <v>232</v>
      </c>
      <c r="R34" s="17">
        <v>45646</v>
      </c>
      <c r="S34" s="16">
        <v>4041912</v>
      </c>
      <c r="T34" s="18" t="s">
        <v>233</v>
      </c>
      <c r="U34" s="18" t="s">
        <v>255</v>
      </c>
      <c r="V34" s="16">
        <v>13.97</v>
      </c>
      <c r="W34" s="16">
        <v>49</v>
      </c>
      <c r="X34" s="16" t="s">
        <v>248</v>
      </c>
      <c r="Y34" s="18" t="s">
        <v>252</v>
      </c>
      <c r="Z34" s="167">
        <v>5</v>
      </c>
      <c r="AA34" s="31">
        <v>13.97</v>
      </c>
      <c r="AB34" s="23">
        <v>1.75</v>
      </c>
      <c r="AC34" s="23">
        <v>24.447500000000002</v>
      </c>
      <c r="AD34">
        <v>29.447500000000002</v>
      </c>
    </row>
    <row r="35" spans="2:30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75"/>
      <c r="M35" s="96"/>
      <c r="N35" s="76"/>
      <c r="P35" s="15" t="s">
        <v>75</v>
      </c>
      <c r="Q35" s="16" t="s">
        <v>232</v>
      </c>
      <c r="R35" s="17">
        <v>45646</v>
      </c>
      <c r="S35" s="16">
        <v>4041980</v>
      </c>
      <c r="T35" s="18" t="s">
        <v>233</v>
      </c>
      <c r="U35" s="18" t="s">
        <v>255</v>
      </c>
      <c r="V35" s="16">
        <v>26.9</v>
      </c>
      <c r="W35" s="16">
        <v>67</v>
      </c>
      <c r="X35" s="16" t="s">
        <v>248</v>
      </c>
      <c r="Y35" s="18" t="s">
        <v>252</v>
      </c>
      <c r="Z35" s="167">
        <v>5</v>
      </c>
      <c r="AA35" s="31">
        <v>26.9</v>
      </c>
      <c r="AB35" s="23">
        <v>1.75</v>
      </c>
      <c r="AC35" s="23">
        <v>47.074999999999996</v>
      </c>
      <c r="AD35">
        <v>52.074999999999996</v>
      </c>
    </row>
    <row r="36" spans="2:30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75"/>
      <c r="M36" s="96"/>
      <c r="N36" s="76"/>
      <c r="P36" s="15" t="s">
        <v>75</v>
      </c>
      <c r="Q36" s="16" t="s">
        <v>230</v>
      </c>
      <c r="R36" s="17">
        <v>45649</v>
      </c>
      <c r="S36" s="16">
        <v>4043446</v>
      </c>
      <c r="T36" s="18" t="s">
        <v>231</v>
      </c>
      <c r="U36" s="18" t="s">
        <v>260</v>
      </c>
      <c r="V36" s="16">
        <v>10.7</v>
      </c>
      <c r="W36" s="16">
        <v>27</v>
      </c>
      <c r="X36" s="16" t="s">
        <v>248</v>
      </c>
      <c r="Y36" s="18" t="s">
        <v>252</v>
      </c>
      <c r="Z36" s="167">
        <v>5</v>
      </c>
      <c r="AA36" s="31">
        <v>10.7</v>
      </c>
      <c r="AB36" s="23">
        <v>1.75</v>
      </c>
      <c r="AC36" s="23">
        <v>18.724999999999998</v>
      </c>
      <c r="AD36">
        <v>23.724999999999998</v>
      </c>
    </row>
    <row r="37" spans="2:30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230</v>
      </c>
      <c r="R37" s="17">
        <v>45649</v>
      </c>
      <c r="S37" s="16">
        <v>4046611</v>
      </c>
      <c r="T37" s="18" t="s">
        <v>231</v>
      </c>
      <c r="U37" s="18" t="s">
        <v>255</v>
      </c>
      <c r="V37" s="16">
        <v>30.37</v>
      </c>
      <c r="W37" s="16">
        <v>36</v>
      </c>
      <c r="X37" s="16" t="s">
        <v>248</v>
      </c>
      <c r="Y37" s="18" t="s">
        <v>252</v>
      </c>
      <c r="Z37" s="167">
        <v>5</v>
      </c>
      <c r="AA37" s="31">
        <v>30.37</v>
      </c>
      <c r="AB37" s="23">
        <v>1.75</v>
      </c>
      <c r="AC37" s="23">
        <v>53.147500000000001</v>
      </c>
      <c r="AD37">
        <v>58.147500000000001</v>
      </c>
    </row>
    <row r="38" spans="2:30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232</v>
      </c>
      <c r="R38" s="17">
        <v>45649</v>
      </c>
      <c r="S38" s="16">
        <v>4043480</v>
      </c>
      <c r="T38" s="18" t="s">
        <v>233</v>
      </c>
      <c r="U38" s="18" t="s">
        <v>257</v>
      </c>
      <c r="V38" s="16">
        <v>4.01</v>
      </c>
      <c r="W38" s="16">
        <v>46</v>
      </c>
      <c r="X38" s="16" t="s">
        <v>248</v>
      </c>
      <c r="Y38" s="18" t="s">
        <v>252</v>
      </c>
      <c r="Z38" s="167">
        <v>5</v>
      </c>
      <c r="AA38" s="31">
        <v>4.01</v>
      </c>
      <c r="AB38" s="23">
        <v>1.75</v>
      </c>
      <c r="AC38" s="23">
        <v>7.0175000000000001</v>
      </c>
      <c r="AD38">
        <v>12.0175</v>
      </c>
    </row>
    <row r="39" spans="2:30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230</v>
      </c>
      <c r="R39" s="17">
        <v>45650</v>
      </c>
      <c r="S39" s="16">
        <v>4047246</v>
      </c>
      <c r="T39" s="18" t="s">
        <v>231</v>
      </c>
      <c r="U39" s="18" t="s">
        <v>256</v>
      </c>
      <c r="V39" s="16">
        <v>10.49</v>
      </c>
      <c r="W39" s="16">
        <v>23</v>
      </c>
      <c r="X39" s="16" t="s">
        <v>248</v>
      </c>
      <c r="Y39" s="18" t="s">
        <v>252</v>
      </c>
      <c r="Z39" s="167">
        <v>5</v>
      </c>
      <c r="AA39" s="31">
        <v>10.49</v>
      </c>
      <c r="AB39" s="23">
        <v>1.75</v>
      </c>
      <c r="AC39" s="23">
        <v>18.357500000000002</v>
      </c>
      <c r="AD39">
        <v>23.357500000000002</v>
      </c>
    </row>
    <row r="40" spans="2:30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232</v>
      </c>
      <c r="R40" s="17">
        <v>45650</v>
      </c>
      <c r="S40" s="16">
        <v>4044163</v>
      </c>
      <c r="T40" s="18" t="s">
        <v>233</v>
      </c>
      <c r="U40" s="18" t="s">
        <v>257</v>
      </c>
      <c r="V40" s="16">
        <v>9.56</v>
      </c>
      <c r="W40" s="16">
        <v>20</v>
      </c>
      <c r="X40" s="16" t="s">
        <v>248</v>
      </c>
      <c r="Y40" s="18" t="s">
        <v>252</v>
      </c>
      <c r="Z40" s="167">
        <v>5</v>
      </c>
      <c r="AA40" s="31">
        <v>9.56</v>
      </c>
      <c r="AB40" s="23">
        <v>1.75</v>
      </c>
      <c r="AC40" s="23">
        <v>16.73</v>
      </c>
      <c r="AD40">
        <v>21.73</v>
      </c>
    </row>
    <row r="41" spans="2:30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232</v>
      </c>
      <c r="R41" s="17">
        <v>45650</v>
      </c>
      <c r="S41" s="16">
        <v>4045618</v>
      </c>
      <c r="T41" s="18" t="s">
        <v>233</v>
      </c>
      <c r="U41" s="18" t="s">
        <v>255</v>
      </c>
      <c r="V41" s="16">
        <v>8.51</v>
      </c>
      <c r="W41" s="16">
        <v>43</v>
      </c>
      <c r="X41" s="16" t="s">
        <v>248</v>
      </c>
      <c r="Y41" s="18" t="s">
        <v>252</v>
      </c>
      <c r="Z41" s="167">
        <v>5</v>
      </c>
      <c r="AA41" s="31">
        <v>8.51</v>
      </c>
      <c r="AB41" s="23">
        <v>1.75</v>
      </c>
      <c r="AC41" s="23">
        <v>14.8925</v>
      </c>
      <c r="AD41">
        <v>19.892499999999998</v>
      </c>
    </row>
    <row r="42" spans="2:30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232</v>
      </c>
      <c r="R42" s="17">
        <v>45650</v>
      </c>
      <c r="S42" s="16">
        <v>4046108</v>
      </c>
      <c r="T42" s="18" t="s">
        <v>233</v>
      </c>
      <c r="U42" s="18" t="s">
        <v>255</v>
      </c>
      <c r="V42" s="16">
        <v>26.9</v>
      </c>
      <c r="W42" s="16">
        <v>91</v>
      </c>
      <c r="X42" s="16" t="s">
        <v>248</v>
      </c>
      <c r="Y42" s="18" t="s">
        <v>252</v>
      </c>
      <c r="Z42" s="167">
        <v>5</v>
      </c>
      <c r="AA42" s="31">
        <v>26.9</v>
      </c>
      <c r="AB42" s="23">
        <v>1.75</v>
      </c>
      <c r="AC42" s="23">
        <v>47.074999999999996</v>
      </c>
      <c r="AD42">
        <v>52.074999999999996</v>
      </c>
    </row>
    <row r="43" spans="2:30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232</v>
      </c>
      <c r="R43" s="17">
        <v>45650</v>
      </c>
      <c r="S43" s="16">
        <v>4046662</v>
      </c>
      <c r="T43" s="18" t="s">
        <v>233</v>
      </c>
      <c r="U43" s="18" t="s">
        <v>255</v>
      </c>
      <c r="V43" s="16">
        <v>13.41</v>
      </c>
      <c r="W43" s="16">
        <v>54</v>
      </c>
      <c r="X43" s="16" t="s">
        <v>248</v>
      </c>
      <c r="Y43" s="18" t="s">
        <v>252</v>
      </c>
      <c r="Z43" s="167">
        <v>5</v>
      </c>
      <c r="AA43" s="31">
        <v>13.41</v>
      </c>
      <c r="AB43" s="23">
        <v>1.75</v>
      </c>
      <c r="AC43" s="23">
        <v>23.467500000000001</v>
      </c>
      <c r="AD43">
        <v>28.467500000000001</v>
      </c>
    </row>
    <row r="44" spans="2:30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230</v>
      </c>
      <c r="R44" s="17">
        <v>45652</v>
      </c>
      <c r="S44" s="16">
        <v>4045077</v>
      </c>
      <c r="T44" s="18" t="s">
        <v>231</v>
      </c>
      <c r="U44" s="18" t="s">
        <v>255</v>
      </c>
      <c r="V44" s="16">
        <v>32.31</v>
      </c>
      <c r="W44" s="16">
        <v>41</v>
      </c>
      <c r="X44" s="16" t="s">
        <v>248</v>
      </c>
      <c r="Y44" s="18" t="s">
        <v>252</v>
      </c>
      <c r="Z44" s="167">
        <v>5</v>
      </c>
      <c r="AA44" s="31">
        <v>32.31</v>
      </c>
      <c r="AB44" s="23">
        <v>1.75</v>
      </c>
      <c r="AC44" s="23">
        <v>56.542500000000004</v>
      </c>
      <c r="AD44">
        <v>61.542500000000004</v>
      </c>
    </row>
    <row r="45" spans="2:30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232</v>
      </c>
      <c r="R45" s="17">
        <v>45652</v>
      </c>
      <c r="S45" s="16">
        <v>4045436</v>
      </c>
      <c r="T45" s="18" t="s">
        <v>233</v>
      </c>
      <c r="U45" s="18" t="s">
        <v>255</v>
      </c>
      <c r="V45" s="16">
        <v>7.93</v>
      </c>
      <c r="W45" s="16">
        <v>34</v>
      </c>
      <c r="X45" s="16" t="s">
        <v>248</v>
      </c>
      <c r="Y45" s="18" t="s">
        <v>252</v>
      </c>
      <c r="Z45" s="167">
        <v>5</v>
      </c>
      <c r="AA45" s="31">
        <v>7.93</v>
      </c>
      <c r="AB45" s="23">
        <v>1.75</v>
      </c>
      <c r="AC45" s="23">
        <v>13.8775</v>
      </c>
      <c r="AD45">
        <v>18.877499999999998</v>
      </c>
    </row>
    <row r="46" spans="2:30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232</v>
      </c>
      <c r="R46" s="17">
        <v>45652</v>
      </c>
      <c r="S46" s="16">
        <v>4045452</v>
      </c>
      <c r="T46" s="18" t="s">
        <v>233</v>
      </c>
      <c r="U46" s="18" t="s">
        <v>255</v>
      </c>
      <c r="V46" s="16">
        <v>10.86</v>
      </c>
      <c r="W46" s="16">
        <v>18</v>
      </c>
      <c r="X46" s="16" t="s">
        <v>248</v>
      </c>
      <c r="Y46" s="18" t="s">
        <v>252</v>
      </c>
      <c r="Z46" s="167">
        <v>5</v>
      </c>
      <c r="AA46" s="31">
        <v>10.86</v>
      </c>
      <c r="AB46" s="23">
        <v>1.75</v>
      </c>
      <c r="AC46" s="23">
        <v>19.004999999999999</v>
      </c>
      <c r="AD46">
        <v>24.004999999999999</v>
      </c>
    </row>
    <row r="47" spans="2:30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232</v>
      </c>
      <c r="R47" s="17">
        <v>45652</v>
      </c>
      <c r="S47" s="16">
        <v>4045619</v>
      </c>
      <c r="T47" s="18" t="s">
        <v>233</v>
      </c>
      <c r="U47" s="18" t="s">
        <v>255</v>
      </c>
      <c r="V47" s="16">
        <v>8.51</v>
      </c>
      <c r="W47" s="16">
        <v>16</v>
      </c>
      <c r="X47" s="16" t="s">
        <v>248</v>
      </c>
      <c r="Y47" s="18" t="s">
        <v>252</v>
      </c>
      <c r="Z47" s="167">
        <v>5</v>
      </c>
      <c r="AA47" s="31">
        <v>8.51</v>
      </c>
      <c r="AB47" s="23">
        <v>1.75</v>
      </c>
      <c r="AC47" s="23">
        <v>14.8925</v>
      </c>
      <c r="AD47">
        <v>19.892499999999998</v>
      </c>
    </row>
    <row r="48" spans="2:30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232</v>
      </c>
      <c r="R48" s="17">
        <v>45652</v>
      </c>
      <c r="S48" s="16">
        <v>4047855</v>
      </c>
      <c r="T48" s="18" t="s">
        <v>233</v>
      </c>
      <c r="U48" s="18" t="s">
        <v>255</v>
      </c>
      <c r="V48" s="16">
        <v>10.9</v>
      </c>
      <c r="W48" s="16">
        <v>21</v>
      </c>
      <c r="X48" s="16" t="s">
        <v>248</v>
      </c>
      <c r="Y48" s="18" t="s">
        <v>252</v>
      </c>
      <c r="Z48" s="167">
        <v>5</v>
      </c>
      <c r="AA48" s="31">
        <v>10.9</v>
      </c>
      <c r="AB48" s="23">
        <v>1.75</v>
      </c>
      <c r="AC48" s="23">
        <v>19.074999999999999</v>
      </c>
      <c r="AD48">
        <v>24.074999999999999</v>
      </c>
    </row>
    <row r="49" spans="2:30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230</v>
      </c>
      <c r="R49" s="17">
        <v>45653</v>
      </c>
      <c r="S49" s="16">
        <v>4048345</v>
      </c>
      <c r="T49" s="18" t="s">
        <v>231</v>
      </c>
      <c r="U49" s="18" t="s">
        <v>255</v>
      </c>
      <c r="V49" s="16">
        <v>27.74</v>
      </c>
      <c r="W49" s="16">
        <v>30</v>
      </c>
      <c r="X49" s="16" t="s">
        <v>248</v>
      </c>
      <c r="Y49" s="18" t="s">
        <v>252</v>
      </c>
      <c r="Z49" s="167">
        <v>5</v>
      </c>
      <c r="AA49" s="31">
        <v>27.74</v>
      </c>
      <c r="AB49" s="23">
        <v>1.75</v>
      </c>
      <c r="AC49" s="23">
        <v>48.544999999999995</v>
      </c>
      <c r="AD49">
        <v>53.544999999999995</v>
      </c>
    </row>
    <row r="50" spans="2:30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232</v>
      </c>
      <c r="R50" s="17">
        <v>45653</v>
      </c>
      <c r="S50" s="16">
        <v>4046053</v>
      </c>
      <c r="T50" s="18" t="s">
        <v>233</v>
      </c>
      <c r="U50" s="18" t="s">
        <v>255</v>
      </c>
      <c r="V50" s="16">
        <v>13.97</v>
      </c>
      <c r="W50" s="16">
        <v>28</v>
      </c>
      <c r="X50" s="16" t="s">
        <v>248</v>
      </c>
      <c r="Y50" s="18" t="s">
        <v>252</v>
      </c>
      <c r="Z50" s="167">
        <v>5</v>
      </c>
      <c r="AA50" s="31">
        <v>13.97</v>
      </c>
      <c r="AB50" s="23">
        <v>1.75</v>
      </c>
      <c r="AC50" s="23">
        <v>24.447500000000002</v>
      </c>
      <c r="AD50">
        <v>29.447500000000002</v>
      </c>
    </row>
    <row r="51" spans="2:30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7"/>
      <c r="AA51" s="31"/>
      <c r="AB51" s="23"/>
      <c r="AC51" s="23"/>
    </row>
    <row r="52" spans="2:30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7"/>
      <c r="AA52" s="31"/>
      <c r="AB52" s="23"/>
      <c r="AC52" s="23"/>
    </row>
    <row r="53" spans="2:30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75"/>
      <c r="M53" s="96"/>
      <c r="N53" s="76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7"/>
      <c r="AA53" s="31"/>
      <c r="AB53" s="23"/>
      <c r="AC53" s="23"/>
    </row>
    <row r="54" spans="2:30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75"/>
      <c r="M54" s="96"/>
      <c r="N54" s="182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7"/>
      <c r="AA54" s="31"/>
      <c r="AB54" s="23"/>
      <c r="AC54" s="23"/>
    </row>
    <row r="55" spans="2:30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75"/>
      <c r="M55" s="96"/>
      <c r="N55" s="182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7"/>
      <c r="AA55" s="31"/>
      <c r="AB55" s="23"/>
      <c r="AC55" s="23"/>
    </row>
    <row r="56" spans="2:30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75"/>
      <c r="M56" s="96"/>
      <c r="N56" s="182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7"/>
      <c r="AA56" s="31"/>
      <c r="AB56" s="23"/>
      <c r="AC56" s="23"/>
    </row>
    <row r="57" spans="2:30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75"/>
      <c r="M57" s="96"/>
      <c r="N57" s="182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7"/>
      <c r="AA57" s="31"/>
      <c r="AB57" s="23"/>
      <c r="AC57" s="23"/>
    </row>
    <row r="58" spans="2:30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75"/>
      <c r="M58" s="96"/>
      <c r="N58" s="182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7"/>
      <c r="AA58" s="31"/>
      <c r="AB58" s="23"/>
      <c r="AC58" s="23"/>
    </row>
    <row r="59" spans="2:30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75"/>
      <c r="M59" s="96"/>
      <c r="N59" s="182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7"/>
      <c r="AA59" s="31"/>
      <c r="AB59" s="23"/>
      <c r="AC59" s="23"/>
    </row>
    <row r="60" spans="2:30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75"/>
      <c r="M60" s="96"/>
      <c r="N60" s="182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7"/>
      <c r="AA60" s="31"/>
      <c r="AB60" s="23"/>
      <c r="AC60" s="23"/>
    </row>
    <row r="61" spans="2:30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75"/>
      <c r="M61" s="96"/>
      <c r="N61" s="182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7"/>
      <c r="AA61" s="31"/>
      <c r="AB61" s="23"/>
      <c r="AC61" s="23"/>
    </row>
    <row r="62" spans="2:30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75"/>
      <c r="M62" s="96"/>
      <c r="N62" s="182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7"/>
      <c r="AA62" s="31"/>
      <c r="AB62" s="23"/>
      <c r="AC62" s="23"/>
    </row>
    <row r="63" spans="2:30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75"/>
      <c r="M63" s="96"/>
      <c r="N63" s="182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7"/>
      <c r="AA63" s="31"/>
      <c r="AB63" s="23"/>
      <c r="AC63" s="23"/>
    </row>
    <row r="64" spans="2:30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75"/>
      <c r="M64" s="96"/>
      <c r="N64" s="182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7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75"/>
      <c r="M65" s="96"/>
      <c r="N65" s="182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7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75"/>
      <c r="M66" s="96"/>
      <c r="N66" s="182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7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75"/>
      <c r="M67" s="96"/>
      <c r="N67" s="182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7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75"/>
      <c r="M68" s="96"/>
      <c r="N68" s="182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7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75"/>
      <c r="M69" s="96"/>
      <c r="N69" s="182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7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75"/>
      <c r="M70" s="96"/>
      <c r="N70" s="182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7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75"/>
      <c r="M71" s="96"/>
      <c r="N71" s="182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7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75"/>
      <c r="M72" s="96"/>
      <c r="N72" s="182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7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75"/>
      <c r="M73" s="96"/>
      <c r="N73" s="182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7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75"/>
      <c r="M74" s="96"/>
      <c r="N74" s="182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7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75"/>
      <c r="M75" s="96"/>
      <c r="N75" s="182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7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75"/>
      <c r="M76" s="96"/>
      <c r="N76" s="182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7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75"/>
      <c r="M77" s="96"/>
      <c r="N77" s="182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7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75"/>
      <c r="M78" s="96"/>
      <c r="N78" s="182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7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75"/>
      <c r="M79" s="96"/>
      <c r="N79" s="182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7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75"/>
      <c r="M80" s="96"/>
      <c r="N80" s="182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7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75"/>
      <c r="M81" s="96"/>
      <c r="N81" s="182"/>
      <c r="P81" s="15"/>
      <c r="Q81" s="16"/>
      <c r="R81" s="17"/>
      <c r="S81" s="16"/>
      <c r="T81" s="18"/>
      <c r="U81" s="18"/>
      <c r="V81" s="16"/>
      <c r="W81" s="16"/>
      <c r="X81" s="16"/>
      <c r="Y81" s="18"/>
      <c r="Z81" s="167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75"/>
      <c r="M82" s="96"/>
      <c r="N82" s="182"/>
      <c r="P82" s="14"/>
      <c r="Q82" s="16"/>
      <c r="R82" s="17"/>
      <c r="S82" s="16"/>
      <c r="T82" s="18"/>
      <c r="U82" s="18"/>
      <c r="V82" s="16"/>
      <c r="W82" s="16"/>
      <c r="X82" s="16"/>
      <c r="Y82" s="18"/>
      <c r="Z82" s="167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75"/>
      <c r="M83" s="96"/>
      <c r="N83" s="182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7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75"/>
      <c r="M84" s="96"/>
      <c r="N84" s="182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7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75"/>
      <c r="M85" s="96"/>
      <c r="N85" s="182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7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75"/>
      <c r="M86" s="96"/>
      <c r="N86" s="182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7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75"/>
      <c r="M87" s="96"/>
      <c r="N87" s="182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7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75"/>
      <c r="M88" s="96"/>
      <c r="N88" s="182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7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75"/>
      <c r="M89" s="96"/>
      <c r="N89" s="182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7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75"/>
      <c r="M90" s="96"/>
      <c r="N90" s="182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7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75"/>
      <c r="M91" s="96"/>
      <c r="N91" s="182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7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  <c r="AC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75"/>
      <c r="M124" s="96"/>
      <c r="N124" s="182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75"/>
      <c r="M125" s="96"/>
      <c r="N125" s="182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6"/>
      <c r="C179" s="15"/>
      <c r="D179" s="16"/>
      <c r="E179" s="101"/>
      <c r="F179" s="18"/>
      <c r="G179" s="18"/>
      <c r="H179" s="18"/>
      <c r="I179" s="83"/>
      <c r="J179" s="83"/>
      <c r="K179" s="87"/>
      <c r="L179" s="56"/>
      <c r="M179" s="96"/>
      <c r="N179" s="58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B180" s="37"/>
      <c r="C180" s="19"/>
      <c r="D180" s="20"/>
      <c r="E180" s="102"/>
      <c r="F180" s="22"/>
      <c r="G180" s="22"/>
      <c r="H180" s="22"/>
      <c r="I180" s="84"/>
      <c r="J180" s="84"/>
      <c r="K180" s="88"/>
      <c r="L180" s="59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12:28" x14ac:dyDescent="0.25">
      <c r="L252" s="61"/>
      <c r="M252" s="97"/>
      <c r="N252" s="60"/>
      <c r="P252" s="15"/>
      <c r="Q252" s="16"/>
      <c r="R252" s="17"/>
      <c r="S252" s="16"/>
      <c r="T252" s="18"/>
      <c r="U252" s="18"/>
      <c r="V252" s="16"/>
      <c r="W252" s="16"/>
      <c r="X252" s="16"/>
      <c r="Y252" s="18"/>
      <c r="Z252" s="167"/>
      <c r="AA252" s="31"/>
      <c r="AB252" s="23"/>
    </row>
    <row r="253" spans="12:28" x14ac:dyDescent="0.25">
      <c r="L253" s="61"/>
      <c r="M253" s="97"/>
      <c r="N253" s="60"/>
      <c r="P253" s="19"/>
      <c r="Q253" s="20"/>
      <c r="R253" s="21"/>
      <c r="S253" s="20"/>
      <c r="T253" s="22"/>
      <c r="U253" s="22"/>
      <c r="V253" s="20"/>
      <c r="W253" s="20"/>
      <c r="X253" s="20"/>
      <c r="Y253" s="22"/>
      <c r="Z253" s="167"/>
      <c r="AA253" s="31"/>
      <c r="AB253" s="24"/>
    </row>
    <row r="254" spans="12:28" x14ac:dyDescent="0.25">
      <c r="L254" s="61"/>
      <c r="M254" s="97"/>
      <c r="N254" s="60"/>
      <c r="Z254" s="167"/>
      <c r="AA254" s="31"/>
      <c r="AB254" s="25"/>
    </row>
    <row r="255" spans="12:28" x14ac:dyDescent="0.25">
      <c r="L255" s="61"/>
      <c r="M255" s="97"/>
      <c r="N255" s="60"/>
      <c r="Z255" s="167"/>
      <c r="AA255" s="31"/>
      <c r="AB255" s="25"/>
    </row>
    <row r="256" spans="12:28" x14ac:dyDescent="0.25">
      <c r="L256" s="61"/>
      <c r="M256" s="97"/>
      <c r="N256" s="60"/>
      <c r="Z256" s="167"/>
      <c r="AA256" s="31"/>
      <c r="AB256" s="25"/>
    </row>
    <row r="257" spans="12:28" x14ac:dyDescent="0.25">
      <c r="L257" s="61"/>
      <c r="M257" s="97"/>
      <c r="N257" s="60"/>
      <c r="Z257" s="167"/>
      <c r="AA257" s="31"/>
      <c r="AB257" s="25"/>
    </row>
    <row r="258" spans="12:28" x14ac:dyDescent="0.25">
      <c r="L258" s="61"/>
      <c r="M258" s="97"/>
      <c r="N258" s="60"/>
      <c r="Z258" s="167"/>
      <c r="AA258" s="31"/>
      <c r="AB258" s="25"/>
    </row>
    <row r="259" spans="12:28" x14ac:dyDescent="0.25">
      <c r="L259" s="61"/>
      <c r="M259" s="97"/>
      <c r="N259" s="60"/>
      <c r="Z259" s="167"/>
      <c r="AA259" s="31"/>
      <c r="AB259" s="25"/>
    </row>
    <row r="260" spans="12:28" x14ac:dyDescent="0.25">
      <c r="L260" s="61"/>
      <c r="M260" s="97"/>
      <c r="N260" s="60"/>
      <c r="Z260" s="167"/>
      <c r="AA260" s="31"/>
      <c r="AB260" s="25"/>
    </row>
    <row r="261" spans="12:28" x14ac:dyDescent="0.25">
      <c r="L261" s="61"/>
      <c r="M261" s="97"/>
      <c r="N261" s="60"/>
      <c r="Z261" s="167"/>
      <c r="AA261" s="31"/>
      <c r="AB261" s="25"/>
    </row>
    <row r="262" spans="12:28" x14ac:dyDescent="0.25">
      <c r="L262" s="61"/>
      <c r="M262" s="97"/>
      <c r="N262" s="60"/>
      <c r="Z262" s="167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7"/>
      <c r="N308" s="60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L442" s="61"/>
      <c r="M442" s="98"/>
      <c r="N442" s="62"/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Z598" s="29"/>
      <c r="AA598" s="31"/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  <row r="830" spans="28:28" x14ac:dyDescent="0.25">
      <c r="AB830" s="25"/>
    </row>
  </sheetData>
  <mergeCells count="6">
    <mergeCell ref="P11:AC11"/>
    <mergeCell ref="A2:C2"/>
    <mergeCell ref="I3:J3"/>
    <mergeCell ref="K3:L3"/>
    <mergeCell ref="G9:H9"/>
    <mergeCell ref="B11:N11"/>
  </mergeCell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706"/>
  <sheetViews>
    <sheetView workbookViewId="0">
      <selection activeCell="B9" sqref="B9:D9"/>
    </sheetView>
  </sheetViews>
  <sheetFormatPr defaultColWidth="8.85546875" defaultRowHeight="15" x14ac:dyDescent="0.25"/>
  <cols>
    <col min="1" max="1" width="11.42578125" bestFit="1" customWidth="1"/>
    <col min="2" max="2" width="38.5703125" bestFit="1" customWidth="1"/>
    <col min="3" max="3" width="10.7109375" bestFit="1" customWidth="1"/>
    <col min="4" max="4" width="20.28515625" bestFit="1" customWidth="1"/>
    <col min="5" max="5" width="13.140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179</v>
      </c>
      <c r="B1" t="s">
        <v>238</v>
      </c>
      <c r="C1" t="s">
        <v>6</v>
      </c>
      <c r="D1" t="s">
        <v>239</v>
      </c>
      <c r="E1" t="s">
        <v>182</v>
      </c>
      <c r="F1" t="s">
        <v>240</v>
      </c>
      <c r="G1" t="s">
        <v>183</v>
      </c>
      <c r="H1" t="s">
        <v>186</v>
      </c>
      <c r="I1" t="s">
        <v>181</v>
      </c>
      <c r="J1" t="s">
        <v>184</v>
      </c>
      <c r="K1" t="s">
        <v>185</v>
      </c>
      <c r="L1" t="s">
        <v>250</v>
      </c>
    </row>
    <row r="2" spans="1:12" x14ac:dyDescent="0.25">
      <c r="A2" t="s">
        <v>75</v>
      </c>
      <c r="B2" t="s">
        <v>18</v>
      </c>
      <c r="C2" s="2">
        <v>45642</v>
      </c>
      <c r="D2" t="s">
        <v>378</v>
      </c>
      <c r="E2" t="s">
        <v>379</v>
      </c>
      <c r="F2" t="s">
        <v>20</v>
      </c>
      <c r="G2" t="s">
        <v>255</v>
      </c>
      <c r="H2" t="s">
        <v>248</v>
      </c>
      <c r="I2">
        <v>4043556</v>
      </c>
      <c r="J2">
        <v>7.09</v>
      </c>
      <c r="K2">
        <v>13</v>
      </c>
      <c r="L2" t="s">
        <v>252</v>
      </c>
    </row>
    <row r="3" spans="1:12" x14ac:dyDescent="0.25">
      <c r="A3" t="s">
        <v>75</v>
      </c>
      <c r="B3" t="s">
        <v>18</v>
      </c>
      <c r="C3" s="2">
        <v>45642</v>
      </c>
      <c r="D3" t="s">
        <v>390</v>
      </c>
      <c r="E3" t="s">
        <v>19</v>
      </c>
      <c r="F3" t="s">
        <v>20</v>
      </c>
      <c r="G3" t="s">
        <v>391</v>
      </c>
      <c r="H3" t="s">
        <v>248</v>
      </c>
      <c r="I3">
        <v>4040769</v>
      </c>
      <c r="J3">
        <v>19.62</v>
      </c>
      <c r="K3">
        <v>54</v>
      </c>
      <c r="L3" t="s">
        <v>252</v>
      </c>
    </row>
    <row r="4" spans="1:12" x14ac:dyDescent="0.25">
      <c r="A4" t="s">
        <v>75</v>
      </c>
      <c r="B4" t="s">
        <v>18</v>
      </c>
      <c r="C4" s="2">
        <v>45642</v>
      </c>
      <c r="D4" t="s">
        <v>390</v>
      </c>
      <c r="E4" t="s">
        <v>19</v>
      </c>
      <c r="F4" t="s">
        <v>20</v>
      </c>
      <c r="G4" t="s">
        <v>260</v>
      </c>
      <c r="H4" t="s">
        <v>248</v>
      </c>
      <c r="I4">
        <v>4041308</v>
      </c>
      <c r="J4">
        <v>12.6</v>
      </c>
      <c r="K4">
        <v>24</v>
      </c>
      <c r="L4" t="s">
        <v>252</v>
      </c>
    </row>
    <row r="5" spans="1:12" x14ac:dyDescent="0.25">
      <c r="A5" t="s">
        <v>75</v>
      </c>
      <c r="B5" t="s">
        <v>18</v>
      </c>
      <c r="C5" s="2">
        <v>45642</v>
      </c>
      <c r="D5" t="s">
        <v>380</v>
      </c>
      <c r="E5" t="s">
        <v>69</v>
      </c>
      <c r="F5" t="s">
        <v>23</v>
      </c>
      <c r="G5" t="s">
        <v>255</v>
      </c>
      <c r="H5" t="s">
        <v>248</v>
      </c>
      <c r="I5">
        <v>4040627</v>
      </c>
      <c r="J5">
        <v>26.95</v>
      </c>
      <c r="K5">
        <v>41</v>
      </c>
      <c r="L5" t="s">
        <v>252</v>
      </c>
    </row>
    <row r="6" spans="1:12" x14ac:dyDescent="0.25">
      <c r="A6" t="s">
        <v>75</v>
      </c>
      <c r="B6" t="s">
        <v>18</v>
      </c>
      <c r="C6" s="2">
        <v>45642</v>
      </c>
      <c r="D6" t="s">
        <v>380</v>
      </c>
      <c r="E6" t="s">
        <v>69</v>
      </c>
      <c r="F6" t="s">
        <v>23</v>
      </c>
      <c r="G6" t="s">
        <v>255</v>
      </c>
      <c r="H6" t="s">
        <v>248</v>
      </c>
      <c r="I6">
        <v>4041420</v>
      </c>
      <c r="J6">
        <v>18.48</v>
      </c>
      <c r="K6">
        <v>63</v>
      </c>
      <c r="L6" t="s">
        <v>252</v>
      </c>
    </row>
    <row r="7" spans="1:12" x14ac:dyDescent="0.25">
      <c r="A7" t="s">
        <v>75</v>
      </c>
      <c r="B7" t="s">
        <v>18</v>
      </c>
      <c r="C7" s="2">
        <v>45642</v>
      </c>
      <c r="D7" t="s">
        <v>380</v>
      </c>
      <c r="E7" t="s">
        <v>69</v>
      </c>
      <c r="F7" t="s">
        <v>23</v>
      </c>
      <c r="G7" t="s">
        <v>381</v>
      </c>
      <c r="H7" t="s">
        <v>248</v>
      </c>
      <c r="I7">
        <v>4042129</v>
      </c>
      <c r="J7">
        <v>17.27</v>
      </c>
      <c r="K7">
        <v>79</v>
      </c>
      <c r="L7" t="s">
        <v>252</v>
      </c>
    </row>
    <row r="8" spans="1:12" x14ac:dyDescent="0.25">
      <c r="A8" t="s">
        <v>75</v>
      </c>
      <c r="B8" t="s">
        <v>18</v>
      </c>
      <c r="C8" s="2">
        <v>45643</v>
      </c>
      <c r="D8" t="s">
        <v>390</v>
      </c>
      <c r="E8" t="s">
        <v>19</v>
      </c>
      <c r="F8" t="s">
        <v>20</v>
      </c>
      <c r="G8" t="s">
        <v>391</v>
      </c>
      <c r="H8" t="s">
        <v>248</v>
      </c>
      <c r="I8">
        <v>4042067</v>
      </c>
      <c r="J8">
        <v>8.76</v>
      </c>
      <c r="K8">
        <v>21</v>
      </c>
      <c r="L8" t="s">
        <v>252</v>
      </c>
    </row>
    <row r="9" spans="1:12" x14ac:dyDescent="0.25">
      <c r="A9" t="s">
        <v>75</v>
      </c>
      <c r="B9" t="s">
        <v>18</v>
      </c>
      <c r="C9" s="2">
        <v>45643</v>
      </c>
      <c r="D9" t="s">
        <v>390</v>
      </c>
      <c r="E9" t="s">
        <v>19</v>
      </c>
      <c r="F9" t="s">
        <v>20</v>
      </c>
      <c r="G9" t="s">
        <v>255</v>
      </c>
      <c r="H9" t="s">
        <v>248</v>
      </c>
      <c r="I9">
        <v>4043262</v>
      </c>
      <c r="J9">
        <v>21.37</v>
      </c>
      <c r="K9">
        <v>61</v>
      </c>
      <c r="L9" t="s">
        <v>252</v>
      </c>
    </row>
    <row r="10" spans="1:12" x14ac:dyDescent="0.25">
      <c r="A10" t="s">
        <v>75</v>
      </c>
      <c r="B10" t="s">
        <v>18</v>
      </c>
      <c r="C10" s="2">
        <v>45643</v>
      </c>
      <c r="D10" t="s">
        <v>390</v>
      </c>
      <c r="E10" t="s">
        <v>19</v>
      </c>
      <c r="F10" t="s">
        <v>20</v>
      </c>
      <c r="G10" t="s">
        <v>255</v>
      </c>
      <c r="H10" t="s">
        <v>248</v>
      </c>
      <c r="I10">
        <v>4042676</v>
      </c>
      <c r="J10">
        <v>12.34</v>
      </c>
      <c r="K10">
        <v>26</v>
      </c>
      <c r="L10" t="s">
        <v>252</v>
      </c>
    </row>
    <row r="11" spans="1:12" x14ac:dyDescent="0.25">
      <c r="A11" t="s">
        <v>75</v>
      </c>
      <c r="B11" t="s">
        <v>18</v>
      </c>
      <c r="C11" s="2">
        <v>45643</v>
      </c>
      <c r="D11" t="s">
        <v>401</v>
      </c>
      <c r="E11" t="s">
        <v>383</v>
      </c>
      <c r="F11" t="s">
        <v>23</v>
      </c>
      <c r="G11" t="s">
        <v>256</v>
      </c>
      <c r="H11" t="s">
        <v>248</v>
      </c>
      <c r="I11">
        <v>4043441</v>
      </c>
      <c r="J11">
        <v>10.53</v>
      </c>
      <c r="K11">
        <v>29</v>
      </c>
      <c r="L11" t="s">
        <v>252</v>
      </c>
    </row>
    <row r="12" spans="1:12" x14ac:dyDescent="0.25">
      <c r="A12" t="s">
        <v>75</v>
      </c>
      <c r="B12" t="s">
        <v>18</v>
      </c>
      <c r="C12" s="2">
        <v>45643</v>
      </c>
      <c r="D12" t="s">
        <v>401</v>
      </c>
      <c r="E12" t="s">
        <v>383</v>
      </c>
      <c r="F12" t="s">
        <v>23</v>
      </c>
      <c r="G12" t="s">
        <v>255</v>
      </c>
      <c r="H12" t="s">
        <v>248</v>
      </c>
      <c r="I12">
        <v>4043242</v>
      </c>
      <c r="J12">
        <v>12.77</v>
      </c>
      <c r="K12">
        <v>33</v>
      </c>
      <c r="L12" t="s">
        <v>252</v>
      </c>
    </row>
    <row r="13" spans="1:12" x14ac:dyDescent="0.25">
      <c r="A13" t="s">
        <v>75</v>
      </c>
      <c r="B13" t="s">
        <v>18</v>
      </c>
      <c r="C13" s="2">
        <v>45643</v>
      </c>
      <c r="D13" t="s">
        <v>401</v>
      </c>
      <c r="E13" t="s">
        <v>383</v>
      </c>
      <c r="F13" t="s">
        <v>23</v>
      </c>
      <c r="G13" t="s">
        <v>255</v>
      </c>
      <c r="H13" t="s">
        <v>248</v>
      </c>
      <c r="I13">
        <v>4043258</v>
      </c>
      <c r="J13">
        <v>21.37</v>
      </c>
      <c r="K13">
        <v>52</v>
      </c>
      <c r="L13" t="s">
        <v>252</v>
      </c>
    </row>
    <row r="14" spans="1:12" x14ac:dyDescent="0.25">
      <c r="A14" t="s">
        <v>75</v>
      </c>
      <c r="B14" t="s">
        <v>18</v>
      </c>
      <c r="C14" s="2">
        <v>45643</v>
      </c>
      <c r="D14" t="s">
        <v>401</v>
      </c>
      <c r="E14" t="s">
        <v>383</v>
      </c>
      <c r="F14" t="s">
        <v>23</v>
      </c>
      <c r="G14" t="s">
        <v>257</v>
      </c>
      <c r="H14" t="s">
        <v>248</v>
      </c>
      <c r="I14">
        <v>4043273</v>
      </c>
      <c r="J14">
        <v>21.16</v>
      </c>
      <c r="K14">
        <v>34</v>
      </c>
      <c r="L14" t="s">
        <v>252</v>
      </c>
    </row>
    <row r="15" spans="1:12" x14ac:dyDescent="0.25">
      <c r="A15" t="s">
        <v>75</v>
      </c>
      <c r="B15" t="s">
        <v>18</v>
      </c>
      <c r="C15" s="2">
        <v>45643</v>
      </c>
      <c r="D15" t="s">
        <v>401</v>
      </c>
      <c r="E15" t="s">
        <v>383</v>
      </c>
      <c r="F15" t="s">
        <v>23</v>
      </c>
      <c r="G15" t="s">
        <v>255</v>
      </c>
      <c r="H15" t="s">
        <v>248</v>
      </c>
      <c r="I15">
        <v>4039655</v>
      </c>
      <c r="J15">
        <v>8.24</v>
      </c>
      <c r="K15">
        <v>20</v>
      </c>
      <c r="L15" t="s">
        <v>252</v>
      </c>
    </row>
    <row r="16" spans="1:12" x14ac:dyDescent="0.25">
      <c r="A16" t="s">
        <v>75</v>
      </c>
      <c r="B16" t="s">
        <v>18</v>
      </c>
      <c r="C16" s="2">
        <v>45645</v>
      </c>
      <c r="D16" t="s">
        <v>380</v>
      </c>
      <c r="E16" t="s">
        <v>69</v>
      </c>
      <c r="F16" t="s">
        <v>23</v>
      </c>
      <c r="G16" t="s">
        <v>255</v>
      </c>
      <c r="H16" t="s">
        <v>248</v>
      </c>
      <c r="I16">
        <v>4043501</v>
      </c>
      <c r="J16">
        <v>14.78</v>
      </c>
      <c r="K16">
        <v>35</v>
      </c>
      <c r="L16" t="s">
        <v>252</v>
      </c>
    </row>
    <row r="17" spans="1:12" x14ac:dyDescent="0.25">
      <c r="A17" t="s">
        <v>75</v>
      </c>
      <c r="B17" t="s">
        <v>18</v>
      </c>
      <c r="C17" s="2">
        <v>45644</v>
      </c>
      <c r="D17" t="s">
        <v>403</v>
      </c>
      <c r="E17" t="s">
        <v>404</v>
      </c>
      <c r="F17" t="s">
        <v>23</v>
      </c>
      <c r="G17" t="s">
        <v>257</v>
      </c>
      <c r="H17" t="s">
        <v>248</v>
      </c>
      <c r="I17">
        <v>4044067</v>
      </c>
      <c r="J17">
        <v>31.58</v>
      </c>
      <c r="K17">
        <v>120</v>
      </c>
      <c r="L17" t="s">
        <v>252</v>
      </c>
    </row>
    <row r="18" spans="1:12" x14ac:dyDescent="0.25">
      <c r="A18" t="s">
        <v>75</v>
      </c>
      <c r="B18" t="s">
        <v>18</v>
      </c>
      <c r="C18" s="2">
        <v>45643</v>
      </c>
      <c r="D18" t="s">
        <v>403</v>
      </c>
      <c r="E18" t="s">
        <v>404</v>
      </c>
      <c r="F18" t="s">
        <v>23</v>
      </c>
      <c r="G18" t="s">
        <v>257</v>
      </c>
      <c r="H18" t="s">
        <v>248</v>
      </c>
      <c r="I18">
        <v>4043548</v>
      </c>
      <c r="J18">
        <v>18.079999999999998</v>
      </c>
      <c r="K18">
        <v>30</v>
      </c>
      <c r="L18" t="s">
        <v>252</v>
      </c>
    </row>
    <row r="19" spans="1:12" x14ac:dyDescent="0.25">
      <c r="A19" t="s">
        <v>75</v>
      </c>
      <c r="B19" t="s">
        <v>18</v>
      </c>
      <c r="C19" s="2">
        <v>45643</v>
      </c>
      <c r="D19" t="s">
        <v>403</v>
      </c>
      <c r="E19" t="s">
        <v>404</v>
      </c>
      <c r="F19" t="s">
        <v>23</v>
      </c>
      <c r="G19" t="s">
        <v>255</v>
      </c>
      <c r="H19" t="s">
        <v>248</v>
      </c>
      <c r="I19">
        <v>4043507</v>
      </c>
      <c r="J19">
        <v>26.08</v>
      </c>
      <c r="K19">
        <v>41</v>
      </c>
      <c r="L19" t="s">
        <v>252</v>
      </c>
    </row>
    <row r="20" spans="1:12" x14ac:dyDescent="0.25">
      <c r="A20" t="s">
        <v>75</v>
      </c>
      <c r="B20" t="s">
        <v>18</v>
      </c>
      <c r="C20" s="2">
        <v>45643</v>
      </c>
      <c r="D20" t="s">
        <v>382</v>
      </c>
      <c r="E20" t="s">
        <v>33</v>
      </c>
      <c r="F20" t="s">
        <v>23</v>
      </c>
      <c r="G20" t="s">
        <v>257</v>
      </c>
      <c r="H20" t="s">
        <v>248</v>
      </c>
      <c r="I20">
        <v>4042690</v>
      </c>
      <c r="J20">
        <v>12.77</v>
      </c>
      <c r="K20">
        <v>26</v>
      </c>
      <c r="L20" t="s">
        <v>252</v>
      </c>
    </row>
    <row r="21" spans="1:12" x14ac:dyDescent="0.25">
      <c r="A21" t="s">
        <v>75</v>
      </c>
      <c r="B21" t="s">
        <v>18</v>
      </c>
      <c r="C21" s="2">
        <v>45643</v>
      </c>
      <c r="D21" t="s">
        <v>382</v>
      </c>
      <c r="E21" t="s">
        <v>33</v>
      </c>
      <c r="F21" t="s">
        <v>23</v>
      </c>
      <c r="G21" t="s">
        <v>255</v>
      </c>
      <c r="H21" t="s">
        <v>248</v>
      </c>
      <c r="I21">
        <v>4039626</v>
      </c>
      <c r="J21">
        <v>4.38</v>
      </c>
      <c r="K21">
        <v>17</v>
      </c>
      <c r="L21" t="s">
        <v>252</v>
      </c>
    </row>
    <row r="22" spans="1:12" x14ac:dyDescent="0.25">
      <c r="A22" t="s">
        <v>75</v>
      </c>
      <c r="B22" t="s">
        <v>18</v>
      </c>
      <c r="C22" s="2">
        <v>45642</v>
      </c>
      <c r="D22" t="s">
        <v>382</v>
      </c>
      <c r="E22" t="s">
        <v>383</v>
      </c>
      <c r="F22" t="s">
        <v>23</v>
      </c>
      <c r="G22" t="s">
        <v>260</v>
      </c>
      <c r="H22" t="s">
        <v>248</v>
      </c>
      <c r="I22">
        <v>4041307</v>
      </c>
      <c r="J22">
        <v>12.6</v>
      </c>
      <c r="K22">
        <v>26</v>
      </c>
      <c r="L22" t="s">
        <v>252</v>
      </c>
    </row>
    <row r="23" spans="1:12" x14ac:dyDescent="0.25">
      <c r="A23" t="s">
        <v>75</v>
      </c>
      <c r="B23" t="s">
        <v>18</v>
      </c>
      <c r="C23" s="2">
        <v>45642</v>
      </c>
      <c r="D23" t="s">
        <v>382</v>
      </c>
      <c r="E23" t="s">
        <v>383</v>
      </c>
      <c r="F23" t="s">
        <v>23</v>
      </c>
      <c r="G23" t="s">
        <v>255</v>
      </c>
      <c r="H23" t="s">
        <v>248</v>
      </c>
      <c r="I23">
        <v>4038693</v>
      </c>
      <c r="J23">
        <v>17.43</v>
      </c>
      <c r="K23">
        <v>59</v>
      </c>
      <c r="L23" t="s">
        <v>252</v>
      </c>
    </row>
    <row r="24" spans="1:12" x14ac:dyDescent="0.25">
      <c r="A24" t="s">
        <v>75</v>
      </c>
      <c r="B24" t="s">
        <v>18</v>
      </c>
      <c r="C24" s="2">
        <v>45642</v>
      </c>
      <c r="D24" t="s">
        <v>382</v>
      </c>
      <c r="E24" t="s">
        <v>383</v>
      </c>
      <c r="F24" t="s">
        <v>23</v>
      </c>
      <c r="G24" t="s">
        <v>255</v>
      </c>
      <c r="H24" t="s">
        <v>248</v>
      </c>
      <c r="I24">
        <v>4038579</v>
      </c>
      <c r="J24">
        <v>20.329999999999998</v>
      </c>
      <c r="K24">
        <v>39</v>
      </c>
      <c r="L24" t="s">
        <v>252</v>
      </c>
    </row>
    <row r="25" spans="1:12" x14ac:dyDescent="0.25">
      <c r="A25" t="s">
        <v>75</v>
      </c>
      <c r="B25" t="s">
        <v>18</v>
      </c>
      <c r="C25" s="2">
        <v>45642</v>
      </c>
      <c r="D25" t="s">
        <v>382</v>
      </c>
      <c r="E25" t="s">
        <v>383</v>
      </c>
      <c r="F25" t="s">
        <v>23</v>
      </c>
      <c r="G25" t="s">
        <v>255</v>
      </c>
      <c r="H25" t="s">
        <v>248</v>
      </c>
      <c r="I25">
        <v>4038802</v>
      </c>
      <c r="J25">
        <v>7.27</v>
      </c>
      <c r="K25">
        <v>14</v>
      </c>
      <c r="L25" t="s">
        <v>252</v>
      </c>
    </row>
    <row r="26" spans="1:12" x14ac:dyDescent="0.25">
      <c r="A26" t="s">
        <v>75</v>
      </c>
      <c r="B26" t="s">
        <v>18</v>
      </c>
      <c r="C26" s="2">
        <v>45642</v>
      </c>
      <c r="D26" t="s">
        <v>382</v>
      </c>
      <c r="E26" t="s">
        <v>383</v>
      </c>
      <c r="F26" t="s">
        <v>23</v>
      </c>
      <c r="G26" t="s">
        <v>255</v>
      </c>
      <c r="H26" t="s">
        <v>248</v>
      </c>
      <c r="I26">
        <v>4038841</v>
      </c>
      <c r="J26">
        <v>9.57</v>
      </c>
      <c r="K26">
        <v>46</v>
      </c>
      <c r="L26" t="s">
        <v>252</v>
      </c>
    </row>
    <row r="27" spans="1:12" x14ac:dyDescent="0.25">
      <c r="A27" t="s">
        <v>75</v>
      </c>
      <c r="B27" t="s">
        <v>18</v>
      </c>
      <c r="C27" s="2">
        <v>45643</v>
      </c>
      <c r="D27" t="s">
        <v>382</v>
      </c>
      <c r="E27" t="s">
        <v>33</v>
      </c>
      <c r="F27" t="s">
        <v>23</v>
      </c>
      <c r="G27" t="s">
        <v>257</v>
      </c>
      <c r="H27" t="s">
        <v>248</v>
      </c>
      <c r="I27">
        <v>4043456</v>
      </c>
      <c r="J27">
        <v>17.190000000000001</v>
      </c>
      <c r="K27">
        <v>29</v>
      </c>
      <c r="L27" t="s">
        <v>252</v>
      </c>
    </row>
    <row r="28" spans="1:12" x14ac:dyDescent="0.25">
      <c r="A28" t="s">
        <v>75</v>
      </c>
      <c r="B28" t="s">
        <v>138</v>
      </c>
      <c r="C28" s="2">
        <v>45642</v>
      </c>
      <c r="D28" t="s">
        <v>384</v>
      </c>
      <c r="E28" t="s">
        <v>36</v>
      </c>
      <c r="F28" t="s">
        <v>37</v>
      </c>
      <c r="G28" t="s">
        <v>257</v>
      </c>
      <c r="H28" t="s">
        <v>248</v>
      </c>
      <c r="I28">
        <v>4039275</v>
      </c>
      <c r="J28">
        <v>15.14</v>
      </c>
      <c r="K28">
        <v>69</v>
      </c>
      <c r="L28" t="s">
        <v>252</v>
      </c>
    </row>
    <row r="29" spans="1:12" x14ac:dyDescent="0.25">
      <c r="A29" t="s">
        <v>75</v>
      </c>
      <c r="B29" t="s">
        <v>138</v>
      </c>
      <c r="C29" s="2">
        <v>45642</v>
      </c>
      <c r="D29" t="s">
        <v>384</v>
      </c>
      <c r="E29" t="s">
        <v>36</v>
      </c>
      <c r="F29" t="s">
        <v>37</v>
      </c>
      <c r="G29" t="s">
        <v>257</v>
      </c>
      <c r="H29" t="s">
        <v>248</v>
      </c>
      <c r="I29">
        <v>4040611</v>
      </c>
      <c r="J29">
        <v>19.100000000000001</v>
      </c>
      <c r="K29">
        <v>80</v>
      </c>
      <c r="L29" t="s">
        <v>252</v>
      </c>
    </row>
    <row r="30" spans="1:12" x14ac:dyDescent="0.25">
      <c r="A30" t="s">
        <v>75</v>
      </c>
      <c r="B30" t="s">
        <v>138</v>
      </c>
      <c r="C30" s="2">
        <v>45644</v>
      </c>
      <c r="D30" t="s">
        <v>384</v>
      </c>
      <c r="E30" t="s">
        <v>36</v>
      </c>
      <c r="F30" t="s">
        <v>37</v>
      </c>
      <c r="G30" t="s">
        <v>255</v>
      </c>
      <c r="H30" t="s">
        <v>248</v>
      </c>
      <c r="I30">
        <v>4043259</v>
      </c>
      <c r="J30">
        <v>21.37</v>
      </c>
      <c r="K30">
        <v>57</v>
      </c>
      <c r="L30" t="s">
        <v>252</v>
      </c>
    </row>
    <row r="31" spans="1:12" x14ac:dyDescent="0.25">
      <c r="A31" t="s">
        <v>75</v>
      </c>
      <c r="B31" t="s">
        <v>138</v>
      </c>
      <c r="C31" s="2">
        <v>45642</v>
      </c>
      <c r="D31" t="s">
        <v>384</v>
      </c>
      <c r="E31" t="s">
        <v>36</v>
      </c>
      <c r="F31" t="s">
        <v>37</v>
      </c>
      <c r="G31" t="s">
        <v>255</v>
      </c>
      <c r="H31" t="s">
        <v>248</v>
      </c>
      <c r="I31">
        <v>4042168</v>
      </c>
      <c r="J31">
        <v>19.53</v>
      </c>
      <c r="K31">
        <v>47</v>
      </c>
      <c r="L31" t="s">
        <v>252</v>
      </c>
    </row>
    <row r="32" spans="1:12" x14ac:dyDescent="0.25">
      <c r="A32" t="s">
        <v>75</v>
      </c>
      <c r="B32" t="s">
        <v>138</v>
      </c>
      <c r="C32" s="2">
        <v>45642</v>
      </c>
      <c r="D32" t="s">
        <v>384</v>
      </c>
      <c r="E32" t="s">
        <v>36</v>
      </c>
      <c r="F32" t="s">
        <v>37</v>
      </c>
      <c r="G32" t="s">
        <v>255</v>
      </c>
      <c r="H32" t="s">
        <v>248</v>
      </c>
      <c r="I32">
        <v>4038707</v>
      </c>
      <c r="J32">
        <v>19.12</v>
      </c>
      <c r="K32">
        <v>49</v>
      </c>
      <c r="L32" t="s">
        <v>252</v>
      </c>
    </row>
    <row r="33" spans="1:12" x14ac:dyDescent="0.25">
      <c r="A33" t="s">
        <v>75</v>
      </c>
      <c r="B33" t="s">
        <v>138</v>
      </c>
      <c r="C33" s="2">
        <v>45642</v>
      </c>
      <c r="D33" t="s">
        <v>384</v>
      </c>
      <c r="E33" t="s">
        <v>36</v>
      </c>
      <c r="F33" t="s">
        <v>37</v>
      </c>
      <c r="G33" t="s">
        <v>257</v>
      </c>
      <c r="H33" t="s">
        <v>248</v>
      </c>
      <c r="I33">
        <v>4038704</v>
      </c>
      <c r="J33">
        <v>8.35</v>
      </c>
      <c r="K33">
        <v>19</v>
      </c>
      <c r="L33" t="s">
        <v>252</v>
      </c>
    </row>
    <row r="34" spans="1:12" x14ac:dyDescent="0.25">
      <c r="A34" t="s">
        <v>75</v>
      </c>
      <c r="B34" t="s">
        <v>138</v>
      </c>
      <c r="C34" s="2">
        <v>45642</v>
      </c>
      <c r="D34" t="s">
        <v>384</v>
      </c>
      <c r="E34" t="s">
        <v>36</v>
      </c>
      <c r="F34" t="s">
        <v>37</v>
      </c>
      <c r="G34" t="s">
        <v>257</v>
      </c>
      <c r="H34" t="s">
        <v>248</v>
      </c>
      <c r="I34">
        <v>4038705</v>
      </c>
      <c r="J34">
        <v>8.35</v>
      </c>
      <c r="K34">
        <v>39</v>
      </c>
      <c r="L34" t="s">
        <v>252</v>
      </c>
    </row>
    <row r="35" spans="1:12" x14ac:dyDescent="0.25">
      <c r="A35" t="s">
        <v>75</v>
      </c>
      <c r="B35" t="s">
        <v>138</v>
      </c>
      <c r="C35" s="2">
        <v>45642</v>
      </c>
      <c r="D35" t="s">
        <v>384</v>
      </c>
      <c r="E35" t="s">
        <v>36</v>
      </c>
      <c r="F35" t="s">
        <v>37</v>
      </c>
      <c r="G35" t="s">
        <v>255</v>
      </c>
      <c r="H35" t="s">
        <v>248</v>
      </c>
      <c r="I35">
        <v>4038823</v>
      </c>
      <c r="J35">
        <v>4.38</v>
      </c>
      <c r="K35">
        <v>18</v>
      </c>
      <c r="L35" t="s">
        <v>252</v>
      </c>
    </row>
    <row r="36" spans="1:12" x14ac:dyDescent="0.25">
      <c r="A36" t="s">
        <v>75</v>
      </c>
      <c r="B36" t="s">
        <v>138</v>
      </c>
      <c r="C36" s="2">
        <v>45642</v>
      </c>
      <c r="D36" t="s">
        <v>384</v>
      </c>
      <c r="E36" t="s">
        <v>36</v>
      </c>
      <c r="F36" t="s">
        <v>37</v>
      </c>
      <c r="G36" t="s">
        <v>255</v>
      </c>
      <c r="H36" t="s">
        <v>248</v>
      </c>
      <c r="I36">
        <v>4038809</v>
      </c>
      <c r="J36">
        <v>10.039999999999999</v>
      </c>
      <c r="K36">
        <v>43</v>
      </c>
      <c r="L36" t="s">
        <v>252</v>
      </c>
    </row>
    <row r="37" spans="1:12" x14ac:dyDescent="0.25">
      <c r="A37" t="s">
        <v>75</v>
      </c>
      <c r="B37" t="s">
        <v>138</v>
      </c>
      <c r="C37" s="2">
        <v>45642</v>
      </c>
      <c r="D37" t="s">
        <v>384</v>
      </c>
      <c r="E37" t="s">
        <v>36</v>
      </c>
      <c r="F37" t="s">
        <v>37</v>
      </c>
      <c r="G37" t="s">
        <v>255</v>
      </c>
      <c r="H37" t="s">
        <v>248</v>
      </c>
      <c r="I37">
        <v>4038824</v>
      </c>
      <c r="J37">
        <v>17.3</v>
      </c>
      <c r="K37">
        <v>60</v>
      </c>
      <c r="L37" t="s">
        <v>252</v>
      </c>
    </row>
    <row r="38" spans="1:12" x14ac:dyDescent="0.25">
      <c r="A38" t="s">
        <v>75</v>
      </c>
      <c r="B38" t="s">
        <v>138</v>
      </c>
      <c r="C38" s="2">
        <v>45642</v>
      </c>
      <c r="D38" t="s">
        <v>384</v>
      </c>
      <c r="E38" t="s">
        <v>36</v>
      </c>
      <c r="F38" t="s">
        <v>37</v>
      </c>
      <c r="G38" t="s">
        <v>255</v>
      </c>
      <c r="H38" t="s">
        <v>248</v>
      </c>
      <c r="I38">
        <v>4038855</v>
      </c>
      <c r="J38">
        <v>8.24</v>
      </c>
      <c r="K38">
        <v>47</v>
      </c>
      <c r="L38" t="s">
        <v>252</v>
      </c>
    </row>
    <row r="39" spans="1:12" x14ac:dyDescent="0.25">
      <c r="A39" t="s">
        <v>75</v>
      </c>
      <c r="B39" t="s">
        <v>138</v>
      </c>
      <c r="C39" s="2">
        <v>45642</v>
      </c>
      <c r="D39" t="s">
        <v>384</v>
      </c>
      <c r="E39" t="s">
        <v>36</v>
      </c>
      <c r="F39" t="s">
        <v>37</v>
      </c>
      <c r="G39" t="s">
        <v>255</v>
      </c>
      <c r="H39" t="s">
        <v>248</v>
      </c>
      <c r="I39">
        <v>4038842</v>
      </c>
      <c r="J39">
        <v>9.57</v>
      </c>
      <c r="K39">
        <v>47</v>
      </c>
      <c r="L39" t="s">
        <v>252</v>
      </c>
    </row>
    <row r="40" spans="1:12" x14ac:dyDescent="0.25">
      <c r="A40" t="s">
        <v>75</v>
      </c>
      <c r="B40" t="s">
        <v>138</v>
      </c>
      <c r="C40" s="2">
        <v>45643</v>
      </c>
      <c r="D40" t="s">
        <v>384</v>
      </c>
      <c r="E40" t="s">
        <v>36</v>
      </c>
      <c r="F40" t="s">
        <v>37</v>
      </c>
      <c r="G40" t="s">
        <v>255</v>
      </c>
      <c r="H40" t="s">
        <v>248</v>
      </c>
      <c r="I40">
        <v>4041375</v>
      </c>
      <c r="J40">
        <v>23.54</v>
      </c>
      <c r="K40">
        <v>43</v>
      </c>
      <c r="L40" t="s">
        <v>252</v>
      </c>
    </row>
    <row r="41" spans="1:12" x14ac:dyDescent="0.25">
      <c r="A41" t="s">
        <v>75</v>
      </c>
      <c r="B41" t="s">
        <v>138</v>
      </c>
      <c r="C41" s="2">
        <v>45643</v>
      </c>
      <c r="D41" t="s">
        <v>384</v>
      </c>
      <c r="E41" t="s">
        <v>36</v>
      </c>
      <c r="F41" t="s">
        <v>37</v>
      </c>
      <c r="G41" t="s">
        <v>255</v>
      </c>
      <c r="H41" t="s">
        <v>248</v>
      </c>
      <c r="I41">
        <v>4043243</v>
      </c>
      <c r="J41">
        <v>12.77</v>
      </c>
      <c r="K41">
        <v>83</v>
      </c>
      <c r="L41" t="s">
        <v>252</v>
      </c>
    </row>
    <row r="42" spans="1:12" x14ac:dyDescent="0.25">
      <c r="A42" t="s">
        <v>75</v>
      </c>
      <c r="B42" t="s">
        <v>18</v>
      </c>
      <c r="C42" s="2">
        <v>45642</v>
      </c>
      <c r="D42" t="s">
        <v>382</v>
      </c>
      <c r="E42" t="s">
        <v>383</v>
      </c>
      <c r="F42" t="s">
        <v>23</v>
      </c>
      <c r="G42" t="s">
        <v>258</v>
      </c>
      <c r="H42" t="s">
        <v>249</v>
      </c>
      <c r="I42">
        <v>4042598</v>
      </c>
      <c r="J42">
        <v>10.06</v>
      </c>
      <c r="K42">
        <v>23</v>
      </c>
      <c r="L42" t="s">
        <v>252</v>
      </c>
    </row>
    <row r="43" spans="1:12" x14ac:dyDescent="0.25">
      <c r="A43" t="s">
        <v>75</v>
      </c>
      <c r="B43" t="s">
        <v>18</v>
      </c>
      <c r="C43" s="2">
        <v>45643</v>
      </c>
      <c r="D43" t="s">
        <v>382</v>
      </c>
      <c r="E43" t="s">
        <v>33</v>
      </c>
      <c r="F43" t="s">
        <v>23</v>
      </c>
      <c r="G43" t="s">
        <v>255</v>
      </c>
      <c r="H43" t="s">
        <v>248</v>
      </c>
      <c r="I43">
        <v>4039611</v>
      </c>
      <c r="J43">
        <v>10.039999999999999</v>
      </c>
      <c r="K43">
        <v>45</v>
      </c>
      <c r="L43" t="s">
        <v>252</v>
      </c>
    </row>
    <row r="44" spans="1:12" x14ac:dyDescent="0.25">
      <c r="A44" t="s">
        <v>75</v>
      </c>
      <c r="B44" t="s">
        <v>18</v>
      </c>
      <c r="C44" s="2">
        <v>45643</v>
      </c>
      <c r="D44" t="s">
        <v>382</v>
      </c>
      <c r="E44" t="s">
        <v>33</v>
      </c>
      <c r="F44" t="s">
        <v>23</v>
      </c>
      <c r="G44" t="s">
        <v>255</v>
      </c>
      <c r="H44" t="s">
        <v>248</v>
      </c>
      <c r="I44">
        <v>4039612</v>
      </c>
      <c r="J44">
        <v>10.039999999999999</v>
      </c>
      <c r="K44">
        <v>64</v>
      </c>
      <c r="L44" t="s">
        <v>252</v>
      </c>
    </row>
    <row r="45" spans="1:12" x14ac:dyDescent="0.25">
      <c r="A45" t="s">
        <v>75</v>
      </c>
      <c r="B45" t="s">
        <v>18</v>
      </c>
      <c r="C45" s="2">
        <v>45643</v>
      </c>
      <c r="D45" t="s">
        <v>382</v>
      </c>
      <c r="E45" t="s">
        <v>33</v>
      </c>
      <c r="F45" t="s">
        <v>23</v>
      </c>
      <c r="G45" t="s">
        <v>255</v>
      </c>
      <c r="H45" t="s">
        <v>248</v>
      </c>
      <c r="I45">
        <v>4039641</v>
      </c>
      <c r="J45">
        <v>9.57</v>
      </c>
      <c r="K45">
        <v>54</v>
      </c>
      <c r="L45" t="s">
        <v>252</v>
      </c>
    </row>
    <row r="46" spans="1:12" x14ac:dyDescent="0.25">
      <c r="A46" t="s">
        <v>75</v>
      </c>
      <c r="B46" t="s">
        <v>18</v>
      </c>
      <c r="C46" s="2">
        <v>45642</v>
      </c>
      <c r="D46" t="s">
        <v>387</v>
      </c>
      <c r="E46" t="s">
        <v>388</v>
      </c>
      <c r="F46" t="s">
        <v>23</v>
      </c>
      <c r="G46" t="s">
        <v>257</v>
      </c>
      <c r="H46" t="s">
        <v>248</v>
      </c>
      <c r="I46">
        <v>4039277</v>
      </c>
      <c r="J46">
        <v>15.14</v>
      </c>
      <c r="K46">
        <v>26</v>
      </c>
      <c r="L46" t="s">
        <v>252</v>
      </c>
    </row>
    <row r="47" spans="1:12" x14ac:dyDescent="0.25">
      <c r="A47" t="s">
        <v>75</v>
      </c>
      <c r="B47" t="s">
        <v>18</v>
      </c>
      <c r="C47" s="2">
        <v>45642</v>
      </c>
      <c r="D47" t="s">
        <v>387</v>
      </c>
      <c r="E47" t="s">
        <v>388</v>
      </c>
      <c r="F47" t="s">
        <v>23</v>
      </c>
      <c r="G47" t="s">
        <v>255</v>
      </c>
      <c r="H47" t="s">
        <v>248</v>
      </c>
      <c r="I47">
        <v>4040540</v>
      </c>
      <c r="J47">
        <v>9.35</v>
      </c>
      <c r="K47">
        <v>20</v>
      </c>
      <c r="L47" t="s">
        <v>252</v>
      </c>
    </row>
    <row r="48" spans="1:12" x14ac:dyDescent="0.25">
      <c r="A48" t="s">
        <v>75</v>
      </c>
      <c r="B48" t="s">
        <v>18</v>
      </c>
      <c r="C48" s="2">
        <v>45642</v>
      </c>
      <c r="D48" t="s">
        <v>387</v>
      </c>
      <c r="E48" t="s">
        <v>388</v>
      </c>
      <c r="F48" t="s">
        <v>23</v>
      </c>
      <c r="G48" t="s">
        <v>257</v>
      </c>
      <c r="H48" t="s">
        <v>248</v>
      </c>
      <c r="I48">
        <v>4042668</v>
      </c>
      <c r="J48">
        <v>20.67</v>
      </c>
      <c r="K48">
        <v>32</v>
      </c>
      <c r="L48" t="s">
        <v>252</v>
      </c>
    </row>
    <row r="49" spans="1:12" x14ac:dyDescent="0.25">
      <c r="A49" t="s">
        <v>75</v>
      </c>
      <c r="B49" t="s">
        <v>18</v>
      </c>
      <c r="C49" s="2">
        <v>45643</v>
      </c>
      <c r="D49" t="s">
        <v>387</v>
      </c>
      <c r="E49" t="s">
        <v>388</v>
      </c>
      <c r="F49" t="s">
        <v>23</v>
      </c>
      <c r="G49" t="s">
        <v>257</v>
      </c>
      <c r="H49" t="s">
        <v>248</v>
      </c>
      <c r="I49">
        <v>4042082</v>
      </c>
      <c r="J49">
        <v>31.58</v>
      </c>
      <c r="K49">
        <v>67</v>
      </c>
      <c r="L49" t="s">
        <v>252</v>
      </c>
    </row>
    <row r="50" spans="1:12" x14ac:dyDescent="0.25">
      <c r="A50" t="s">
        <v>75</v>
      </c>
      <c r="B50" t="s">
        <v>139</v>
      </c>
      <c r="C50" s="2">
        <v>45642</v>
      </c>
      <c r="D50" t="s">
        <v>389</v>
      </c>
      <c r="E50" t="s">
        <v>43</v>
      </c>
      <c r="F50" t="s">
        <v>37</v>
      </c>
      <c r="G50" t="s">
        <v>257</v>
      </c>
      <c r="H50" t="s">
        <v>248</v>
      </c>
      <c r="I50">
        <v>4040612</v>
      </c>
      <c r="J50">
        <v>19.100000000000001</v>
      </c>
      <c r="K50">
        <v>58</v>
      </c>
      <c r="L50" t="s">
        <v>252</v>
      </c>
    </row>
    <row r="51" spans="1:12" x14ac:dyDescent="0.25">
      <c r="A51" t="s">
        <v>75</v>
      </c>
      <c r="B51" t="s">
        <v>139</v>
      </c>
      <c r="C51" s="2">
        <v>45642</v>
      </c>
      <c r="D51" t="s">
        <v>389</v>
      </c>
      <c r="E51" t="s">
        <v>43</v>
      </c>
      <c r="F51" t="s">
        <v>37</v>
      </c>
      <c r="G51" t="s">
        <v>257</v>
      </c>
      <c r="H51" t="s">
        <v>248</v>
      </c>
      <c r="I51">
        <v>4042595</v>
      </c>
      <c r="J51">
        <v>19.04</v>
      </c>
      <c r="K51">
        <v>39</v>
      </c>
      <c r="L51" t="s">
        <v>252</v>
      </c>
    </row>
    <row r="52" spans="1:12" x14ac:dyDescent="0.25">
      <c r="A52" t="s">
        <v>75</v>
      </c>
      <c r="B52" t="s">
        <v>139</v>
      </c>
      <c r="C52" s="2">
        <v>45642</v>
      </c>
      <c r="D52" t="s">
        <v>389</v>
      </c>
      <c r="E52" t="s">
        <v>43</v>
      </c>
      <c r="F52" t="s">
        <v>37</v>
      </c>
      <c r="G52" t="s">
        <v>255</v>
      </c>
      <c r="H52" t="s">
        <v>248</v>
      </c>
      <c r="I52">
        <v>4038692</v>
      </c>
      <c r="J52">
        <v>17.43</v>
      </c>
      <c r="K52">
        <v>61</v>
      </c>
      <c r="L52" t="s">
        <v>252</v>
      </c>
    </row>
    <row r="53" spans="1:12" x14ac:dyDescent="0.25">
      <c r="A53" t="s">
        <v>75</v>
      </c>
      <c r="B53" t="s">
        <v>139</v>
      </c>
      <c r="C53" s="2">
        <v>45642</v>
      </c>
      <c r="D53" t="s">
        <v>389</v>
      </c>
      <c r="E53" t="s">
        <v>43</v>
      </c>
      <c r="F53" t="s">
        <v>37</v>
      </c>
      <c r="G53" t="s">
        <v>255</v>
      </c>
      <c r="H53" t="s">
        <v>248</v>
      </c>
      <c r="I53">
        <v>4038578</v>
      </c>
      <c r="J53">
        <v>20.329999999999998</v>
      </c>
      <c r="K53">
        <v>73</v>
      </c>
      <c r="L53" t="s">
        <v>252</v>
      </c>
    </row>
    <row r="54" spans="1:12" x14ac:dyDescent="0.25">
      <c r="A54" t="s">
        <v>75</v>
      </c>
      <c r="B54" t="s">
        <v>139</v>
      </c>
      <c r="C54" s="2">
        <v>45642</v>
      </c>
      <c r="D54" t="s">
        <v>389</v>
      </c>
      <c r="E54" t="s">
        <v>43</v>
      </c>
      <c r="F54" t="s">
        <v>37</v>
      </c>
      <c r="G54" t="s">
        <v>255</v>
      </c>
      <c r="H54" t="s">
        <v>248</v>
      </c>
      <c r="I54">
        <v>4038801</v>
      </c>
      <c r="J54">
        <v>7.27</v>
      </c>
      <c r="K54">
        <v>39</v>
      </c>
      <c r="L54" t="s">
        <v>252</v>
      </c>
    </row>
    <row r="55" spans="1:12" x14ac:dyDescent="0.25">
      <c r="A55" t="s">
        <v>75</v>
      </c>
      <c r="B55" t="s">
        <v>139</v>
      </c>
      <c r="C55" s="2">
        <v>45642</v>
      </c>
      <c r="D55" t="s">
        <v>389</v>
      </c>
      <c r="E55" t="s">
        <v>43</v>
      </c>
      <c r="F55" t="s">
        <v>37</v>
      </c>
      <c r="G55" t="s">
        <v>255</v>
      </c>
      <c r="H55" t="s">
        <v>248</v>
      </c>
      <c r="I55">
        <v>4042173</v>
      </c>
      <c r="J55">
        <v>19.53</v>
      </c>
      <c r="K55">
        <v>46</v>
      </c>
      <c r="L55" t="s">
        <v>252</v>
      </c>
    </row>
    <row r="56" spans="1:12" x14ac:dyDescent="0.25">
      <c r="A56" t="s">
        <v>75</v>
      </c>
      <c r="B56" t="s">
        <v>139</v>
      </c>
      <c r="C56" s="2">
        <v>45643</v>
      </c>
      <c r="D56" t="s">
        <v>389</v>
      </c>
      <c r="E56" t="s">
        <v>43</v>
      </c>
      <c r="F56" t="s">
        <v>37</v>
      </c>
      <c r="G56" t="s">
        <v>255</v>
      </c>
      <c r="H56" t="s">
        <v>248</v>
      </c>
      <c r="I56">
        <v>4042169</v>
      </c>
      <c r="J56">
        <v>19.53</v>
      </c>
      <c r="K56">
        <v>41</v>
      </c>
      <c r="L56" t="s">
        <v>252</v>
      </c>
    </row>
    <row r="57" spans="1:12" x14ac:dyDescent="0.25">
      <c r="A57" t="s">
        <v>75</v>
      </c>
      <c r="B57" t="s">
        <v>139</v>
      </c>
      <c r="C57" s="2">
        <v>45643</v>
      </c>
      <c r="D57" t="s">
        <v>389</v>
      </c>
      <c r="E57" t="s">
        <v>43</v>
      </c>
      <c r="F57" t="s">
        <v>37</v>
      </c>
      <c r="G57" t="s">
        <v>255</v>
      </c>
      <c r="H57" t="s">
        <v>248</v>
      </c>
      <c r="I57">
        <v>4041275</v>
      </c>
      <c r="J57">
        <v>16.18</v>
      </c>
      <c r="K57">
        <v>38</v>
      </c>
      <c r="L57" t="s">
        <v>252</v>
      </c>
    </row>
    <row r="58" spans="1:12" x14ac:dyDescent="0.25">
      <c r="A58" t="s">
        <v>75</v>
      </c>
      <c r="B58" t="s">
        <v>139</v>
      </c>
      <c r="C58" s="2">
        <v>45643</v>
      </c>
      <c r="D58" t="s">
        <v>389</v>
      </c>
      <c r="E58" t="s">
        <v>43</v>
      </c>
      <c r="F58" t="s">
        <v>37</v>
      </c>
      <c r="G58" t="s">
        <v>257</v>
      </c>
      <c r="H58" t="s">
        <v>248</v>
      </c>
      <c r="I58">
        <v>4043455</v>
      </c>
      <c r="J58">
        <v>17.190000000000001</v>
      </c>
      <c r="K58">
        <v>30</v>
      </c>
      <c r="L58" t="s">
        <v>252</v>
      </c>
    </row>
    <row r="59" spans="1:12" x14ac:dyDescent="0.25">
      <c r="A59" t="s">
        <v>75</v>
      </c>
      <c r="B59" t="s">
        <v>139</v>
      </c>
      <c r="C59" s="2">
        <v>45643</v>
      </c>
      <c r="D59" t="s">
        <v>389</v>
      </c>
      <c r="E59" t="s">
        <v>43</v>
      </c>
      <c r="F59" t="s">
        <v>37</v>
      </c>
      <c r="G59" t="s">
        <v>255</v>
      </c>
      <c r="H59" t="s">
        <v>248</v>
      </c>
      <c r="I59">
        <v>4039603</v>
      </c>
      <c r="J59">
        <v>7.27</v>
      </c>
      <c r="K59">
        <v>24</v>
      </c>
      <c r="L59" t="s">
        <v>252</v>
      </c>
    </row>
    <row r="60" spans="1:12" x14ac:dyDescent="0.25">
      <c r="A60" t="s">
        <v>75</v>
      </c>
      <c r="B60" t="s">
        <v>140</v>
      </c>
      <c r="C60" s="2">
        <v>45642</v>
      </c>
      <c r="D60" t="s">
        <v>385</v>
      </c>
      <c r="E60" t="s">
        <v>386</v>
      </c>
      <c r="F60" t="s">
        <v>23</v>
      </c>
      <c r="G60" t="s">
        <v>255</v>
      </c>
      <c r="H60" t="s">
        <v>248</v>
      </c>
      <c r="I60">
        <v>4040630</v>
      </c>
      <c r="J60">
        <v>19.91</v>
      </c>
      <c r="K60">
        <v>100</v>
      </c>
      <c r="L60" t="s">
        <v>252</v>
      </c>
    </row>
    <row r="61" spans="1:12" x14ac:dyDescent="0.25">
      <c r="A61" t="s">
        <v>75</v>
      </c>
      <c r="B61" t="s">
        <v>140</v>
      </c>
      <c r="C61" s="2">
        <v>45642</v>
      </c>
      <c r="D61" t="s">
        <v>385</v>
      </c>
      <c r="E61" t="s">
        <v>386</v>
      </c>
      <c r="F61" t="s">
        <v>23</v>
      </c>
      <c r="G61" t="s">
        <v>255</v>
      </c>
      <c r="H61" t="s">
        <v>248</v>
      </c>
      <c r="I61">
        <v>4041267</v>
      </c>
      <c r="J61">
        <v>16.13</v>
      </c>
      <c r="K61">
        <v>36</v>
      </c>
      <c r="L61" t="s">
        <v>252</v>
      </c>
    </row>
    <row r="62" spans="1:12" x14ac:dyDescent="0.25">
      <c r="A62" t="s">
        <v>75</v>
      </c>
      <c r="B62" t="s">
        <v>140</v>
      </c>
      <c r="C62" s="2">
        <v>45643</v>
      </c>
      <c r="D62" t="s">
        <v>385</v>
      </c>
      <c r="E62" t="s">
        <v>386</v>
      </c>
      <c r="F62" t="s">
        <v>23</v>
      </c>
      <c r="G62" t="s">
        <v>255</v>
      </c>
      <c r="H62" t="s">
        <v>248</v>
      </c>
      <c r="I62">
        <v>4041278</v>
      </c>
      <c r="J62">
        <v>16.170000000000002</v>
      </c>
      <c r="K62">
        <v>58</v>
      </c>
      <c r="L62" t="s">
        <v>252</v>
      </c>
    </row>
    <row r="63" spans="1:12" x14ac:dyDescent="0.25">
      <c r="A63" t="s">
        <v>75</v>
      </c>
      <c r="B63" t="s">
        <v>140</v>
      </c>
      <c r="C63" s="2">
        <v>45643</v>
      </c>
      <c r="D63" t="s">
        <v>385</v>
      </c>
      <c r="E63" t="s">
        <v>386</v>
      </c>
      <c r="F63" t="s">
        <v>23</v>
      </c>
      <c r="G63" t="s">
        <v>255</v>
      </c>
      <c r="H63" t="s">
        <v>248</v>
      </c>
      <c r="I63">
        <v>4042674</v>
      </c>
      <c r="J63">
        <v>12.34</v>
      </c>
      <c r="K63">
        <v>59</v>
      </c>
      <c r="L63" t="s">
        <v>252</v>
      </c>
    </row>
    <row r="64" spans="1:12" x14ac:dyDescent="0.25">
      <c r="A64" t="s">
        <v>75</v>
      </c>
      <c r="B64" t="s">
        <v>140</v>
      </c>
      <c r="C64" s="2">
        <v>45643</v>
      </c>
      <c r="D64" t="s">
        <v>385</v>
      </c>
      <c r="E64" t="s">
        <v>386</v>
      </c>
      <c r="F64" t="s">
        <v>23</v>
      </c>
      <c r="G64" t="s">
        <v>251</v>
      </c>
      <c r="H64" t="s">
        <v>249</v>
      </c>
      <c r="I64">
        <v>4039984</v>
      </c>
      <c r="J64">
        <v>18.329999999999998</v>
      </c>
      <c r="K64">
        <v>75</v>
      </c>
      <c r="L64" t="s">
        <v>252</v>
      </c>
    </row>
    <row r="65" spans="1:12" x14ac:dyDescent="0.25">
      <c r="A65" t="s">
        <v>75</v>
      </c>
      <c r="B65" t="s">
        <v>140</v>
      </c>
      <c r="C65" s="2">
        <v>45642</v>
      </c>
      <c r="D65" t="s">
        <v>385</v>
      </c>
      <c r="E65" t="s">
        <v>386</v>
      </c>
      <c r="F65" t="s">
        <v>23</v>
      </c>
      <c r="G65" t="s">
        <v>255</v>
      </c>
      <c r="H65" t="s">
        <v>248</v>
      </c>
      <c r="I65">
        <v>4042166</v>
      </c>
      <c r="J65">
        <v>26.71</v>
      </c>
      <c r="K65">
        <v>75</v>
      </c>
      <c r="L65" t="s">
        <v>252</v>
      </c>
    </row>
    <row r="66" spans="1:12" x14ac:dyDescent="0.25">
      <c r="A66" t="s">
        <v>75</v>
      </c>
      <c r="B66" t="s">
        <v>140</v>
      </c>
      <c r="C66" s="2">
        <v>45642</v>
      </c>
      <c r="D66" t="s">
        <v>385</v>
      </c>
      <c r="E66" t="s">
        <v>386</v>
      </c>
      <c r="F66" t="s">
        <v>23</v>
      </c>
      <c r="G66" t="s">
        <v>255</v>
      </c>
      <c r="H66" t="s">
        <v>248</v>
      </c>
      <c r="I66">
        <v>4042366</v>
      </c>
      <c r="J66">
        <v>17.22</v>
      </c>
      <c r="K66">
        <v>52</v>
      </c>
      <c r="L66" t="s">
        <v>252</v>
      </c>
    </row>
    <row r="67" spans="1:12" x14ac:dyDescent="0.25">
      <c r="A67" t="s">
        <v>75</v>
      </c>
      <c r="B67" t="s">
        <v>140</v>
      </c>
      <c r="C67" s="2">
        <v>45642</v>
      </c>
      <c r="D67" t="s">
        <v>385</v>
      </c>
      <c r="E67" t="s">
        <v>386</v>
      </c>
      <c r="F67" t="s">
        <v>23</v>
      </c>
      <c r="G67" t="s">
        <v>255</v>
      </c>
      <c r="H67" t="s">
        <v>248</v>
      </c>
      <c r="I67">
        <v>4041991</v>
      </c>
      <c r="J67">
        <v>17.73</v>
      </c>
      <c r="K67">
        <v>56</v>
      </c>
      <c r="L67" t="s">
        <v>252</v>
      </c>
    </row>
    <row r="68" spans="1:12" x14ac:dyDescent="0.25">
      <c r="A68" t="s">
        <v>75</v>
      </c>
      <c r="B68" t="s">
        <v>140</v>
      </c>
      <c r="C68" s="2">
        <v>45642</v>
      </c>
      <c r="D68" t="s">
        <v>385</v>
      </c>
      <c r="E68" t="s">
        <v>386</v>
      </c>
      <c r="F68" t="s">
        <v>23</v>
      </c>
      <c r="G68" t="s">
        <v>255</v>
      </c>
      <c r="H68" t="s">
        <v>248</v>
      </c>
      <c r="I68">
        <v>4041997</v>
      </c>
      <c r="J68">
        <v>17.73</v>
      </c>
      <c r="K68">
        <v>55</v>
      </c>
      <c r="L68" t="s">
        <v>252</v>
      </c>
    </row>
    <row r="69" spans="1:12" x14ac:dyDescent="0.25">
      <c r="A69" t="s">
        <v>75</v>
      </c>
      <c r="B69" t="s">
        <v>140</v>
      </c>
      <c r="C69" s="2">
        <v>45642</v>
      </c>
      <c r="D69" t="s">
        <v>385</v>
      </c>
      <c r="E69" t="s">
        <v>386</v>
      </c>
      <c r="F69" t="s">
        <v>23</v>
      </c>
      <c r="G69" t="s">
        <v>255</v>
      </c>
      <c r="H69" t="s">
        <v>248</v>
      </c>
      <c r="I69">
        <v>4038682</v>
      </c>
      <c r="J69">
        <v>7.08</v>
      </c>
      <c r="K69">
        <v>22</v>
      </c>
      <c r="L69" t="s">
        <v>252</v>
      </c>
    </row>
    <row r="70" spans="1:12" x14ac:dyDescent="0.25">
      <c r="A70" t="s">
        <v>75</v>
      </c>
      <c r="B70" t="s">
        <v>140</v>
      </c>
      <c r="C70" s="2">
        <v>45643</v>
      </c>
      <c r="D70" t="s">
        <v>385</v>
      </c>
      <c r="E70" t="s">
        <v>386</v>
      </c>
      <c r="F70" t="s">
        <v>23</v>
      </c>
      <c r="G70" t="s">
        <v>255</v>
      </c>
      <c r="H70" t="s">
        <v>248</v>
      </c>
      <c r="I70">
        <v>4042048</v>
      </c>
      <c r="J70">
        <v>14.66</v>
      </c>
      <c r="K70">
        <v>87</v>
      </c>
      <c r="L70" t="s">
        <v>252</v>
      </c>
    </row>
    <row r="71" spans="1:12" x14ac:dyDescent="0.25">
      <c r="A71" t="s">
        <v>75</v>
      </c>
      <c r="B71" t="s">
        <v>18</v>
      </c>
      <c r="C71" s="2">
        <v>45642</v>
      </c>
      <c r="D71" t="s">
        <v>394</v>
      </c>
      <c r="E71" t="s">
        <v>24</v>
      </c>
      <c r="F71" t="s">
        <v>23</v>
      </c>
      <c r="G71" t="s">
        <v>258</v>
      </c>
      <c r="H71" t="s">
        <v>249</v>
      </c>
      <c r="I71">
        <v>4038660</v>
      </c>
      <c r="J71">
        <v>5.55</v>
      </c>
      <c r="K71">
        <v>28</v>
      </c>
      <c r="L71" t="s">
        <v>252</v>
      </c>
    </row>
    <row r="72" spans="1:12" x14ac:dyDescent="0.25">
      <c r="A72" t="s">
        <v>75</v>
      </c>
      <c r="B72" t="s">
        <v>18</v>
      </c>
      <c r="C72" s="2">
        <v>45642</v>
      </c>
      <c r="D72" t="s">
        <v>394</v>
      </c>
      <c r="E72" t="s">
        <v>24</v>
      </c>
      <c r="F72" t="s">
        <v>23</v>
      </c>
      <c r="G72" t="s">
        <v>258</v>
      </c>
      <c r="H72" t="s">
        <v>249</v>
      </c>
      <c r="I72">
        <v>4038659</v>
      </c>
      <c r="J72">
        <v>5.55</v>
      </c>
      <c r="K72">
        <v>17</v>
      </c>
      <c r="L72" t="s">
        <v>252</v>
      </c>
    </row>
    <row r="73" spans="1:12" x14ac:dyDescent="0.25">
      <c r="A73" t="s">
        <v>75</v>
      </c>
      <c r="B73" t="s">
        <v>18</v>
      </c>
      <c r="C73" s="2">
        <v>45642</v>
      </c>
      <c r="D73" t="s">
        <v>394</v>
      </c>
      <c r="E73" t="s">
        <v>24</v>
      </c>
      <c r="F73" t="s">
        <v>23</v>
      </c>
      <c r="G73" t="s">
        <v>255</v>
      </c>
      <c r="H73" t="s">
        <v>248</v>
      </c>
      <c r="I73">
        <v>4038657</v>
      </c>
      <c r="J73">
        <v>10.39</v>
      </c>
      <c r="K73">
        <v>40</v>
      </c>
      <c r="L73" t="s">
        <v>252</v>
      </c>
    </row>
    <row r="74" spans="1:12" x14ac:dyDescent="0.25">
      <c r="A74" t="s">
        <v>75</v>
      </c>
      <c r="B74" t="s">
        <v>18</v>
      </c>
      <c r="C74" s="2">
        <v>45642</v>
      </c>
      <c r="D74" t="s">
        <v>394</v>
      </c>
      <c r="E74" t="s">
        <v>24</v>
      </c>
      <c r="F74" t="s">
        <v>23</v>
      </c>
      <c r="G74" t="s">
        <v>255</v>
      </c>
      <c r="H74" t="s">
        <v>248</v>
      </c>
      <c r="I74">
        <v>4038808</v>
      </c>
      <c r="J74">
        <v>10.039999999999999</v>
      </c>
      <c r="K74">
        <v>42</v>
      </c>
      <c r="L74" t="s">
        <v>252</v>
      </c>
    </row>
    <row r="75" spans="1:12" x14ac:dyDescent="0.25">
      <c r="A75" t="s">
        <v>75</v>
      </c>
      <c r="B75" t="s">
        <v>18</v>
      </c>
      <c r="C75" s="2">
        <v>45643</v>
      </c>
      <c r="D75" t="s">
        <v>394</v>
      </c>
      <c r="E75" t="s">
        <v>24</v>
      </c>
      <c r="F75" t="s">
        <v>23</v>
      </c>
      <c r="G75" t="s">
        <v>255</v>
      </c>
      <c r="H75" t="s">
        <v>248</v>
      </c>
      <c r="I75">
        <v>4041992</v>
      </c>
      <c r="J75">
        <v>14.12</v>
      </c>
      <c r="K75">
        <v>40</v>
      </c>
      <c r="L75" t="s">
        <v>252</v>
      </c>
    </row>
    <row r="76" spans="1:12" x14ac:dyDescent="0.25">
      <c r="A76" t="s">
        <v>75</v>
      </c>
      <c r="B76" t="s">
        <v>18</v>
      </c>
      <c r="C76" s="2">
        <v>45643</v>
      </c>
      <c r="D76" t="s">
        <v>394</v>
      </c>
      <c r="E76" t="s">
        <v>24</v>
      </c>
      <c r="F76" t="s">
        <v>23</v>
      </c>
      <c r="G76" t="s">
        <v>255</v>
      </c>
      <c r="H76" t="s">
        <v>248</v>
      </c>
      <c r="I76">
        <v>4043405</v>
      </c>
      <c r="J76">
        <v>26.95</v>
      </c>
      <c r="K76">
        <v>78</v>
      </c>
      <c r="L76" t="s">
        <v>252</v>
      </c>
    </row>
    <row r="77" spans="1:12" x14ac:dyDescent="0.25">
      <c r="A77" t="s">
        <v>75</v>
      </c>
      <c r="B77" t="s">
        <v>18</v>
      </c>
      <c r="C77" s="2">
        <v>45643</v>
      </c>
      <c r="D77" t="s">
        <v>394</v>
      </c>
      <c r="E77" t="s">
        <v>24</v>
      </c>
      <c r="F77" t="s">
        <v>23</v>
      </c>
      <c r="G77" t="s">
        <v>255</v>
      </c>
      <c r="H77" t="s">
        <v>248</v>
      </c>
      <c r="I77">
        <v>4042489</v>
      </c>
      <c r="J77">
        <v>14.03</v>
      </c>
      <c r="K77">
        <v>70</v>
      </c>
      <c r="L77" t="s">
        <v>252</v>
      </c>
    </row>
    <row r="78" spans="1:12" x14ac:dyDescent="0.25">
      <c r="A78" t="s">
        <v>75</v>
      </c>
      <c r="B78" t="s">
        <v>136</v>
      </c>
      <c r="C78" s="2">
        <v>45642</v>
      </c>
      <c r="D78" t="s">
        <v>234</v>
      </c>
      <c r="E78" t="s">
        <v>58</v>
      </c>
      <c r="F78" t="s">
        <v>37</v>
      </c>
      <c r="G78" t="s">
        <v>381</v>
      </c>
      <c r="H78" t="s">
        <v>248</v>
      </c>
      <c r="I78">
        <v>4042128</v>
      </c>
      <c r="J78">
        <v>17.27</v>
      </c>
      <c r="K78">
        <v>37</v>
      </c>
      <c r="L78" t="s">
        <v>252</v>
      </c>
    </row>
    <row r="79" spans="1:12" x14ac:dyDescent="0.25">
      <c r="A79" t="s">
        <v>75</v>
      </c>
      <c r="B79" t="s">
        <v>21</v>
      </c>
      <c r="C79" s="2">
        <v>45644</v>
      </c>
      <c r="D79" t="s">
        <v>230</v>
      </c>
      <c r="E79" t="s">
        <v>231</v>
      </c>
      <c r="F79" t="s">
        <v>23</v>
      </c>
      <c r="G79" t="s">
        <v>257</v>
      </c>
      <c r="H79" t="s">
        <v>248</v>
      </c>
      <c r="I79">
        <v>4040620</v>
      </c>
      <c r="J79">
        <v>19.11</v>
      </c>
      <c r="K79">
        <v>34</v>
      </c>
      <c r="L79" t="s">
        <v>252</v>
      </c>
    </row>
    <row r="80" spans="1:12" x14ac:dyDescent="0.25">
      <c r="A80" t="s">
        <v>75</v>
      </c>
      <c r="B80" t="s">
        <v>21</v>
      </c>
      <c r="C80" s="2">
        <v>45642</v>
      </c>
      <c r="D80" t="s">
        <v>230</v>
      </c>
      <c r="E80" t="s">
        <v>231</v>
      </c>
      <c r="F80" t="s">
        <v>23</v>
      </c>
      <c r="G80" t="s">
        <v>255</v>
      </c>
      <c r="H80" t="s">
        <v>248</v>
      </c>
      <c r="I80">
        <v>4039939</v>
      </c>
      <c r="J80">
        <v>5.17</v>
      </c>
      <c r="K80">
        <v>10</v>
      </c>
      <c r="L80" t="s">
        <v>252</v>
      </c>
    </row>
    <row r="81" spans="1:12" x14ac:dyDescent="0.25">
      <c r="A81" t="s">
        <v>75</v>
      </c>
      <c r="B81" t="s">
        <v>21</v>
      </c>
      <c r="C81" s="2">
        <v>45643</v>
      </c>
      <c r="D81" t="s">
        <v>230</v>
      </c>
      <c r="E81" t="s">
        <v>231</v>
      </c>
      <c r="F81" t="s">
        <v>23</v>
      </c>
      <c r="G81" t="s">
        <v>255</v>
      </c>
      <c r="H81" t="s">
        <v>248</v>
      </c>
      <c r="I81">
        <v>4041982</v>
      </c>
      <c r="J81">
        <v>26.9</v>
      </c>
      <c r="K81">
        <v>56</v>
      </c>
      <c r="L81" t="s">
        <v>252</v>
      </c>
    </row>
    <row r="82" spans="1:12" x14ac:dyDescent="0.25">
      <c r="A82" t="s">
        <v>75</v>
      </c>
      <c r="B82" t="s">
        <v>21</v>
      </c>
      <c r="C82" s="2">
        <v>45643</v>
      </c>
      <c r="D82" t="s">
        <v>230</v>
      </c>
      <c r="E82" t="s">
        <v>231</v>
      </c>
      <c r="F82" t="s">
        <v>23</v>
      </c>
      <c r="G82" t="s">
        <v>255</v>
      </c>
      <c r="H82" t="s">
        <v>248</v>
      </c>
      <c r="I82">
        <v>4043332</v>
      </c>
      <c r="J82">
        <v>16.59</v>
      </c>
      <c r="K82">
        <v>25</v>
      </c>
      <c r="L82" t="s">
        <v>252</v>
      </c>
    </row>
    <row r="83" spans="1:12" x14ac:dyDescent="0.25">
      <c r="A83" t="s">
        <v>75</v>
      </c>
      <c r="B83" t="s">
        <v>143</v>
      </c>
      <c r="C83" s="2">
        <v>45643</v>
      </c>
      <c r="D83" t="s">
        <v>399</v>
      </c>
      <c r="E83" t="s">
        <v>400</v>
      </c>
      <c r="F83" t="s">
        <v>23</v>
      </c>
      <c r="G83" t="s">
        <v>256</v>
      </c>
      <c r="H83" t="s">
        <v>248</v>
      </c>
      <c r="I83">
        <v>4043499</v>
      </c>
      <c r="J83">
        <v>2.5299999999999998</v>
      </c>
      <c r="K83">
        <v>14</v>
      </c>
      <c r="L83" t="s">
        <v>252</v>
      </c>
    </row>
    <row r="84" spans="1:12" x14ac:dyDescent="0.25">
      <c r="A84" t="s">
        <v>75</v>
      </c>
      <c r="B84" t="s">
        <v>143</v>
      </c>
      <c r="C84" s="2">
        <v>45643</v>
      </c>
      <c r="D84" t="s">
        <v>399</v>
      </c>
      <c r="E84" t="s">
        <v>400</v>
      </c>
      <c r="F84" t="s">
        <v>23</v>
      </c>
      <c r="G84" t="s">
        <v>255</v>
      </c>
      <c r="H84" t="s">
        <v>248</v>
      </c>
      <c r="I84">
        <v>4039964</v>
      </c>
      <c r="J84">
        <v>29.89</v>
      </c>
      <c r="K84">
        <v>95</v>
      </c>
      <c r="L84" t="s">
        <v>252</v>
      </c>
    </row>
    <row r="85" spans="1:12" x14ac:dyDescent="0.25">
      <c r="A85" t="s">
        <v>75</v>
      </c>
      <c r="B85" t="s">
        <v>143</v>
      </c>
      <c r="C85" s="2">
        <v>45642</v>
      </c>
      <c r="D85" t="s">
        <v>399</v>
      </c>
      <c r="E85" t="s">
        <v>400</v>
      </c>
      <c r="F85" t="s">
        <v>23</v>
      </c>
      <c r="G85" t="s">
        <v>258</v>
      </c>
      <c r="H85" t="s">
        <v>249</v>
      </c>
      <c r="I85">
        <v>4039884</v>
      </c>
      <c r="J85">
        <v>8.6</v>
      </c>
      <c r="K85">
        <v>16</v>
      </c>
      <c r="L85" t="s">
        <v>252</v>
      </c>
    </row>
    <row r="86" spans="1:12" x14ac:dyDescent="0.25">
      <c r="A86" t="s">
        <v>75</v>
      </c>
      <c r="B86" t="s">
        <v>143</v>
      </c>
      <c r="C86" s="2">
        <v>45643</v>
      </c>
      <c r="D86" t="s">
        <v>399</v>
      </c>
      <c r="E86" t="s">
        <v>400</v>
      </c>
      <c r="F86" t="s">
        <v>23</v>
      </c>
      <c r="G86" t="s">
        <v>255</v>
      </c>
      <c r="H86" t="s">
        <v>248</v>
      </c>
      <c r="I86">
        <v>4043552</v>
      </c>
      <c r="J86">
        <v>17.13</v>
      </c>
      <c r="K86">
        <v>34</v>
      </c>
      <c r="L86" t="s">
        <v>252</v>
      </c>
    </row>
    <row r="87" spans="1:12" x14ac:dyDescent="0.25">
      <c r="A87" t="s">
        <v>75</v>
      </c>
      <c r="B87" t="s">
        <v>142</v>
      </c>
      <c r="C87" s="2">
        <v>45643</v>
      </c>
      <c r="D87" t="s">
        <v>395</v>
      </c>
      <c r="E87" t="s">
        <v>41</v>
      </c>
      <c r="F87" t="s">
        <v>23</v>
      </c>
      <c r="G87" t="s">
        <v>255</v>
      </c>
      <c r="H87" t="s">
        <v>248</v>
      </c>
      <c r="I87">
        <v>4039962</v>
      </c>
      <c r="J87">
        <v>15.12</v>
      </c>
      <c r="K87">
        <v>77</v>
      </c>
      <c r="L87" t="s">
        <v>252</v>
      </c>
    </row>
    <row r="88" spans="1:12" x14ac:dyDescent="0.25">
      <c r="A88" t="s">
        <v>75</v>
      </c>
      <c r="B88" t="s">
        <v>142</v>
      </c>
      <c r="C88" s="2">
        <v>45643</v>
      </c>
      <c r="D88" t="s">
        <v>395</v>
      </c>
      <c r="E88" t="s">
        <v>41</v>
      </c>
      <c r="F88" t="s">
        <v>23</v>
      </c>
      <c r="G88" t="s">
        <v>255</v>
      </c>
      <c r="H88" t="s">
        <v>248</v>
      </c>
      <c r="I88">
        <v>4039944</v>
      </c>
      <c r="J88">
        <v>20.12</v>
      </c>
      <c r="K88">
        <v>94</v>
      </c>
      <c r="L88" t="s">
        <v>252</v>
      </c>
    </row>
    <row r="89" spans="1:12" x14ac:dyDescent="0.25">
      <c r="A89" t="s">
        <v>75</v>
      </c>
      <c r="B89" t="s">
        <v>142</v>
      </c>
      <c r="C89" s="2">
        <v>45642</v>
      </c>
      <c r="D89" t="s">
        <v>395</v>
      </c>
      <c r="E89" t="s">
        <v>41</v>
      </c>
      <c r="F89" t="s">
        <v>23</v>
      </c>
      <c r="G89" t="s">
        <v>255</v>
      </c>
      <c r="H89" t="s">
        <v>248</v>
      </c>
      <c r="I89">
        <v>4038964</v>
      </c>
      <c r="J89">
        <v>8.08</v>
      </c>
      <c r="K89">
        <v>49</v>
      </c>
      <c r="L89" t="s">
        <v>252</v>
      </c>
    </row>
    <row r="90" spans="1:12" x14ac:dyDescent="0.25">
      <c r="A90" t="s">
        <v>75</v>
      </c>
      <c r="B90" t="s">
        <v>142</v>
      </c>
      <c r="C90" s="2">
        <v>45642</v>
      </c>
      <c r="D90" t="s">
        <v>395</v>
      </c>
      <c r="E90" t="s">
        <v>41</v>
      </c>
      <c r="F90" t="s">
        <v>23</v>
      </c>
      <c r="G90" t="s">
        <v>258</v>
      </c>
      <c r="H90" t="s">
        <v>249</v>
      </c>
      <c r="I90">
        <v>4039831</v>
      </c>
      <c r="J90">
        <v>8.35</v>
      </c>
      <c r="K90">
        <v>40</v>
      </c>
      <c r="L90" t="s">
        <v>252</v>
      </c>
    </row>
    <row r="91" spans="1:12" x14ac:dyDescent="0.25">
      <c r="A91" t="s">
        <v>75</v>
      </c>
      <c r="B91" t="s">
        <v>142</v>
      </c>
      <c r="C91" s="2">
        <v>45642</v>
      </c>
      <c r="D91" t="s">
        <v>395</v>
      </c>
      <c r="E91" t="s">
        <v>41</v>
      </c>
      <c r="F91" t="s">
        <v>23</v>
      </c>
      <c r="G91" t="s">
        <v>255</v>
      </c>
      <c r="H91" t="s">
        <v>248</v>
      </c>
      <c r="I91">
        <v>4042493</v>
      </c>
      <c r="J91">
        <v>14.03</v>
      </c>
      <c r="K91">
        <v>70</v>
      </c>
      <c r="L91" t="s">
        <v>252</v>
      </c>
    </row>
    <row r="92" spans="1:12" x14ac:dyDescent="0.25">
      <c r="A92" t="s">
        <v>75</v>
      </c>
      <c r="B92" t="s">
        <v>142</v>
      </c>
      <c r="C92" s="2">
        <v>45642</v>
      </c>
      <c r="D92" t="s">
        <v>395</v>
      </c>
      <c r="E92" t="s">
        <v>41</v>
      </c>
      <c r="F92" t="s">
        <v>23</v>
      </c>
      <c r="G92" t="s">
        <v>255</v>
      </c>
      <c r="H92" t="s">
        <v>248</v>
      </c>
      <c r="I92">
        <v>4042488</v>
      </c>
      <c r="J92">
        <v>14.03</v>
      </c>
      <c r="K92">
        <v>71</v>
      </c>
      <c r="L92" t="s">
        <v>252</v>
      </c>
    </row>
    <row r="93" spans="1:12" x14ac:dyDescent="0.25">
      <c r="A93" t="s">
        <v>75</v>
      </c>
      <c r="B93" t="s">
        <v>142</v>
      </c>
      <c r="C93" s="2">
        <v>45642</v>
      </c>
      <c r="D93" t="s">
        <v>395</v>
      </c>
      <c r="E93" t="s">
        <v>41</v>
      </c>
      <c r="F93" t="s">
        <v>23</v>
      </c>
      <c r="G93" t="s">
        <v>257</v>
      </c>
      <c r="H93" t="s">
        <v>248</v>
      </c>
      <c r="I93">
        <v>4038670</v>
      </c>
      <c r="J93">
        <v>6.92</v>
      </c>
      <c r="K93">
        <v>21</v>
      </c>
      <c r="L93" t="s">
        <v>252</v>
      </c>
    </row>
    <row r="94" spans="1:12" x14ac:dyDescent="0.25">
      <c r="A94" t="s">
        <v>75</v>
      </c>
      <c r="B94" t="s">
        <v>142</v>
      </c>
      <c r="C94" s="2">
        <v>45642</v>
      </c>
      <c r="D94" t="s">
        <v>395</v>
      </c>
      <c r="E94" t="s">
        <v>41</v>
      </c>
      <c r="F94" t="s">
        <v>23</v>
      </c>
      <c r="G94" t="s">
        <v>256</v>
      </c>
      <c r="H94" t="s">
        <v>248</v>
      </c>
      <c r="I94">
        <v>4038826</v>
      </c>
      <c r="J94">
        <v>15.66</v>
      </c>
      <c r="K94">
        <v>50</v>
      </c>
      <c r="L94" t="s">
        <v>252</v>
      </c>
    </row>
    <row r="95" spans="1:12" x14ac:dyDescent="0.25">
      <c r="A95" t="s">
        <v>75</v>
      </c>
      <c r="B95" t="s">
        <v>142</v>
      </c>
      <c r="C95" s="2">
        <v>45643</v>
      </c>
      <c r="D95" t="s">
        <v>395</v>
      </c>
      <c r="E95" t="s">
        <v>41</v>
      </c>
      <c r="F95" t="s">
        <v>23</v>
      </c>
      <c r="G95" t="s">
        <v>258</v>
      </c>
      <c r="H95" t="s">
        <v>249</v>
      </c>
      <c r="I95">
        <v>4043374</v>
      </c>
      <c r="J95">
        <v>11.73</v>
      </c>
      <c r="K95">
        <v>15</v>
      </c>
      <c r="L95" t="s">
        <v>252</v>
      </c>
    </row>
    <row r="96" spans="1:12" x14ac:dyDescent="0.25">
      <c r="A96" t="s">
        <v>75</v>
      </c>
      <c r="B96" t="s">
        <v>142</v>
      </c>
      <c r="C96" s="2">
        <v>45643</v>
      </c>
      <c r="D96" t="s">
        <v>395</v>
      </c>
      <c r="E96" t="s">
        <v>41</v>
      </c>
      <c r="F96" t="s">
        <v>23</v>
      </c>
      <c r="G96" t="s">
        <v>255</v>
      </c>
      <c r="H96" t="s">
        <v>248</v>
      </c>
      <c r="I96">
        <v>4043506</v>
      </c>
      <c r="J96">
        <v>26.08</v>
      </c>
      <c r="K96">
        <v>54</v>
      </c>
      <c r="L96" t="s">
        <v>252</v>
      </c>
    </row>
    <row r="97" spans="1:12" x14ac:dyDescent="0.25">
      <c r="A97" t="s">
        <v>75</v>
      </c>
      <c r="B97" t="s">
        <v>142</v>
      </c>
      <c r="C97" s="2">
        <v>45643</v>
      </c>
      <c r="D97" t="s">
        <v>395</v>
      </c>
      <c r="E97" t="s">
        <v>41</v>
      </c>
      <c r="F97" t="s">
        <v>23</v>
      </c>
      <c r="G97" t="s">
        <v>255</v>
      </c>
      <c r="H97" t="s">
        <v>248</v>
      </c>
      <c r="I97">
        <v>4042174</v>
      </c>
      <c r="J97">
        <v>19.53</v>
      </c>
      <c r="K97">
        <v>43</v>
      </c>
      <c r="L97" t="s">
        <v>252</v>
      </c>
    </row>
    <row r="98" spans="1:12" x14ac:dyDescent="0.25">
      <c r="A98" t="s">
        <v>75</v>
      </c>
      <c r="B98" t="s">
        <v>136</v>
      </c>
      <c r="C98" s="2">
        <v>45642</v>
      </c>
      <c r="D98" t="s">
        <v>393</v>
      </c>
      <c r="E98" t="s">
        <v>60</v>
      </c>
      <c r="F98" t="s">
        <v>37</v>
      </c>
      <c r="G98" t="s">
        <v>255</v>
      </c>
      <c r="H98" t="s">
        <v>248</v>
      </c>
      <c r="I98">
        <v>4041268</v>
      </c>
      <c r="J98">
        <v>16.13</v>
      </c>
      <c r="K98">
        <v>68</v>
      </c>
      <c r="L98" t="s">
        <v>252</v>
      </c>
    </row>
    <row r="99" spans="1:12" x14ac:dyDescent="0.25">
      <c r="A99" t="s">
        <v>75</v>
      </c>
      <c r="B99" t="s">
        <v>136</v>
      </c>
      <c r="C99" s="2">
        <v>45643</v>
      </c>
      <c r="D99" t="s">
        <v>393</v>
      </c>
      <c r="E99" t="s">
        <v>60</v>
      </c>
      <c r="F99" t="s">
        <v>37</v>
      </c>
      <c r="G99" t="s">
        <v>257</v>
      </c>
      <c r="H99" t="s">
        <v>248</v>
      </c>
      <c r="I99">
        <v>4043372</v>
      </c>
      <c r="J99">
        <v>10.91</v>
      </c>
      <c r="K99">
        <v>95</v>
      </c>
      <c r="L99" t="s">
        <v>252</v>
      </c>
    </row>
    <row r="100" spans="1:12" x14ac:dyDescent="0.25">
      <c r="A100" t="s">
        <v>75</v>
      </c>
      <c r="B100" t="s">
        <v>136</v>
      </c>
      <c r="C100" s="2">
        <v>45643</v>
      </c>
      <c r="D100" t="s">
        <v>393</v>
      </c>
      <c r="E100" t="s">
        <v>60</v>
      </c>
      <c r="F100" t="s">
        <v>37</v>
      </c>
      <c r="G100" t="s">
        <v>257</v>
      </c>
      <c r="H100" t="s">
        <v>248</v>
      </c>
      <c r="I100">
        <v>4043272</v>
      </c>
      <c r="J100">
        <v>21.16</v>
      </c>
      <c r="K100">
        <v>56</v>
      </c>
      <c r="L100" t="s">
        <v>252</v>
      </c>
    </row>
    <row r="101" spans="1:12" x14ac:dyDescent="0.25">
      <c r="A101" t="s">
        <v>75</v>
      </c>
      <c r="B101" t="s">
        <v>136</v>
      </c>
      <c r="C101" s="2">
        <v>45643</v>
      </c>
      <c r="D101" t="s">
        <v>393</v>
      </c>
      <c r="E101" t="s">
        <v>60</v>
      </c>
      <c r="F101" t="s">
        <v>37</v>
      </c>
      <c r="G101" t="s">
        <v>255</v>
      </c>
      <c r="H101" t="s">
        <v>248</v>
      </c>
      <c r="I101">
        <v>4043542</v>
      </c>
      <c r="J101">
        <v>16.53</v>
      </c>
      <c r="K101">
        <v>33</v>
      </c>
      <c r="L101" t="s">
        <v>252</v>
      </c>
    </row>
    <row r="102" spans="1:12" x14ac:dyDescent="0.25">
      <c r="A102" t="s">
        <v>75</v>
      </c>
      <c r="B102" t="s">
        <v>136</v>
      </c>
      <c r="C102" s="2">
        <v>45644</v>
      </c>
      <c r="D102" t="s">
        <v>393</v>
      </c>
      <c r="E102" t="s">
        <v>60</v>
      </c>
      <c r="F102" t="s">
        <v>37</v>
      </c>
      <c r="G102" t="s">
        <v>255</v>
      </c>
      <c r="H102" t="s">
        <v>248</v>
      </c>
      <c r="I102">
        <v>4044076</v>
      </c>
      <c r="J102">
        <v>11.38</v>
      </c>
      <c r="K102">
        <v>49</v>
      </c>
      <c r="L102" t="s">
        <v>252</v>
      </c>
    </row>
    <row r="103" spans="1:12" x14ac:dyDescent="0.25">
      <c r="A103" t="s">
        <v>75</v>
      </c>
      <c r="B103" t="s">
        <v>136</v>
      </c>
      <c r="C103" s="2">
        <v>45642</v>
      </c>
      <c r="D103" t="s">
        <v>393</v>
      </c>
      <c r="E103" t="s">
        <v>60</v>
      </c>
      <c r="F103" t="s">
        <v>37</v>
      </c>
      <c r="G103" t="s">
        <v>255</v>
      </c>
      <c r="H103" t="s">
        <v>248</v>
      </c>
      <c r="I103">
        <v>4042167</v>
      </c>
      <c r="J103">
        <v>26.71</v>
      </c>
      <c r="K103">
        <v>78</v>
      </c>
      <c r="L103" t="s">
        <v>252</v>
      </c>
    </row>
    <row r="104" spans="1:12" x14ac:dyDescent="0.25">
      <c r="A104" t="s">
        <v>75</v>
      </c>
      <c r="B104" t="s">
        <v>136</v>
      </c>
      <c r="C104" s="2">
        <v>45642</v>
      </c>
      <c r="D104" t="s">
        <v>393</v>
      </c>
      <c r="E104" t="s">
        <v>60</v>
      </c>
      <c r="F104" t="s">
        <v>37</v>
      </c>
      <c r="G104" t="s">
        <v>255</v>
      </c>
      <c r="H104" t="s">
        <v>248</v>
      </c>
      <c r="I104">
        <v>4041981</v>
      </c>
      <c r="J104">
        <v>26.9</v>
      </c>
      <c r="K104">
        <v>43</v>
      </c>
      <c r="L104" t="s">
        <v>252</v>
      </c>
    </row>
    <row r="105" spans="1:12" x14ac:dyDescent="0.25">
      <c r="A105" t="s">
        <v>75</v>
      </c>
      <c r="B105" t="s">
        <v>136</v>
      </c>
      <c r="C105" s="2">
        <v>45643</v>
      </c>
      <c r="D105" t="s">
        <v>393</v>
      </c>
      <c r="E105" t="s">
        <v>60</v>
      </c>
      <c r="F105" t="s">
        <v>37</v>
      </c>
      <c r="G105" t="s">
        <v>256</v>
      </c>
      <c r="H105" t="s">
        <v>248</v>
      </c>
      <c r="I105">
        <v>4043442</v>
      </c>
      <c r="J105">
        <v>10.53</v>
      </c>
      <c r="K105">
        <v>23</v>
      </c>
      <c r="L105" t="s">
        <v>252</v>
      </c>
    </row>
    <row r="106" spans="1:12" x14ac:dyDescent="0.25">
      <c r="A106" t="s">
        <v>75</v>
      </c>
      <c r="B106" t="s">
        <v>136</v>
      </c>
      <c r="C106" s="2">
        <v>45643</v>
      </c>
      <c r="D106" t="s">
        <v>393</v>
      </c>
      <c r="E106" t="s">
        <v>60</v>
      </c>
      <c r="F106" t="s">
        <v>37</v>
      </c>
      <c r="G106" t="s">
        <v>256</v>
      </c>
      <c r="H106" t="s">
        <v>248</v>
      </c>
      <c r="I106">
        <v>4044243</v>
      </c>
      <c r="J106">
        <v>10.94</v>
      </c>
      <c r="K106">
        <v>26</v>
      </c>
      <c r="L106" t="s">
        <v>252</v>
      </c>
    </row>
    <row r="107" spans="1:12" x14ac:dyDescent="0.25">
      <c r="A107" t="s">
        <v>75</v>
      </c>
      <c r="B107" t="s">
        <v>136</v>
      </c>
      <c r="C107" s="2">
        <v>45643</v>
      </c>
      <c r="D107" t="s">
        <v>393</v>
      </c>
      <c r="E107" t="s">
        <v>60</v>
      </c>
      <c r="F107" t="s">
        <v>37</v>
      </c>
      <c r="G107" t="s">
        <v>255</v>
      </c>
      <c r="H107" t="s">
        <v>248</v>
      </c>
      <c r="I107">
        <v>4043551</v>
      </c>
      <c r="J107">
        <v>17.13</v>
      </c>
      <c r="K107">
        <v>56</v>
      </c>
      <c r="L107" t="s">
        <v>252</v>
      </c>
    </row>
    <row r="108" spans="1:12" x14ac:dyDescent="0.25">
      <c r="A108" t="s">
        <v>75</v>
      </c>
      <c r="B108" t="s">
        <v>136</v>
      </c>
      <c r="C108" s="2">
        <v>45643</v>
      </c>
      <c r="D108" t="s">
        <v>393</v>
      </c>
      <c r="E108" t="s">
        <v>60</v>
      </c>
      <c r="F108" t="s">
        <v>37</v>
      </c>
      <c r="G108" t="s">
        <v>255</v>
      </c>
      <c r="H108" t="s">
        <v>248</v>
      </c>
      <c r="I108">
        <v>4039654</v>
      </c>
      <c r="J108">
        <v>8.24</v>
      </c>
      <c r="K108">
        <v>64</v>
      </c>
      <c r="L108" t="s">
        <v>252</v>
      </c>
    </row>
    <row r="109" spans="1:12" x14ac:dyDescent="0.25">
      <c r="A109" t="s">
        <v>75</v>
      </c>
      <c r="B109" t="s">
        <v>65</v>
      </c>
      <c r="C109" s="2">
        <v>45642</v>
      </c>
      <c r="D109" t="s">
        <v>397</v>
      </c>
      <c r="E109" t="s">
        <v>35</v>
      </c>
      <c r="F109" t="s">
        <v>23</v>
      </c>
      <c r="G109" t="s">
        <v>257</v>
      </c>
      <c r="H109" t="s">
        <v>248</v>
      </c>
      <c r="I109">
        <v>4042213</v>
      </c>
      <c r="J109">
        <v>33.86</v>
      </c>
      <c r="K109">
        <v>53</v>
      </c>
      <c r="L109" t="s">
        <v>252</v>
      </c>
    </row>
    <row r="110" spans="1:12" x14ac:dyDescent="0.25">
      <c r="A110" t="s">
        <v>75</v>
      </c>
      <c r="B110" t="s">
        <v>65</v>
      </c>
      <c r="C110" s="2">
        <v>45642</v>
      </c>
      <c r="D110" t="s">
        <v>397</v>
      </c>
      <c r="E110" t="s">
        <v>35</v>
      </c>
      <c r="F110" t="s">
        <v>23</v>
      </c>
      <c r="G110" t="s">
        <v>257</v>
      </c>
      <c r="H110" t="s">
        <v>248</v>
      </c>
      <c r="I110">
        <v>4038669</v>
      </c>
      <c r="J110">
        <v>6.92</v>
      </c>
      <c r="K110">
        <v>57</v>
      </c>
      <c r="L110" t="s">
        <v>252</v>
      </c>
    </row>
    <row r="111" spans="1:12" x14ac:dyDescent="0.25">
      <c r="A111" t="s">
        <v>75</v>
      </c>
      <c r="B111" t="s">
        <v>65</v>
      </c>
      <c r="C111" s="2">
        <v>45643</v>
      </c>
      <c r="D111" t="s">
        <v>397</v>
      </c>
      <c r="E111" t="s">
        <v>35</v>
      </c>
      <c r="F111" t="s">
        <v>23</v>
      </c>
      <c r="G111" t="s">
        <v>255</v>
      </c>
      <c r="H111" t="s">
        <v>248</v>
      </c>
      <c r="I111">
        <v>4042099</v>
      </c>
      <c r="J111">
        <v>12.94</v>
      </c>
      <c r="K111">
        <v>32</v>
      </c>
      <c r="L111" t="s">
        <v>252</v>
      </c>
    </row>
    <row r="112" spans="1:12" x14ac:dyDescent="0.25">
      <c r="A112" t="s">
        <v>75</v>
      </c>
      <c r="B112" t="s">
        <v>65</v>
      </c>
      <c r="C112" s="2">
        <v>45643</v>
      </c>
      <c r="D112" t="s">
        <v>397</v>
      </c>
      <c r="E112" t="s">
        <v>35</v>
      </c>
      <c r="F112" t="s">
        <v>23</v>
      </c>
      <c r="G112" t="s">
        <v>255</v>
      </c>
      <c r="H112" t="s">
        <v>248</v>
      </c>
      <c r="I112">
        <v>4043400</v>
      </c>
      <c r="J112">
        <v>26.95</v>
      </c>
      <c r="K112">
        <v>43</v>
      </c>
      <c r="L112" t="s">
        <v>252</v>
      </c>
    </row>
    <row r="113" spans="1:12" x14ac:dyDescent="0.25">
      <c r="A113" t="s">
        <v>75</v>
      </c>
      <c r="B113" t="s">
        <v>137</v>
      </c>
      <c r="C113" s="2">
        <v>45642</v>
      </c>
      <c r="D113" t="s">
        <v>398</v>
      </c>
      <c r="E113" t="s">
        <v>28</v>
      </c>
      <c r="F113" t="s">
        <v>23</v>
      </c>
      <c r="G113" t="s">
        <v>255</v>
      </c>
      <c r="H113" t="s">
        <v>248</v>
      </c>
      <c r="I113">
        <v>4038681</v>
      </c>
      <c r="J113">
        <v>7.08</v>
      </c>
      <c r="K113">
        <v>31</v>
      </c>
      <c r="L113" t="s">
        <v>252</v>
      </c>
    </row>
    <row r="114" spans="1:12" x14ac:dyDescent="0.25">
      <c r="A114" t="s">
        <v>75</v>
      </c>
      <c r="B114" t="s">
        <v>137</v>
      </c>
      <c r="C114" s="2">
        <v>45642</v>
      </c>
      <c r="D114" t="s">
        <v>398</v>
      </c>
      <c r="E114" t="s">
        <v>28</v>
      </c>
      <c r="F114" t="s">
        <v>23</v>
      </c>
      <c r="G114" t="s">
        <v>255</v>
      </c>
      <c r="H114" t="s">
        <v>248</v>
      </c>
      <c r="I114">
        <v>4038545</v>
      </c>
      <c r="J114">
        <v>11.47</v>
      </c>
      <c r="K114">
        <v>17</v>
      </c>
      <c r="L114" t="s">
        <v>252</v>
      </c>
    </row>
    <row r="115" spans="1:12" x14ac:dyDescent="0.25">
      <c r="A115" t="s">
        <v>75</v>
      </c>
      <c r="B115" t="s">
        <v>137</v>
      </c>
      <c r="C115" s="2">
        <v>45642</v>
      </c>
      <c r="D115" t="s">
        <v>398</v>
      </c>
      <c r="E115" t="s">
        <v>28</v>
      </c>
      <c r="F115" t="s">
        <v>23</v>
      </c>
      <c r="G115" t="s">
        <v>258</v>
      </c>
      <c r="H115" t="s">
        <v>249</v>
      </c>
      <c r="I115">
        <v>4038821</v>
      </c>
      <c r="J115">
        <v>4.88</v>
      </c>
      <c r="K115">
        <v>22</v>
      </c>
      <c r="L115" t="s">
        <v>252</v>
      </c>
    </row>
    <row r="116" spans="1:12" x14ac:dyDescent="0.25">
      <c r="A116" t="s">
        <v>75</v>
      </c>
      <c r="B116" t="s">
        <v>137</v>
      </c>
      <c r="C116" s="2">
        <v>45642</v>
      </c>
      <c r="D116" t="s">
        <v>398</v>
      </c>
      <c r="E116" t="s">
        <v>28</v>
      </c>
      <c r="F116" t="s">
        <v>23</v>
      </c>
      <c r="G116" t="s">
        <v>256</v>
      </c>
      <c r="H116" t="s">
        <v>248</v>
      </c>
      <c r="I116">
        <v>4038827</v>
      </c>
      <c r="J116">
        <v>15.66</v>
      </c>
      <c r="K116">
        <v>37</v>
      </c>
      <c r="L116" t="s">
        <v>252</v>
      </c>
    </row>
    <row r="117" spans="1:12" x14ac:dyDescent="0.25">
      <c r="A117" t="s">
        <v>75</v>
      </c>
      <c r="B117" t="s">
        <v>137</v>
      </c>
      <c r="C117" s="2">
        <v>45643</v>
      </c>
      <c r="D117" t="s">
        <v>398</v>
      </c>
      <c r="E117" t="s">
        <v>28</v>
      </c>
      <c r="F117" t="s">
        <v>23</v>
      </c>
      <c r="G117" t="s">
        <v>255</v>
      </c>
      <c r="H117" t="s">
        <v>248</v>
      </c>
      <c r="I117">
        <v>4041999</v>
      </c>
      <c r="J117">
        <v>14.12</v>
      </c>
      <c r="K117">
        <v>30</v>
      </c>
      <c r="L117" t="s">
        <v>252</v>
      </c>
    </row>
    <row r="118" spans="1:12" x14ac:dyDescent="0.25">
      <c r="A118" t="s">
        <v>75</v>
      </c>
      <c r="B118" t="s">
        <v>137</v>
      </c>
      <c r="C118" s="2">
        <v>45643</v>
      </c>
      <c r="D118" t="s">
        <v>398</v>
      </c>
      <c r="E118" t="s">
        <v>28</v>
      </c>
      <c r="F118" t="s">
        <v>23</v>
      </c>
      <c r="G118" t="s">
        <v>258</v>
      </c>
      <c r="H118" t="s">
        <v>249</v>
      </c>
      <c r="I118">
        <v>4043373</v>
      </c>
      <c r="J118">
        <v>11.73</v>
      </c>
      <c r="K118">
        <v>45</v>
      </c>
      <c r="L118" t="s">
        <v>252</v>
      </c>
    </row>
    <row r="119" spans="1:12" x14ac:dyDescent="0.25">
      <c r="A119" t="s">
        <v>75</v>
      </c>
      <c r="B119" t="s">
        <v>137</v>
      </c>
      <c r="C119" s="2">
        <v>45643</v>
      </c>
      <c r="D119" t="s">
        <v>398</v>
      </c>
      <c r="E119" t="s">
        <v>28</v>
      </c>
      <c r="F119" t="s">
        <v>23</v>
      </c>
      <c r="G119" t="s">
        <v>255</v>
      </c>
      <c r="H119" t="s">
        <v>248</v>
      </c>
      <c r="I119">
        <v>4042494</v>
      </c>
      <c r="J119">
        <v>14.03</v>
      </c>
      <c r="K119">
        <v>48</v>
      </c>
      <c r="L119" t="s">
        <v>252</v>
      </c>
    </row>
    <row r="120" spans="1:12" x14ac:dyDescent="0.25">
      <c r="A120" t="s">
        <v>75</v>
      </c>
      <c r="B120" t="s">
        <v>137</v>
      </c>
      <c r="C120" s="2">
        <v>45643</v>
      </c>
      <c r="D120" t="s">
        <v>398</v>
      </c>
      <c r="E120" t="s">
        <v>28</v>
      </c>
      <c r="F120" t="s">
        <v>23</v>
      </c>
      <c r="G120" t="s">
        <v>256</v>
      </c>
      <c r="H120" t="s">
        <v>248</v>
      </c>
      <c r="I120">
        <v>4039630</v>
      </c>
      <c r="J120">
        <v>15.66</v>
      </c>
      <c r="K120">
        <v>48</v>
      </c>
      <c r="L120" t="s">
        <v>252</v>
      </c>
    </row>
    <row r="121" spans="1:12" x14ac:dyDescent="0.25">
      <c r="A121" t="s">
        <v>75</v>
      </c>
      <c r="B121" t="s">
        <v>144</v>
      </c>
      <c r="C121" s="2">
        <v>45642</v>
      </c>
      <c r="D121" t="s">
        <v>396</v>
      </c>
      <c r="E121" t="s">
        <v>39</v>
      </c>
      <c r="F121" t="s">
        <v>37</v>
      </c>
      <c r="G121" t="s">
        <v>255</v>
      </c>
      <c r="H121" t="s">
        <v>248</v>
      </c>
      <c r="I121">
        <v>4038965</v>
      </c>
      <c r="J121">
        <v>8.08</v>
      </c>
      <c r="K121">
        <v>36</v>
      </c>
      <c r="L121" t="s">
        <v>252</v>
      </c>
    </row>
    <row r="122" spans="1:12" x14ac:dyDescent="0.25">
      <c r="A122" t="s">
        <v>75</v>
      </c>
      <c r="B122" t="s">
        <v>144</v>
      </c>
      <c r="C122" s="2">
        <v>45642</v>
      </c>
      <c r="D122" t="s">
        <v>396</v>
      </c>
      <c r="E122" t="s">
        <v>39</v>
      </c>
      <c r="F122" t="s">
        <v>37</v>
      </c>
      <c r="G122" t="s">
        <v>255</v>
      </c>
      <c r="H122" t="s">
        <v>248</v>
      </c>
      <c r="I122">
        <v>4038658</v>
      </c>
      <c r="J122">
        <v>10.39</v>
      </c>
      <c r="K122">
        <v>58</v>
      </c>
      <c r="L122" t="s">
        <v>252</v>
      </c>
    </row>
    <row r="123" spans="1:12" x14ac:dyDescent="0.25">
      <c r="A123" t="s">
        <v>75</v>
      </c>
      <c r="B123" t="s">
        <v>144</v>
      </c>
      <c r="C123" s="2">
        <v>45642</v>
      </c>
      <c r="D123" t="s">
        <v>396</v>
      </c>
      <c r="E123" t="s">
        <v>39</v>
      </c>
      <c r="F123" t="s">
        <v>37</v>
      </c>
      <c r="G123" t="s">
        <v>255</v>
      </c>
      <c r="H123" t="s">
        <v>248</v>
      </c>
      <c r="I123">
        <v>4038544</v>
      </c>
      <c r="J123">
        <v>11.47</v>
      </c>
      <c r="K123">
        <v>47</v>
      </c>
      <c r="L123" t="s">
        <v>252</v>
      </c>
    </row>
    <row r="124" spans="1:12" x14ac:dyDescent="0.25">
      <c r="A124" t="s">
        <v>75</v>
      </c>
      <c r="B124" t="s">
        <v>144</v>
      </c>
      <c r="C124" s="2">
        <v>45642</v>
      </c>
      <c r="D124" t="s">
        <v>396</v>
      </c>
      <c r="E124" t="s">
        <v>39</v>
      </c>
      <c r="F124" t="s">
        <v>37</v>
      </c>
      <c r="G124" t="s">
        <v>255</v>
      </c>
      <c r="H124" t="s">
        <v>248</v>
      </c>
      <c r="I124">
        <v>4038825</v>
      </c>
      <c r="J124">
        <v>17.3</v>
      </c>
      <c r="K124">
        <v>82</v>
      </c>
      <c r="L124" t="s">
        <v>252</v>
      </c>
    </row>
    <row r="125" spans="1:12" x14ac:dyDescent="0.25">
      <c r="A125" t="s">
        <v>75</v>
      </c>
      <c r="B125" t="s">
        <v>144</v>
      </c>
      <c r="C125" s="2">
        <v>45642</v>
      </c>
      <c r="D125" t="s">
        <v>396</v>
      </c>
      <c r="E125" t="s">
        <v>39</v>
      </c>
      <c r="F125" t="s">
        <v>37</v>
      </c>
      <c r="G125" t="s">
        <v>255</v>
      </c>
      <c r="H125" t="s">
        <v>248</v>
      </c>
      <c r="I125">
        <v>4038856</v>
      </c>
      <c r="J125">
        <v>8.24</v>
      </c>
      <c r="K125">
        <v>62</v>
      </c>
      <c r="L125" t="s">
        <v>252</v>
      </c>
    </row>
    <row r="126" spans="1:12" x14ac:dyDescent="0.25">
      <c r="A126" t="s">
        <v>75</v>
      </c>
      <c r="B126" t="s">
        <v>144</v>
      </c>
      <c r="C126" s="2">
        <v>45643</v>
      </c>
      <c r="D126" t="s">
        <v>396</v>
      </c>
      <c r="E126" t="s">
        <v>39</v>
      </c>
      <c r="F126" t="s">
        <v>37</v>
      </c>
      <c r="G126" t="s">
        <v>255</v>
      </c>
      <c r="H126" t="s">
        <v>248</v>
      </c>
      <c r="I126">
        <v>4039604</v>
      </c>
      <c r="J126">
        <v>7.27</v>
      </c>
      <c r="K126">
        <v>31</v>
      </c>
      <c r="L126" t="s">
        <v>252</v>
      </c>
    </row>
    <row r="127" spans="1:12" x14ac:dyDescent="0.25">
      <c r="A127" t="s">
        <v>75</v>
      </c>
      <c r="B127" t="s">
        <v>21</v>
      </c>
      <c r="C127" s="2">
        <v>45642</v>
      </c>
      <c r="D127" t="s">
        <v>232</v>
      </c>
      <c r="E127" t="s">
        <v>233</v>
      </c>
      <c r="F127" t="s">
        <v>23</v>
      </c>
      <c r="G127" t="s">
        <v>257</v>
      </c>
      <c r="H127" t="s">
        <v>248</v>
      </c>
      <c r="I127">
        <v>4042594</v>
      </c>
      <c r="J127">
        <v>19.04</v>
      </c>
      <c r="K127">
        <v>67</v>
      </c>
      <c r="L127" t="s">
        <v>252</v>
      </c>
    </row>
    <row r="128" spans="1:12" x14ac:dyDescent="0.25">
      <c r="A128" t="s">
        <v>75</v>
      </c>
      <c r="B128" t="s">
        <v>21</v>
      </c>
      <c r="C128" s="2">
        <v>45642</v>
      </c>
      <c r="D128" t="s">
        <v>232</v>
      </c>
      <c r="E128" t="s">
        <v>233</v>
      </c>
      <c r="F128" t="s">
        <v>23</v>
      </c>
      <c r="G128" t="s">
        <v>255</v>
      </c>
      <c r="H128" t="s">
        <v>248</v>
      </c>
      <c r="I128">
        <v>4041976</v>
      </c>
      <c r="J128">
        <v>26.9</v>
      </c>
      <c r="K128">
        <v>84</v>
      </c>
      <c r="L128" t="s">
        <v>252</v>
      </c>
    </row>
    <row r="129" spans="1:12" x14ac:dyDescent="0.25">
      <c r="A129" t="s">
        <v>75</v>
      </c>
      <c r="B129" t="s">
        <v>21</v>
      </c>
      <c r="C129" s="2">
        <v>45642</v>
      </c>
      <c r="D129" t="s">
        <v>232</v>
      </c>
      <c r="E129" t="s">
        <v>233</v>
      </c>
      <c r="F129" t="s">
        <v>23</v>
      </c>
      <c r="G129" t="s">
        <v>255</v>
      </c>
      <c r="H129" t="s">
        <v>248</v>
      </c>
      <c r="I129">
        <v>4038706</v>
      </c>
      <c r="J129">
        <v>19.12</v>
      </c>
      <c r="K129">
        <v>52</v>
      </c>
      <c r="L129" t="s">
        <v>252</v>
      </c>
    </row>
    <row r="130" spans="1:12" x14ac:dyDescent="0.25">
      <c r="A130" t="s">
        <v>75</v>
      </c>
      <c r="B130" t="s">
        <v>21</v>
      </c>
      <c r="C130" s="2">
        <v>45643</v>
      </c>
      <c r="D130" t="s">
        <v>232</v>
      </c>
      <c r="E130" t="s">
        <v>233</v>
      </c>
      <c r="F130" t="s">
        <v>23</v>
      </c>
      <c r="G130" t="s">
        <v>255</v>
      </c>
      <c r="H130" t="s">
        <v>248</v>
      </c>
      <c r="I130">
        <v>4041977</v>
      </c>
      <c r="J130">
        <v>26.9</v>
      </c>
      <c r="K130">
        <v>96</v>
      </c>
      <c r="L130" t="s">
        <v>252</v>
      </c>
    </row>
    <row r="131" spans="1:12" x14ac:dyDescent="0.25">
      <c r="A131" t="s">
        <v>75</v>
      </c>
      <c r="B131" t="s">
        <v>21</v>
      </c>
      <c r="C131" s="2">
        <v>45643</v>
      </c>
      <c r="D131" t="s">
        <v>232</v>
      </c>
      <c r="E131" t="s">
        <v>233</v>
      </c>
      <c r="F131" t="s">
        <v>23</v>
      </c>
      <c r="G131" t="s">
        <v>255</v>
      </c>
      <c r="H131" t="s">
        <v>248</v>
      </c>
      <c r="I131">
        <v>4042047</v>
      </c>
      <c r="J131">
        <v>14.66</v>
      </c>
      <c r="K131">
        <v>34</v>
      </c>
      <c r="L131" t="s">
        <v>252</v>
      </c>
    </row>
    <row r="132" spans="1:12" x14ac:dyDescent="0.25">
      <c r="A132" t="s">
        <v>75</v>
      </c>
      <c r="B132" t="s">
        <v>136</v>
      </c>
      <c r="C132" s="2">
        <v>45645</v>
      </c>
      <c r="D132" t="s">
        <v>229</v>
      </c>
      <c r="E132" t="s">
        <v>55</v>
      </c>
      <c r="F132" t="s">
        <v>23</v>
      </c>
      <c r="G132" t="s">
        <v>255</v>
      </c>
      <c r="H132" t="s">
        <v>248</v>
      </c>
      <c r="I132">
        <v>4042218</v>
      </c>
      <c r="J132">
        <v>5.17</v>
      </c>
      <c r="K132">
        <v>7</v>
      </c>
      <c r="L132" t="s">
        <v>252</v>
      </c>
    </row>
    <row r="133" spans="1:12" x14ac:dyDescent="0.25">
      <c r="A133" t="s">
        <v>75</v>
      </c>
      <c r="B133" t="s">
        <v>136</v>
      </c>
      <c r="C133" s="2">
        <v>45643</v>
      </c>
      <c r="D133" t="s">
        <v>229</v>
      </c>
      <c r="E133" t="s">
        <v>55</v>
      </c>
      <c r="F133" t="s">
        <v>23</v>
      </c>
      <c r="G133" t="s">
        <v>255</v>
      </c>
      <c r="H133" t="s">
        <v>248</v>
      </c>
      <c r="I133">
        <v>4042185</v>
      </c>
      <c r="J133">
        <v>8.51</v>
      </c>
      <c r="K133">
        <v>22</v>
      </c>
      <c r="L133" t="s">
        <v>252</v>
      </c>
    </row>
    <row r="134" spans="1:12" x14ac:dyDescent="0.25">
      <c r="A134" t="s">
        <v>75</v>
      </c>
      <c r="B134" t="s">
        <v>136</v>
      </c>
      <c r="C134" s="2">
        <v>45643</v>
      </c>
      <c r="D134" t="s">
        <v>229</v>
      </c>
      <c r="E134" t="s">
        <v>55</v>
      </c>
      <c r="F134" t="s">
        <v>23</v>
      </c>
      <c r="G134" t="s">
        <v>257</v>
      </c>
      <c r="H134" t="s">
        <v>248</v>
      </c>
      <c r="I134">
        <v>4043371</v>
      </c>
      <c r="J134">
        <v>10.91</v>
      </c>
      <c r="K134">
        <v>18</v>
      </c>
      <c r="L134" t="s">
        <v>252</v>
      </c>
    </row>
    <row r="135" spans="1:12" x14ac:dyDescent="0.25">
      <c r="A135" t="s">
        <v>75</v>
      </c>
      <c r="B135" t="s">
        <v>136</v>
      </c>
      <c r="C135" s="2">
        <v>45643</v>
      </c>
      <c r="D135" t="s">
        <v>229</v>
      </c>
      <c r="E135" t="s">
        <v>55</v>
      </c>
      <c r="F135" t="s">
        <v>23</v>
      </c>
      <c r="G135" t="s">
        <v>257</v>
      </c>
      <c r="H135" t="s">
        <v>248</v>
      </c>
      <c r="I135">
        <v>4043547</v>
      </c>
      <c r="J135">
        <v>18.079999999999998</v>
      </c>
      <c r="K135">
        <v>35</v>
      </c>
      <c r="L135" t="s">
        <v>252</v>
      </c>
    </row>
    <row r="136" spans="1:12" x14ac:dyDescent="0.25">
      <c r="A136" t="s">
        <v>75</v>
      </c>
      <c r="B136" t="s">
        <v>136</v>
      </c>
      <c r="C136" s="2">
        <v>45643</v>
      </c>
      <c r="D136" t="s">
        <v>229</v>
      </c>
      <c r="E136" t="s">
        <v>55</v>
      </c>
      <c r="F136" t="s">
        <v>23</v>
      </c>
      <c r="G136" t="s">
        <v>255</v>
      </c>
      <c r="H136" t="s">
        <v>248</v>
      </c>
      <c r="I136">
        <v>4042190</v>
      </c>
      <c r="J136">
        <v>8.51</v>
      </c>
      <c r="K136">
        <v>61</v>
      </c>
      <c r="L136" t="s">
        <v>252</v>
      </c>
    </row>
    <row r="137" spans="1:12" x14ac:dyDescent="0.25">
      <c r="A137" t="s">
        <v>75</v>
      </c>
      <c r="B137" t="s">
        <v>135</v>
      </c>
      <c r="C137" s="2">
        <v>45643</v>
      </c>
      <c r="D137" t="s">
        <v>402</v>
      </c>
      <c r="E137" t="s">
        <v>30</v>
      </c>
      <c r="F137" t="s">
        <v>23</v>
      </c>
      <c r="G137" t="s">
        <v>256</v>
      </c>
      <c r="H137" t="s">
        <v>248</v>
      </c>
      <c r="I137">
        <v>4043500</v>
      </c>
      <c r="J137">
        <v>16.29</v>
      </c>
      <c r="K137">
        <v>58</v>
      </c>
      <c r="L137" t="s">
        <v>252</v>
      </c>
    </row>
    <row r="138" spans="1:12" x14ac:dyDescent="0.25">
      <c r="A138" t="s">
        <v>75</v>
      </c>
      <c r="B138" t="s">
        <v>135</v>
      </c>
      <c r="C138" s="2">
        <v>45643</v>
      </c>
      <c r="D138" t="s">
        <v>402</v>
      </c>
      <c r="E138" t="s">
        <v>30</v>
      </c>
      <c r="F138" t="s">
        <v>23</v>
      </c>
      <c r="G138" t="s">
        <v>257</v>
      </c>
      <c r="H138" t="s">
        <v>248</v>
      </c>
      <c r="I138">
        <v>4042084</v>
      </c>
      <c r="J138">
        <v>31.58</v>
      </c>
      <c r="K138">
        <v>47</v>
      </c>
      <c r="L138" t="s">
        <v>252</v>
      </c>
    </row>
    <row r="139" spans="1:12" x14ac:dyDescent="0.25">
      <c r="A139" t="s">
        <v>75</v>
      </c>
      <c r="B139" t="s">
        <v>138</v>
      </c>
      <c r="C139" s="2">
        <v>45643</v>
      </c>
      <c r="D139" t="s">
        <v>384</v>
      </c>
      <c r="E139" t="s">
        <v>36</v>
      </c>
      <c r="F139" t="s">
        <v>37</v>
      </c>
      <c r="G139" t="s">
        <v>256</v>
      </c>
      <c r="H139" t="s">
        <v>248</v>
      </c>
      <c r="I139">
        <v>4039629</v>
      </c>
      <c r="J139">
        <v>15.66</v>
      </c>
      <c r="K139">
        <v>85</v>
      </c>
      <c r="L139" t="s">
        <v>252</v>
      </c>
    </row>
    <row r="140" spans="1:12" x14ac:dyDescent="0.25">
      <c r="A140" t="s">
        <v>75</v>
      </c>
      <c r="B140" t="s">
        <v>18</v>
      </c>
      <c r="C140" s="2">
        <v>45643</v>
      </c>
      <c r="D140" t="s">
        <v>401</v>
      </c>
      <c r="E140" t="s">
        <v>383</v>
      </c>
      <c r="F140" t="s">
        <v>23</v>
      </c>
      <c r="G140" t="s">
        <v>255</v>
      </c>
      <c r="H140" t="s">
        <v>248</v>
      </c>
      <c r="I140">
        <v>4039628</v>
      </c>
      <c r="J140">
        <v>17.3</v>
      </c>
      <c r="K140">
        <v>65</v>
      </c>
      <c r="L140" t="s">
        <v>252</v>
      </c>
    </row>
    <row r="141" spans="1:12" x14ac:dyDescent="0.25">
      <c r="A141" t="s">
        <v>75</v>
      </c>
      <c r="B141" t="s">
        <v>138</v>
      </c>
      <c r="C141" s="2">
        <v>45643</v>
      </c>
      <c r="D141" t="s">
        <v>384</v>
      </c>
      <c r="E141" t="s">
        <v>36</v>
      </c>
      <c r="F141" t="s">
        <v>37</v>
      </c>
      <c r="G141" t="s">
        <v>255</v>
      </c>
      <c r="H141" t="s">
        <v>248</v>
      </c>
      <c r="I141">
        <v>4039627</v>
      </c>
      <c r="J141">
        <v>17.3</v>
      </c>
      <c r="K141">
        <v>46</v>
      </c>
      <c r="L141" t="s">
        <v>252</v>
      </c>
    </row>
    <row r="142" spans="1:12" x14ac:dyDescent="0.25">
      <c r="A142" t="s">
        <v>75</v>
      </c>
      <c r="B142" t="s">
        <v>137</v>
      </c>
      <c r="C142" s="2">
        <v>45643</v>
      </c>
      <c r="D142" t="s">
        <v>398</v>
      </c>
      <c r="E142" t="s">
        <v>28</v>
      </c>
      <c r="F142" t="s">
        <v>23</v>
      </c>
      <c r="G142" t="s">
        <v>255</v>
      </c>
      <c r="H142" t="s">
        <v>248</v>
      </c>
      <c r="I142">
        <v>4039640</v>
      </c>
      <c r="J142">
        <v>9.57</v>
      </c>
      <c r="K142">
        <v>51</v>
      </c>
      <c r="L142" t="s">
        <v>252</v>
      </c>
    </row>
    <row r="143" spans="1:12" x14ac:dyDescent="0.25">
      <c r="A143" t="s">
        <v>75</v>
      </c>
      <c r="B143" t="s">
        <v>139</v>
      </c>
      <c r="C143" s="2">
        <v>45643</v>
      </c>
      <c r="D143" t="s">
        <v>389</v>
      </c>
      <c r="E143" t="s">
        <v>43</v>
      </c>
      <c r="F143" t="s">
        <v>37</v>
      </c>
      <c r="G143" t="s">
        <v>255</v>
      </c>
      <c r="H143" t="s">
        <v>248</v>
      </c>
      <c r="I143">
        <v>4039487</v>
      </c>
      <c r="J143">
        <v>7.08</v>
      </c>
      <c r="K143">
        <v>18</v>
      </c>
      <c r="L143" t="s">
        <v>252</v>
      </c>
    </row>
    <row r="144" spans="1:12" x14ac:dyDescent="0.25">
      <c r="A144" t="s">
        <v>75</v>
      </c>
      <c r="B144" t="s">
        <v>140</v>
      </c>
      <c r="C144" s="2">
        <v>45643</v>
      </c>
      <c r="D144" t="s">
        <v>385</v>
      </c>
      <c r="E144" t="s">
        <v>386</v>
      </c>
      <c r="F144" t="s">
        <v>23</v>
      </c>
      <c r="G144" t="s">
        <v>255</v>
      </c>
      <c r="H144" t="s">
        <v>248</v>
      </c>
      <c r="I144">
        <v>4039486</v>
      </c>
      <c r="J144">
        <v>7.08</v>
      </c>
      <c r="K144">
        <v>33</v>
      </c>
      <c r="L144" t="s">
        <v>252</v>
      </c>
    </row>
    <row r="145" spans="1:12" x14ac:dyDescent="0.25">
      <c r="A145" t="s">
        <v>75</v>
      </c>
      <c r="B145" t="s">
        <v>135</v>
      </c>
      <c r="C145" s="2">
        <v>45643</v>
      </c>
      <c r="D145" t="s">
        <v>402</v>
      </c>
      <c r="E145" t="s">
        <v>30</v>
      </c>
      <c r="F145" t="s">
        <v>23</v>
      </c>
      <c r="G145" t="s">
        <v>255</v>
      </c>
      <c r="H145" t="s">
        <v>248</v>
      </c>
      <c r="I145">
        <v>4039485</v>
      </c>
      <c r="J145">
        <v>11.22</v>
      </c>
      <c r="K145">
        <v>33</v>
      </c>
      <c r="L145" t="s">
        <v>252</v>
      </c>
    </row>
    <row r="146" spans="1:12" x14ac:dyDescent="0.25">
      <c r="A146" t="s">
        <v>75</v>
      </c>
      <c r="B146" t="s">
        <v>18</v>
      </c>
      <c r="C146" s="2">
        <v>45643</v>
      </c>
      <c r="D146" t="s">
        <v>387</v>
      </c>
      <c r="E146" t="s">
        <v>388</v>
      </c>
      <c r="F146" t="s">
        <v>23</v>
      </c>
      <c r="G146" t="s">
        <v>255</v>
      </c>
      <c r="H146" t="s">
        <v>248</v>
      </c>
      <c r="I146">
        <v>4039484</v>
      </c>
      <c r="J146">
        <v>11.22</v>
      </c>
      <c r="K146">
        <v>75</v>
      </c>
      <c r="L146" t="s">
        <v>252</v>
      </c>
    </row>
    <row r="147" spans="1:12" x14ac:dyDescent="0.25">
      <c r="A147" t="s">
        <v>75</v>
      </c>
      <c r="B147" t="s">
        <v>18</v>
      </c>
      <c r="C147" s="2">
        <v>45643</v>
      </c>
      <c r="D147" t="s">
        <v>382</v>
      </c>
      <c r="E147" t="s">
        <v>33</v>
      </c>
      <c r="F147" t="s">
        <v>23</v>
      </c>
      <c r="G147" t="s">
        <v>255</v>
      </c>
      <c r="H147" t="s">
        <v>248</v>
      </c>
      <c r="I147">
        <v>4039467</v>
      </c>
      <c r="J147">
        <v>10.39</v>
      </c>
      <c r="K147">
        <v>41</v>
      </c>
      <c r="L147" t="s">
        <v>252</v>
      </c>
    </row>
    <row r="148" spans="1:12" x14ac:dyDescent="0.25">
      <c r="A148" t="s">
        <v>75</v>
      </c>
      <c r="B148" t="s">
        <v>18</v>
      </c>
      <c r="C148" s="2">
        <v>45643</v>
      </c>
      <c r="D148" t="s">
        <v>394</v>
      </c>
      <c r="E148" t="s">
        <v>24</v>
      </c>
      <c r="F148" t="s">
        <v>23</v>
      </c>
      <c r="G148" t="s">
        <v>255</v>
      </c>
      <c r="H148" t="s">
        <v>248</v>
      </c>
      <c r="I148">
        <v>4039468</v>
      </c>
      <c r="J148">
        <v>10.39</v>
      </c>
      <c r="K148">
        <v>30</v>
      </c>
      <c r="L148" t="s">
        <v>252</v>
      </c>
    </row>
    <row r="149" spans="1:12" x14ac:dyDescent="0.25">
      <c r="A149" t="s">
        <v>75</v>
      </c>
      <c r="B149" t="s">
        <v>18</v>
      </c>
      <c r="C149" s="2">
        <v>45643</v>
      </c>
      <c r="D149" t="s">
        <v>394</v>
      </c>
      <c r="E149" t="s">
        <v>24</v>
      </c>
      <c r="F149" t="s">
        <v>23</v>
      </c>
      <c r="G149" t="s">
        <v>258</v>
      </c>
      <c r="H149" t="s">
        <v>249</v>
      </c>
      <c r="I149">
        <v>4039665</v>
      </c>
      <c r="J149">
        <v>14.9</v>
      </c>
      <c r="K149">
        <v>69</v>
      </c>
      <c r="L149" t="s">
        <v>252</v>
      </c>
    </row>
    <row r="150" spans="1:12" x14ac:dyDescent="0.25">
      <c r="A150" t="s">
        <v>75</v>
      </c>
      <c r="B150" t="s">
        <v>136</v>
      </c>
      <c r="C150" s="2">
        <v>45643</v>
      </c>
      <c r="D150" t="s">
        <v>393</v>
      </c>
      <c r="E150" t="s">
        <v>60</v>
      </c>
      <c r="F150" t="s">
        <v>37</v>
      </c>
      <c r="G150" t="s">
        <v>255</v>
      </c>
      <c r="H150" t="s">
        <v>248</v>
      </c>
      <c r="I150">
        <v>4039511</v>
      </c>
      <c r="J150">
        <v>19.12</v>
      </c>
      <c r="K150">
        <v>44</v>
      </c>
      <c r="L150" t="s">
        <v>252</v>
      </c>
    </row>
    <row r="151" spans="1:12" x14ac:dyDescent="0.25">
      <c r="A151" t="s">
        <v>75</v>
      </c>
      <c r="B151" t="s">
        <v>21</v>
      </c>
      <c r="C151" s="2">
        <v>45643</v>
      </c>
      <c r="D151" t="s">
        <v>232</v>
      </c>
      <c r="E151" t="s">
        <v>233</v>
      </c>
      <c r="F151" t="s">
        <v>23</v>
      </c>
      <c r="G151" t="s">
        <v>255</v>
      </c>
      <c r="H151" t="s">
        <v>248</v>
      </c>
      <c r="I151">
        <v>4039510</v>
      </c>
      <c r="J151">
        <v>19.12</v>
      </c>
      <c r="K151">
        <v>51</v>
      </c>
      <c r="L151" t="s">
        <v>252</v>
      </c>
    </row>
    <row r="152" spans="1:12" x14ac:dyDescent="0.25">
      <c r="A152" t="s">
        <v>75</v>
      </c>
      <c r="B152" t="s">
        <v>144</v>
      </c>
      <c r="C152" s="2">
        <v>45643</v>
      </c>
      <c r="D152" t="s">
        <v>396</v>
      </c>
      <c r="E152" t="s">
        <v>39</v>
      </c>
      <c r="F152" t="s">
        <v>37</v>
      </c>
      <c r="G152" t="s">
        <v>255</v>
      </c>
      <c r="H152" t="s">
        <v>248</v>
      </c>
      <c r="I152">
        <v>4039503</v>
      </c>
      <c r="J152">
        <v>17.43</v>
      </c>
      <c r="K152">
        <v>57</v>
      </c>
      <c r="L152" t="s">
        <v>252</v>
      </c>
    </row>
    <row r="153" spans="1:12" x14ac:dyDescent="0.25">
      <c r="A153" t="s">
        <v>75</v>
      </c>
      <c r="B153" t="s">
        <v>139</v>
      </c>
      <c r="C153" s="2">
        <v>45643</v>
      </c>
      <c r="D153" t="s">
        <v>389</v>
      </c>
      <c r="E153" t="s">
        <v>43</v>
      </c>
      <c r="F153" t="s">
        <v>37</v>
      </c>
      <c r="G153" t="s">
        <v>255</v>
      </c>
      <c r="H153" t="s">
        <v>248</v>
      </c>
      <c r="I153">
        <v>4039502</v>
      </c>
      <c r="J153">
        <v>17.43</v>
      </c>
      <c r="K153">
        <v>49</v>
      </c>
      <c r="L153" t="s">
        <v>252</v>
      </c>
    </row>
    <row r="154" spans="1:12" x14ac:dyDescent="0.25">
      <c r="A154" t="s">
        <v>75</v>
      </c>
      <c r="B154" t="s">
        <v>18</v>
      </c>
      <c r="C154" s="2">
        <v>45643</v>
      </c>
      <c r="D154" t="s">
        <v>401</v>
      </c>
      <c r="E154" t="s">
        <v>383</v>
      </c>
      <c r="F154" t="s">
        <v>23</v>
      </c>
      <c r="G154" t="s">
        <v>258</v>
      </c>
      <c r="H154" t="s">
        <v>249</v>
      </c>
      <c r="I154">
        <v>4039666</v>
      </c>
      <c r="J154">
        <v>14.9</v>
      </c>
      <c r="K154">
        <v>50</v>
      </c>
      <c r="L154" t="s">
        <v>252</v>
      </c>
    </row>
    <row r="155" spans="1:12" x14ac:dyDescent="0.25">
      <c r="A155" t="s">
        <v>75</v>
      </c>
      <c r="B155" t="s">
        <v>139</v>
      </c>
      <c r="C155" s="2">
        <v>45643</v>
      </c>
      <c r="D155" t="s">
        <v>389</v>
      </c>
      <c r="E155" t="s">
        <v>43</v>
      </c>
      <c r="F155" t="s">
        <v>37</v>
      </c>
      <c r="G155" t="s">
        <v>255</v>
      </c>
      <c r="H155" t="s">
        <v>248</v>
      </c>
      <c r="I155">
        <v>4039394</v>
      </c>
      <c r="J155">
        <v>20.329999999999998</v>
      </c>
      <c r="K155">
        <v>65</v>
      </c>
      <c r="L155" t="s">
        <v>252</v>
      </c>
    </row>
    <row r="156" spans="1:12" x14ac:dyDescent="0.25">
      <c r="A156" t="s">
        <v>75</v>
      </c>
      <c r="B156" t="s">
        <v>136</v>
      </c>
      <c r="C156" s="2">
        <v>45643</v>
      </c>
      <c r="D156" t="s">
        <v>393</v>
      </c>
      <c r="E156" t="s">
        <v>60</v>
      </c>
      <c r="F156" t="s">
        <v>37</v>
      </c>
      <c r="G156" t="s">
        <v>255</v>
      </c>
      <c r="H156" t="s">
        <v>248</v>
      </c>
      <c r="I156">
        <v>4039775</v>
      </c>
      <c r="J156">
        <v>7.93</v>
      </c>
      <c r="K156">
        <v>44</v>
      </c>
      <c r="L156" t="s">
        <v>252</v>
      </c>
    </row>
    <row r="157" spans="1:12" x14ac:dyDescent="0.25">
      <c r="A157" t="s">
        <v>75</v>
      </c>
      <c r="B157" t="s">
        <v>137</v>
      </c>
      <c r="C157" s="2">
        <v>45643</v>
      </c>
      <c r="D157" t="s">
        <v>398</v>
      </c>
      <c r="E157" t="s">
        <v>28</v>
      </c>
      <c r="F157" t="s">
        <v>23</v>
      </c>
      <c r="G157" t="s">
        <v>251</v>
      </c>
      <c r="H157" t="s">
        <v>249</v>
      </c>
      <c r="I157">
        <v>4039983</v>
      </c>
      <c r="J157">
        <v>18.329999999999998</v>
      </c>
      <c r="K157">
        <v>25</v>
      </c>
      <c r="L157" t="s">
        <v>252</v>
      </c>
    </row>
    <row r="158" spans="1:12" x14ac:dyDescent="0.25">
      <c r="A158" t="s">
        <v>75</v>
      </c>
      <c r="B158" t="s">
        <v>18</v>
      </c>
      <c r="C158" s="2">
        <v>45643</v>
      </c>
      <c r="D158" t="s">
        <v>403</v>
      </c>
      <c r="E158" t="s">
        <v>404</v>
      </c>
      <c r="F158" t="s">
        <v>23</v>
      </c>
      <c r="G158" t="s">
        <v>258</v>
      </c>
      <c r="H158" t="s">
        <v>249</v>
      </c>
      <c r="I158">
        <v>4039829</v>
      </c>
      <c r="J158">
        <v>8.35</v>
      </c>
      <c r="K158">
        <v>14</v>
      </c>
      <c r="L158" t="s">
        <v>252</v>
      </c>
    </row>
    <row r="159" spans="1:12" x14ac:dyDescent="0.25">
      <c r="A159" t="s">
        <v>75</v>
      </c>
      <c r="B159" t="s">
        <v>18</v>
      </c>
      <c r="C159" s="2">
        <v>45643</v>
      </c>
      <c r="D159" t="s">
        <v>390</v>
      </c>
      <c r="E159" t="s">
        <v>19</v>
      </c>
      <c r="F159" t="s">
        <v>20</v>
      </c>
      <c r="G159" t="s">
        <v>255</v>
      </c>
      <c r="H159" t="s">
        <v>248</v>
      </c>
      <c r="I159">
        <v>4039830</v>
      </c>
      <c r="J159">
        <v>20.05</v>
      </c>
      <c r="K159">
        <v>26</v>
      </c>
      <c r="L159" t="s">
        <v>252</v>
      </c>
    </row>
    <row r="160" spans="1:12" x14ac:dyDescent="0.25">
      <c r="A160" t="s">
        <v>75</v>
      </c>
      <c r="B160" t="s">
        <v>137</v>
      </c>
      <c r="C160" s="2">
        <v>45643</v>
      </c>
      <c r="D160" t="s">
        <v>398</v>
      </c>
      <c r="E160" t="s">
        <v>28</v>
      </c>
      <c r="F160" t="s">
        <v>23</v>
      </c>
      <c r="G160" t="s">
        <v>255</v>
      </c>
      <c r="H160" t="s">
        <v>248</v>
      </c>
      <c r="I160">
        <v>4039789</v>
      </c>
      <c r="J160">
        <v>8.08</v>
      </c>
      <c r="K160">
        <v>69</v>
      </c>
      <c r="L160" t="s">
        <v>252</v>
      </c>
    </row>
    <row r="161" spans="1:12" x14ac:dyDescent="0.25">
      <c r="A161" t="s">
        <v>75</v>
      </c>
      <c r="B161" t="s">
        <v>18</v>
      </c>
      <c r="C161" s="2">
        <v>45643</v>
      </c>
      <c r="D161" t="s">
        <v>403</v>
      </c>
      <c r="E161" t="s">
        <v>404</v>
      </c>
      <c r="F161" t="s">
        <v>23</v>
      </c>
      <c r="G161" t="s">
        <v>255</v>
      </c>
      <c r="H161" t="s">
        <v>248</v>
      </c>
      <c r="I161">
        <v>4039361</v>
      </c>
      <c r="J161">
        <v>11.47</v>
      </c>
      <c r="K161">
        <v>24</v>
      </c>
      <c r="L161" t="s">
        <v>252</v>
      </c>
    </row>
    <row r="162" spans="1:12" x14ac:dyDescent="0.25">
      <c r="A162" t="s">
        <v>75</v>
      </c>
      <c r="B162" t="s">
        <v>136</v>
      </c>
      <c r="C162" s="2">
        <v>45643</v>
      </c>
      <c r="D162" t="s">
        <v>229</v>
      </c>
      <c r="E162" t="s">
        <v>55</v>
      </c>
      <c r="F162" t="s">
        <v>23</v>
      </c>
      <c r="G162" t="s">
        <v>258</v>
      </c>
      <c r="H162" t="s">
        <v>249</v>
      </c>
      <c r="I162">
        <v>4039832</v>
      </c>
      <c r="J162">
        <v>8.35</v>
      </c>
      <c r="K162">
        <v>17</v>
      </c>
      <c r="L162" t="s">
        <v>252</v>
      </c>
    </row>
    <row r="163" spans="1:12" x14ac:dyDescent="0.25">
      <c r="A163" t="s">
        <v>75</v>
      </c>
      <c r="B163" t="s">
        <v>18</v>
      </c>
      <c r="C163" s="2">
        <v>45643</v>
      </c>
      <c r="D163" t="s">
        <v>401</v>
      </c>
      <c r="E163" t="s">
        <v>383</v>
      </c>
      <c r="F163" t="s">
        <v>23</v>
      </c>
      <c r="G163" t="s">
        <v>255</v>
      </c>
      <c r="H163" t="s">
        <v>248</v>
      </c>
      <c r="I163">
        <v>4039943</v>
      </c>
      <c r="J163">
        <v>20.13</v>
      </c>
      <c r="K163">
        <v>52</v>
      </c>
      <c r="L163" t="s">
        <v>252</v>
      </c>
    </row>
    <row r="164" spans="1:12" x14ac:dyDescent="0.25">
      <c r="A164" t="s">
        <v>75</v>
      </c>
      <c r="B164" t="s">
        <v>139</v>
      </c>
      <c r="C164" s="2">
        <v>45643</v>
      </c>
      <c r="D164" t="s">
        <v>389</v>
      </c>
      <c r="E164" t="s">
        <v>43</v>
      </c>
      <c r="F164" t="s">
        <v>37</v>
      </c>
      <c r="G164" t="s">
        <v>255</v>
      </c>
      <c r="H164" t="s">
        <v>248</v>
      </c>
      <c r="I164">
        <v>4039961</v>
      </c>
      <c r="J164">
        <v>15.13</v>
      </c>
      <c r="K164">
        <v>29</v>
      </c>
      <c r="L164" t="s">
        <v>252</v>
      </c>
    </row>
    <row r="165" spans="1:12" x14ac:dyDescent="0.25">
      <c r="A165" t="s">
        <v>75</v>
      </c>
      <c r="B165" t="s">
        <v>21</v>
      </c>
      <c r="C165" s="2">
        <v>45643</v>
      </c>
      <c r="D165" t="s">
        <v>230</v>
      </c>
      <c r="E165" t="s">
        <v>231</v>
      </c>
      <c r="F165" t="s">
        <v>23</v>
      </c>
      <c r="G165" t="s">
        <v>258</v>
      </c>
      <c r="H165" t="s">
        <v>249</v>
      </c>
      <c r="I165">
        <v>4039792</v>
      </c>
      <c r="J165">
        <v>20.03</v>
      </c>
      <c r="K165">
        <v>37</v>
      </c>
      <c r="L165" t="s">
        <v>252</v>
      </c>
    </row>
    <row r="166" spans="1:12" x14ac:dyDescent="0.25">
      <c r="A166" t="s">
        <v>75</v>
      </c>
      <c r="B166" t="s">
        <v>65</v>
      </c>
      <c r="C166" s="2">
        <v>45643</v>
      </c>
      <c r="D166" t="s">
        <v>397</v>
      </c>
      <c r="E166" t="s">
        <v>35</v>
      </c>
      <c r="F166" t="s">
        <v>23</v>
      </c>
      <c r="G166" t="s">
        <v>255</v>
      </c>
      <c r="H166" t="s">
        <v>248</v>
      </c>
      <c r="I166">
        <v>4039732</v>
      </c>
      <c r="J166">
        <v>10.88</v>
      </c>
      <c r="K166">
        <v>61</v>
      </c>
      <c r="L166" t="s">
        <v>252</v>
      </c>
    </row>
    <row r="167" spans="1:12" x14ac:dyDescent="0.25">
      <c r="A167" t="s">
        <v>75</v>
      </c>
      <c r="B167" t="s">
        <v>18</v>
      </c>
      <c r="C167" s="2">
        <v>45643</v>
      </c>
      <c r="D167" t="s">
        <v>382</v>
      </c>
      <c r="E167" t="s">
        <v>33</v>
      </c>
      <c r="F167" t="s">
        <v>23</v>
      </c>
      <c r="G167" t="s">
        <v>255</v>
      </c>
      <c r="H167" t="s">
        <v>248</v>
      </c>
      <c r="I167">
        <v>4039790</v>
      </c>
      <c r="J167">
        <v>8.08</v>
      </c>
      <c r="K167">
        <v>48</v>
      </c>
      <c r="L167" t="s">
        <v>252</v>
      </c>
    </row>
    <row r="168" spans="1:12" x14ac:dyDescent="0.25">
      <c r="A168" t="s">
        <v>75</v>
      </c>
      <c r="B168" t="s">
        <v>18</v>
      </c>
      <c r="C168" s="2">
        <v>45643</v>
      </c>
      <c r="D168" t="s">
        <v>390</v>
      </c>
      <c r="E168" t="s">
        <v>19</v>
      </c>
      <c r="F168" t="s">
        <v>20</v>
      </c>
      <c r="G168" t="s">
        <v>392</v>
      </c>
      <c r="H168" t="s">
        <v>248</v>
      </c>
      <c r="I168">
        <v>4039695</v>
      </c>
      <c r="J168">
        <v>20.73</v>
      </c>
      <c r="K168">
        <v>96</v>
      </c>
      <c r="L168" t="s">
        <v>252</v>
      </c>
    </row>
    <row r="169" spans="1:12" x14ac:dyDescent="0.25">
      <c r="A169" t="s">
        <v>75</v>
      </c>
      <c r="B169" t="s">
        <v>18</v>
      </c>
      <c r="C169" s="2">
        <v>45643</v>
      </c>
      <c r="D169" t="s">
        <v>390</v>
      </c>
      <c r="E169" t="s">
        <v>19</v>
      </c>
      <c r="F169" t="s">
        <v>20</v>
      </c>
      <c r="G169" t="s">
        <v>392</v>
      </c>
      <c r="H169" t="s">
        <v>248</v>
      </c>
      <c r="I169">
        <v>4039694</v>
      </c>
      <c r="J169">
        <v>20.73</v>
      </c>
      <c r="K169">
        <v>48</v>
      </c>
      <c r="L169" t="s">
        <v>252</v>
      </c>
    </row>
    <row r="170" spans="1:12" x14ac:dyDescent="0.25">
      <c r="A170" t="s">
        <v>75</v>
      </c>
      <c r="B170" t="s">
        <v>144</v>
      </c>
      <c r="C170" s="2">
        <v>45643</v>
      </c>
      <c r="D170" t="s">
        <v>396</v>
      </c>
      <c r="E170" t="s">
        <v>39</v>
      </c>
      <c r="F170" t="s">
        <v>37</v>
      </c>
      <c r="G170" t="s">
        <v>255</v>
      </c>
      <c r="H170" t="s">
        <v>248</v>
      </c>
      <c r="I170">
        <v>4039395</v>
      </c>
      <c r="J170">
        <v>20.329999999999998</v>
      </c>
      <c r="K170">
        <v>74</v>
      </c>
      <c r="L170" t="s">
        <v>252</v>
      </c>
    </row>
    <row r="171" spans="1:12" x14ac:dyDescent="0.25">
      <c r="A171" t="s">
        <v>75</v>
      </c>
      <c r="B171" t="s">
        <v>18</v>
      </c>
      <c r="C171" s="2">
        <v>45643</v>
      </c>
      <c r="D171" t="s">
        <v>387</v>
      </c>
      <c r="E171" t="s">
        <v>388</v>
      </c>
      <c r="F171" t="s">
        <v>23</v>
      </c>
      <c r="G171" t="s">
        <v>255</v>
      </c>
      <c r="H171" t="s">
        <v>248</v>
      </c>
      <c r="I171">
        <v>4039360</v>
      </c>
      <c r="J171">
        <v>11.47</v>
      </c>
      <c r="K171">
        <v>95</v>
      </c>
      <c r="L171" t="s">
        <v>252</v>
      </c>
    </row>
    <row r="172" spans="1:12" x14ac:dyDescent="0.25">
      <c r="A172" t="s">
        <v>75</v>
      </c>
      <c r="B172" t="s">
        <v>140</v>
      </c>
      <c r="C172" s="2">
        <v>45644</v>
      </c>
      <c r="D172" t="s">
        <v>385</v>
      </c>
      <c r="E172" t="s">
        <v>386</v>
      </c>
      <c r="F172" t="s">
        <v>23</v>
      </c>
      <c r="G172" t="s">
        <v>257</v>
      </c>
      <c r="H172" t="s">
        <v>248</v>
      </c>
      <c r="I172">
        <v>4043449</v>
      </c>
      <c r="J172">
        <v>19.760000000000002</v>
      </c>
      <c r="K172">
        <v>60</v>
      </c>
      <c r="L172" t="s">
        <v>252</v>
      </c>
    </row>
    <row r="173" spans="1:12" x14ac:dyDescent="0.25">
      <c r="A173" t="s">
        <v>75</v>
      </c>
      <c r="B173" t="s">
        <v>18</v>
      </c>
      <c r="C173" s="2">
        <v>45644</v>
      </c>
      <c r="D173" t="s">
        <v>390</v>
      </c>
      <c r="E173" t="s">
        <v>19</v>
      </c>
      <c r="F173" t="s">
        <v>20</v>
      </c>
      <c r="G173" t="s">
        <v>255</v>
      </c>
      <c r="H173" t="s">
        <v>248</v>
      </c>
      <c r="I173">
        <v>4043533</v>
      </c>
      <c r="J173">
        <v>14.62</v>
      </c>
      <c r="K173">
        <v>74</v>
      </c>
      <c r="L173" t="s">
        <v>252</v>
      </c>
    </row>
    <row r="174" spans="1:12" x14ac:dyDescent="0.25">
      <c r="A174" t="s">
        <v>75</v>
      </c>
      <c r="B174" t="s">
        <v>139</v>
      </c>
      <c r="C174" s="2">
        <v>45644</v>
      </c>
      <c r="D174" t="s">
        <v>389</v>
      </c>
      <c r="E174" t="s">
        <v>43</v>
      </c>
      <c r="F174" t="s">
        <v>37</v>
      </c>
      <c r="G174" t="s">
        <v>257</v>
      </c>
      <c r="H174" t="s">
        <v>248</v>
      </c>
      <c r="I174">
        <v>4043448</v>
      </c>
      <c r="J174">
        <v>19.760000000000002</v>
      </c>
      <c r="K174">
        <v>46</v>
      </c>
      <c r="L174" t="s">
        <v>252</v>
      </c>
    </row>
    <row r="175" spans="1:12" x14ac:dyDescent="0.25">
      <c r="A175" t="s">
        <v>75</v>
      </c>
      <c r="B175" t="s">
        <v>18</v>
      </c>
      <c r="C175" s="2">
        <v>45644</v>
      </c>
      <c r="D175" t="s">
        <v>382</v>
      </c>
      <c r="E175" t="s">
        <v>33</v>
      </c>
      <c r="F175" t="s">
        <v>23</v>
      </c>
      <c r="G175" t="s">
        <v>255</v>
      </c>
      <c r="H175" t="s">
        <v>248</v>
      </c>
      <c r="I175">
        <v>4040215</v>
      </c>
      <c r="J175">
        <v>10.39</v>
      </c>
      <c r="K175">
        <v>32</v>
      </c>
      <c r="L175" t="s">
        <v>252</v>
      </c>
    </row>
    <row r="176" spans="1:12" x14ac:dyDescent="0.25">
      <c r="A176" t="s">
        <v>75</v>
      </c>
      <c r="B176" t="s">
        <v>144</v>
      </c>
      <c r="C176" s="2">
        <v>45644</v>
      </c>
      <c r="D176" t="s">
        <v>396</v>
      </c>
      <c r="E176" t="s">
        <v>39</v>
      </c>
      <c r="F176" t="s">
        <v>37</v>
      </c>
      <c r="G176" t="s">
        <v>255</v>
      </c>
      <c r="H176" t="s">
        <v>248</v>
      </c>
      <c r="I176">
        <v>4040216</v>
      </c>
      <c r="J176">
        <v>10.39</v>
      </c>
      <c r="K176">
        <v>52</v>
      </c>
      <c r="L176" t="s">
        <v>252</v>
      </c>
    </row>
    <row r="177" spans="1:12" x14ac:dyDescent="0.25">
      <c r="A177" t="s">
        <v>75</v>
      </c>
      <c r="B177" t="s">
        <v>18</v>
      </c>
      <c r="C177" s="2">
        <v>45644</v>
      </c>
      <c r="D177" t="s">
        <v>382</v>
      </c>
      <c r="E177" t="s">
        <v>33</v>
      </c>
      <c r="F177" t="s">
        <v>23</v>
      </c>
      <c r="G177" t="s">
        <v>258</v>
      </c>
      <c r="H177" t="s">
        <v>249</v>
      </c>
      <c r="I177">
        <v>4043461</v>
      </c>
      <c r="J177">
        <v>16.96</v>
      </c>
      <c r="K177">
        <v>39</v>
      </c>
      <c r="L177" t="s">
        <v>252</v>
      </c>
    </row>
    <row r="178" spans="1:12" x14ac:dyDescent="0.25">
      <c r="A178" t="s">
        <v>75</v>
      </c>
      <c r="B178" t="s">
        <v>18</v>
      </c>
      <c r="C178" s="2">
        <v>45644</v>
      </c>
      <c r="D178" t="s">
        <v>401</v>
      </c>
      <c r="E178" t="s">
        <v>383</v>
      </c>
      <c r="F178" t="s">
        <v>23</v>
      </c>
      <c r="G178" t="s">
        <v>255</v>
      </c>
      <c r="H178" t="s">
        <v>248</v>
      </c>
      <c r="I178">
        <v>4040141</v>
      </c>
      <c r="J178">
        <v>20.329999999999998</v>
      </c>
      <c r="K178">
        <v>43</v>
      </c>
      <c r="L178" t="s">
        <v>252</v>
      </c>
    </row>
    <row r="179" spans="1:12" x14ac:dyDescent="0.25">
      <c r="A179" t="s">
        <v>75</v>
      </c>
      <c r="B179" t="s">
        <v>139</v>
      </c>
      <c r="C179" s="2">
        <v>45644</v>
      </c>
      <c r="D179" t="s">
        <v>389</v>
      </c>
      <c r="E179" t="s">
        <v>43</v>
      </c>
      <c r="F179" t="s">
        <v>37</v>
      </c>
      <c r="G179" t="s">
        <v>255</v>
      </c>
      <c r="H179" t="s">
        <v>248</v>
      </c>
      <c r="I179">
        <v>4040140</v>
      </c>
      <c r="J179">
        <v>20.329999999999998</v>
      </c>
      <c r="K179">
        <v>65</v>
      </c>
      <c r="L179" t="s">
        <v>252</v>
      </c>
    </row>
    <row r="180" spans="1:12" x14ac:dyDescent="0.25">
      <c r="A180" t="s">
        <v>75</v>
      </c>
      <c r="B180" t="s">
        <v>18</v>
      </c>
      <c r="C180" s="2">
        <v>45644</v>
      </c>
      <c r="D180" t="s">
        <v>382</v>
      </c>
      <c r="E180" t="s">
        <v>33</v>
      </c>
      <c r="F180" t="s">
        <v>23</v>
      </c>
      <c r="G180" t="s">
        <v>255</v>
      </c>
      <c r="H180" t="s">
        <v>248</v>
      </c>
      <c r="I180">
        <v>4043532</v>
      </c>
      <c r="J180">
        <v>14.62</v>
      </c>
      <c r="K180">
        <v>33</v>
      </c>
      <c r="L180" t="s">
        <v>252</v>
      </c>
    </row>
    <row r="181" spans="1:12" x14ac:dyDescent="0.25">
      <c r="A181" t="s">
        <v>75</v>
      </c>
      <c r="B181" t="s">
        <v>135</v>
      </c>
      <c r="C181" s="2">
        <v>45644</v>
      </c>
      <c r="D181" t="s">
        <v>402</v>
      </c>
      <c r="E181" t="s">
        <v>30</v>
      </c>
      <c r="F181" t="s">
        <v>23</v>
      </c>
      <c r="G181" t="s">
        <v>255</v>
      </c>
      <c r="H181" t="s">
        <v>248</v>
      </c>
      <c r="I181">
        <v>4043439</v>
      </c>
      <c r="J181">
        <v>9.1999999999999993</v>
      </c>
      <c r="K181">
        <v>20</v>
      </c>
      <c r="L181" t="s">
        <v>252</v>
      </c>
    </row>
    <row r="182" spans="1:12" x14ac:dyDescent="0.25">
      <c r="A182" t="s">
        <v>75</v>
      </c>
      <c r="B182" t="s">
        <v>21</v>
      </c>
      <c r="C182" s="2">
        <v>45644</v>
      </c>
      <c r="D182" t="s">
        <v>230</v>
      </c>
      <c r="E182" t="s">
        <v>231</v>
      </c>
      <c r="F182" t="s">
        <v>23</v>
      </c>
      <c r="G182" t="s">
        <v>255</v>
      </c>
      <c r="H182" t="s">
        <v>248</v>
      </c>
      <c r="I182">
        <v>4041983</v>
      </c>
      <c r="J182">
        <v>26.9</v>
      </c>
      <c r="K182">
        <v>96</v>
      </c>
      <c r="L182" t="s">
        <v>252</v>
      </c>
    </row>
    <row r="183" spans="1:12" x14ac:dyDescent="0.25">
      <c r="A183" t="s">
        <v>75</v>
      </c>
      <c r="B183" t="s">
        <v>140</v>
      </c>
      <c r="C183" s="2">
        <v>45644</v>
      </c>
      <c r="D183" t="s">
        <v>385</v>
      </c>
      <c r="E183" t="s">
        <v>386</v>
      </c>
      <c r="F183" t="s">
        <v>23</v>
      </c>
      <c r="G183" t="s">
        <v>255</v>
      </c>
      <c r="H183" t="s">
        <v>248</v>
      </c>
      <c r="I183">
        <v>4040110</v>
      </c>
      <c r="J183">
        <v>11.47</v>
      </c>
      <c r="K183">
        <v>96</v>
      </c>
      <c r="L183" t="s">
        <v>252</v>
      </c>
    </row>
    <row r="184" spans="1:12" x14ac:dyDescent="0.25">
      <c r="A184" t="s">
        <v>75</v>
      </c>
      <c r="B184" t="s">
        <v>18</v>
      </c>
      <c r="C184" s="2">
        <v>45644</v>
      </c>
      <c r="D184" t="s">
        <v>382</v>
      </c>
      <c r="E184" t="s">
        <v>33</v>
      </c>
      <c r="F184" t="s">
        <v>23</v>
      </c>
      <c r="G184" t="s">
        <v>255</v>
      </c>
      <c r="H184" t="s">
        <v>248</v>
      </c>
      <c r="I184">
        <v>4041993</v>
      </c>
      <c r="J184">
        <v>14.12</v>
      </c>
      <c r="K184">
        <v>60</v>
      </c>
      <c r="L184" t="s">
        <v>252</v>
      </c>
    </row>
    <row r="185" spans="1:12" x14ac:dyDescent="0.25">
      <c r="A185" t="s">
        <v>75</v>
      </c>
      <c r="B185" t="s">
        <v>142</v>
      </c>
      <c r="C185" s="2">
        <v>45644</v>
      </c>
      <c r="D185" t="s">
        <v>395</v>
      </c>
      <c r="E185" t="s">
        <v>41</v>
      </c>
      <c r="F185" t="s">
        <v>23</v>
      </c>
      <c r="G185" t="s">
        <v>255</v>
      </c>
      <c r="H185" t="s">
        <v>248</v>
      </c>
      <c r="I185">
        <v>4042005</v>
      </c>
      <c r="J185">
        <v>14.12</v>
      </c>
      <c r="K185">
        <v>43</v>
      </c>
      <c r="L185" t="s">
        <v>252</v>
      </c>
    </row>
    <row r="186" spans="1:12" x14ac:dyDescent="0.25">
      <c r="A186" t="s">
        <v>75</v>
      </c>
      <c r="B186" t="s">
        <v>142</v>
      </c>
      <c r="C186" s="2">
        <v>45644</v>
      </c>
      <c r="D186" t="s">
        <v>395</v>
      </c>
      <c r="E186" t="s">
        <v>41</v>
      </c>
      <c r="F186" t="s">
        <v>23</v>
      </c>
      <c r="G186" t="s">
        <v>255</v>
      </c>
      <c r="H186" t="s">
        <v>248</v>
      </c>
      <c r="I186">
        <v>4042145</v>
      </c>
      <c r="J186">
        <v>9.94</v>
      </c>
      <c r="K186">
        <v>22</v>
      </c>
      <c r="L186" t="s">
        <v>252</v>
      </c>
    </row>
    <row r="187" spans="1:12" x14ac:dyDescent="0.25">
      <c r="A187" t="s">
        <v>75</v>
      </c>
      <c r="B187" t="s">
        <v>136</v>
      </c>
      <c r="C187" s="2">
        <v>45644</v>
      </c>
      <c r="D187" t="s">
        <v>393</v>
      </c>
      <c r="E187" t="s">
        <v>60</v>
      </c>
      <c r="F187" t="s">
        <v>37</v>
      </c>
      <c r="G187" t="s">
        <v>255</v>
      </c>
      <c r="H187" t="s">
        <v>248</v>
      </c>
      <c r="I187">
        <v>4042170</v>
      </c>
      <c r="J187">
        <v>19.53</v>
      </c>
      <c r="K187">
        <v>48</v>
      </c>
      <c r="L187" t="s">
        <v>252</v>
      </c>
    </row>
    <row r="188" spans="1:12" x14ac:dyDescent="0.25">
      <c r="A188" t="s">
        <v>75</v>
      </c>
      <c r="B188" t="s">
        <v>18</v>
      </c>
      <c r="C188" s="2">
        <v>45644</v>
      </c>
      <c r="D188" t="s">
        <v>387</v>
      </c>
      <c r="E188" t="s">
        <v>388</v>
      </c>
      <c r="F188" t="s">
        <v>23</v>
      </c>
      <c r="G188" t="s">
        <v>258</v>
      </c>
      <c r="H188" t="s">
        <v>249</v>
      </c>
      <c r="I188">
        <v>4042384</v>
      </c>
      <c r="J188">
        <v>9.48</v>
      </c>
      <c r="K188">
        <v>24</v>
      </c>
      <c r="L188" t="s">
        <v>252</v>
      </c>
    </row>
    <row r="189" spans="1:12" x14ac:dyDescent="0.25">
      <c r="A189" t="s">
        <v>75</v>
      </c>
      <c r="B189" t="s">
        <v>136</v>
      </c>
      <c r="C189" s="2">
        <v>45644</v>
      </c>
      <c r="D189" t="s">
        <v>229</v>
      </c>
      <c r="E189" t="s">
        <v>55</v>
      </c>
      <c r="F189" t="s">
        <v>23</v>
      </c>
      <c r="G189" t="s">
        <v>255</v>
      </c>
      <c r="H189" t="s">
        <v>248</v>
      </c>
      <c r="I189">
        <v>4042175</v>
      </c>
      <c r="J189">
        <v>19.53</v>
      </c>
      <c r="K189">
        <v>74</v>
      </c>
      <c r="L189" t="s">
        <v>252</v>
      </c>
    </row>
    <row r="190" spans="1:12" x14ac:dyDescent="0.25">
      <c r="A190" t="s">
        <v>75</v>
      </c>
      <c r="B190" t="s">
        <v>18</v>
      </c>
      <c r="C190" s="2">
        <v>45644</v>
      </c>
      <c r="D190" t="s">
        <v>390</v>
      </c>
      <c r="E190" t="s">
        <v>19</v>
      </c>
      <c r="F190" t="s">
        <v>20</v>
      </c>
      <c r="G190" t="s">
        <v>392</v>
      </c>
      <c r="H190" t="s">
        <v>248</v>
      </c>
      <c r="I190">
        <v>4042183</v>
      </c>
      <c r="J190">
        <v>9.1999999999999993</v>
      </c>
      <c r="K190">
        <v>24</v>
      </c>
      <c r="L190" t="s">
        <v>252</v>
      </c>
    </row>
    <row r="191" spans="1:12" x14ac:dyDescent="0.25">
      <c r="A191" t="s">
        <v>75</v>
      </c>
      <c r="B191" t="s">
        <v>18</v>
      </c>
      <c r="C191" s="2">
        <v>45644</v>
      </c>
      <c r="D191" t="s">
        <v>403</v>
      </c>
      <c r="E191" t="s">
        <v>404</v>
      </c>
      <c r="F191" t="s">
        <v>23</v>
      </c>
      <c r="G191" t="s">
        <v>258</v>
      </c>
      <c r="H191" t="s">
        <v>249</v>
      </c>
      <c r="I191">
        <v>4042377</v>
      </c>
      <c r="J191">
        <v>9.48</v>
      </c>
      <c r="K191">
        <v>19</v>
      </c>
      <c r="L191" t="s">
        <v>252</v>
      </c>
    </row>
    <row r="192" spans="1:12" x14ac:dyDescent="0.25">
      <c r="A192" t="s">
        <v>75</v>
      </c>
      <c r="B192" t="s">
        <v>138</v>
      </c>
      <c r="C192" s="2">
        <v>45644</v>
      </c>
      <c r="D192" t="s">
        <v>384</v>
      </c>
      <c r="E192" t="s">
        <v>36</v>
      </c>
      <c r="F192" t="s">
        <v>37</v>
      </c>
      <c r="G192" t="s">
        <v>255</v>
      </c>
      <c r="H192" t="s">
        <v>248</v>
      </c>
      <c r="I192">
        <v>4040111</v>
      </c>
      <c r="J192">
        <v>11.47</v>
      </c>
      <c r="K192">
        <v>19</v>
      </c>
      <c r="L192" t="s">
        <v>252</v>
      </c>
    </row>
    <row r="193" spans="1:12" x14ac:dyDescent="0.25">
      <c r="A193" t="s">
        <v>75</v>
      </c>
      <c r="B193" t="s">
        <v>133</v>
      </c>
      <c r="C193" s="2">
        <v>45644</v>
      </c>
      <c r="D193" t="s">
        <v>405</v>
      </c>
      <c r="E193" t="s">
        <v>64</v>
      </c>
      <c r="F193" t="s">
        <v>23</v>
      </c>
      <c r="G193" t="s">
        <v>255</v>
      </c>
      <c r="H193" t="s">
        <v>248</v>
      </c>
      <c r="I193">
        <v>4041978</v>
      </c>
      <c r="J193">
        <v>26.9</v>
      </c>
      <c r="K193">
        <v>49</v>
      </c>
      <c r="L193" t="s">
        <v>252</v>
      </c>
    </row>
    <row r="194" spans="1:12" x14ac:dyDescent="0.25">
      <c r="A194" t="s">
        <v>75</v>
      </c>
      <c r="B194" t="s">
        <v>18</v>
      </c>
      <c r="C194" s="2">
        <v>45644</v>
      </c>
      <c r="D194" t="s">
        <v>382</v>
      </c>
      <c r="E194" t="s">
        <v>33</v>
      </c>
      <c r="F194" t="s">
        <v>23</v>
      </c>
      <c r="G194" t="s">
        <v>255</v>
      </c>
      <c r="H194" t="s">
        <v>248</v>
      </c>
      <c r="I194">
        <v>4040137</v>
      </c>
      <c r="J194">
        <v>13.14</v>
      </c>
      <c r="K194">
        <v>90</v>
      </c>
      <c r="L194" t="s">
        <v>252</v>
      </c>
    </row>
    <row r="195" spans="1:12" x14ac:dyDescent="0.25">
      <c r="A195" t="s">
        <v>75</v>
      </c>
      <c r="B195" t="s">
        <v>144</v>
      </c>
      <c r="C195" s="2">
        <v>45644</v>
      </c>
      <c r="D195" t="s">
        <v>396</v>
      </c>
      <c r="E195" t="s">
        <v>39</v>
      </c>
      <c r="F195" t="s">
        <v>37</v>
      </c>
      <c r="G195" t="s">
        <v>255</v>
      </c>
      <c r="H195" t="s">
        <v>248</v>
      </c>
      <c r="I195">
        <v>4043430</v>
      </c>
      <c r="J195">
        <v>28.26</v>
      </c>
      <c r="K195">
        <v>62</v>
      </c>
      <c r="L195" t="s">
        <v>252</v>
      </c>
    </row>
    <row r="196" spans="1:12" x14ac:dyDescent="0.25">
      <c r="A196" t="s">
        <v>75</v>
      </c>
      <c r="B196" t="s">
        <v>140</v>
      </c>
      <c r="C196" s="2">
        <v>45644</v>
      </c>
      <c r="D196" t="s">
        <v>385</v>
      </c>
      <c r="E196" t="s">
        <v>386</v>
      </c>
      <c r="F196" t="s">
        <v>23</v>
      </c>
      <c r="G196" t="s">
        <v>258</v>
      </c>
      <c r="H196" t="s">
        <v>249</v>
      </c>
      <c r="I196">
        <v>4043315</v>
      </c>
      <c r="J196">
        <v>9.58</v>
      </c>
      <c r="K196">
        <v>59</v>
      </c>
      <c r="L196" t="s">
        <v>252</v>
      </c>
    </row>
    <row r="197" spans="1:12" x14ac:dyDescent="0.25">
      <c r="A197" t="s">
        <v>75</v>
      </c>
      <c r="B197" t="s">
        <v>18</v>
      </c>
      <c r="C197" s="2">
        <v>45644</v>
      </c>
      <c r="D197" t="s">
        <v>401</v>
      </c>
      <c r="E197" t="s">
        <v>383</v>
      </c>
      <c r="F197" t="s">
        <v>23</v>
      </c>
      <c r="G197" t="s">
        <v>258</v>
      </c>
      <c r="H197" t="s">
        <v>249</v>
      </c>
      <c r="I197">
        <v>4043314</v>
      </c>
      <c r="J197">
        <v>10.19</v>
      </c>
      <c r="K197">
        <v>59</v>
      </c>
      <c r="L197" t="s">
        <v>252</v>
      </c>
    </row>
    <row r="198" spans="1:12" x14ac:dyDescent="0.25">
      <c r="A198" t="s">
        <v>75</v>
      </c>
      <c r="B198" t="s">
        <v>136</v>
      </c>
      <c r="C198" s="2">
        <v>45644</v>
      </c>
      <c r="D198" t="s">
        <v>393</v>
      </c>
      <c r="E198" t="s">
        <v>60</v>
      </c>
      <c r="F198" t="s">
        <v>37</v>
      </c>
      <c r="G198" t="s">
        <v>255</v>
      </c>
      <c r="H198" t="s">
        <v>248</v>
      </c>
      <c r="I198">
        <v>4043263</v>
      </c>
      <c r="J198">
        <v>21.37</v>
      </c>
      <c r="K198">
        <v>52</v>
      </c>
      <c r="L198" t="s">
        <v>252</v>
      </c>
    </row>
    <row r="199" spans="1:12" x14ac:dyDescent="0.25">
      <c r="A199" t="s">
        <v>75</v>
      </c>
      <c r="B199" t="s">
        <v>140</v>
      </c>
      <c r="C199" s="2">
        <v>45644</v>
      </c>
      <c r="D199" t="s">
        <v>385</v>
      </c>
      <c r="E199" t="s">
        <v>386</v>
      </c>
      <c r="F199" t="s">
        <v>23</v>
      </c>
      <c r="G199" t="s">
        <v>255</v>
      </c>
      <c r="H199" t="s">
        <v>248</v>
      </c>
      <c r="I199">
        <v>4043440</v>
      </c>
      <c r="J199">
        <v>9.1999999999999993</v>
      </c>
      <c r="K199">
        <v>46</v>
      </c>
      <c r="L199" t="s">
        <v>252</v>
      </c>
    </row>
    <row r="200" spans="1:12" x14ac:dyDescent="0.25">
      <c r="A200" t="s">
        <v>75</v>
      </c>
      <c r="B200" t="s">
        <v>143</v>
      </c>
      <c r="C200" s="2">
        <v>45644</v>
      </c>
      <c r="D200" t="s">
        <v>399</v>
      </c>
      <c r="E200" t="s">
        <v>400</v>
      </c>
      <c r="F200" t="s">
        <v>23</v>
      </c>
      <c r="G200" t="s">
        <v>255</v>
      </c>
      <c r="H200" t="s">
        <v>248</v>
      </c>
      <c r="I200">
        <v>4042567</v>
      </c>
      <c r="J200">
        <v>26.71</v>
      </c>
      <c r="K200">
        <v>78</v>
      </c>
      <c r="L200" t="s">
        <v>252</v>
      </c>
    </row>
    <row r="201" spans="1:12" x14ac:dyDescent="0.25">
      <c r="A201" t="s">
        <v>75</v>
      </c>
      <c r="B201" t="s">
        <v>144</v>
      </c>
      <c r="C201" s="2">
        <v>45644</v>
      </c>
      <c r="D201" t="s">
        <v>396</v>
      </c>
      <c r="E201" t="s">
        <v>39</v>
      </c>
      <c r="F201" t="s">
        <v>37</v>
      </c>
      <c r="G201" t="s">
        <v>255</v>
      </c>
      <c r="H201" t="s">
        <v>248</v>
      </c>
      <c r="I201">
        <v>4042566</v>
      </c>
      <c r="J201">
        <v>26.71</v>
      </c>
      <c r="K201">
        <v>129</v>
      </c>
      <c r="L201" t="s">
        <v>252</v>
      </c>
    </row>
    <row r="202" spans="1:12" x14ac:dyDescent="0.25">
      <c r="A202" t="s">
        <v>75</v>
      </c>
      <c r="B202" t="s">
        <v>142</v>
      </c>
      <c r="C202" s="2">
        <v>45644</v>
      </c>
      <c r="D202" t="s">
        <v>395</v>
      </c>
      <c r="E202" t="s">
        <v>41</v>
      </c>
      <c r="F202" t="s">
        <v>23</v>
      </c>
      <c r="G202" t="s">
        <v>255</v>
      </c>
      <c r="H202" t="s">
        <v>248</v>
      </c>
      <c r="I202">
        <v>4042495</v>
      </c>
      <c r="J202">
        <v>14.03</v>
      </c>
      <c r="K202">
        <v>32</v>
      </c>
      <c r="L202" t="s">
        <v>252</v>
      </c>
    </row>
    <row r="203" spans="1:12" x14ac:dyDescent="0.25">
      <c r="A203" t="s">
        <v>75</v>
      </c>
      <c r="B203" t="s">
        <v>18</v>
      </c>
      <c r="C203" s="2">
        <v>45644</v>
      </c>
      <c r="D203" t="s">
        <v>382</v>
      </c>
      <c r="E203" t="s">
        <v>33</v>
      </c>
      <c r="F203" t="s">
        <v>23</v>
      </c>
      <c r="G203" t="s">
        <v>255</v>
      </c>
      <c r="H203" t="s">
        <v>248</v>
      </c>
      <c r="I203">
        <v>4042490</v>
      </c>
      <c r="J203">
        <v>14.03</v>
      </c>
      <c r="K203">
        <v>72</v>
      </c>
      <c r="L203" t="s">
        <v>252</v>
      </c>
    </row>
    <row r="204" spans="1:12" x14ac:dyDescent="0.25">
      <c r="A204" t="s">
        <v>75</v>
      </c>
      <c r="B204" t="s">
        <v>21</v>
      </c>
      <c r="C204" s="2">
        <v>45644</v>
      </c>
      <c r="D204" t="s">
        <v>230</v>
      </c>
      <c r="E204" t="s">
        <v>231</v>
      </c>
      <c r="F204" t="s">
        <v>23</v>
      </c>
      <c r="G204" t="s">
        <v>255</v>
      </c>
      <c r="H204" t="s">
        <v>248</v>
      </c>
      <c r="I204">
        <v>4043244</v>
      </c>
      <c r="J204">
        <v>29.88</v>
      </c>
      <c r="K204">
        <v>116</v>
      </c>
      <c r="L204" t="s">
        <v>252</v>
      </c>
    </row>
    <row r="205" spans="1:12" x14ac:dyDescent="0.25">
      <c r="A205" t="s">
        <v>75</v>
      </c>
      <c r="B205" t="s">
        <v>138</v>
      </c>
      <c r="C205" s="2">
        <v>45644</v>
      </c>
      <c r="D205" t="s">
        <v>384</v>
      </c>
      <c r="E205" t="s">
        <v>36</v>
      </c>
      <c r="F205" t="s">
        <v>37</v>
      </c>
      <c r="G205" t="s">
        <v>255</v>
      </c>
      <c r="H205" t="s">
        <v>248</v>
      </c>
      <c r="I205">
        <v>4040263</v>
      </c>
      <c r="J205">
        <v>19.12</v>
      </c>
      <c r="K205">
        <v>46</v>
      </c>
      <c r="L205" t="s">
        <v>252</v>
      </c>
    </row>
    <row r="206" spans="1:12" x14ac:dyDescent="0.25">
      <c r="A206" t="s">
        <v>75</v>
      </c>
      <c r="B206" t="s">
        <v>133</v>
      </c>
      <c r="C206" s="2">
        <v>45644</v>
      </c>
      <c r="D206" t="s">
        <v>405</v>
      </c>
      <c r="E206" t="s">
        <v>64</v>
      </c>
      <c r="F206" t="s">
        <v>23</v>
      </c>
      <c r="G206" t="s">
        <v>258</v>
      </c>
      <c r="H206" t="s">
        <v>249</v>
      </c>
      <c r="I206">
        <v>4040218</v>
      </c>
      <c r="J206">
        <v>5.55</v>
      </c>
      <c r="K206">
        <v>54</v>
      </c>
      <c r="L206" t="s">
        <v>252</v>
      </c>
    </row>
    <row r="207" spans="1:12" x14ac:dyDescent="0.25">
      <c r="A207" t="s">
        <v>75</v>
      </c>
      <c r="B207" t="s">
        <v>18</v>
      </c>
      <c r="C207" s="2">
        <v>45644</v>
      </c>
      <c r="D207" t="s">
        <v>401</v>
      </c>
      <c r="E207" t="s">
        <v>383</v>
      </c>
      <c r="F207" t="s">
        <v>23</v>
      </c>
      <c r="G207" t="s">
        <v>255</v>
      </c>
      <c r="H207" t="s">
        <v>248</v>
      </c>
      <c r="I207">
        <v>4040523</v>
      </c>
      <c r="J207">
        <v>8.08</v>
      </c>
      <c r="K207">
        <v>84</v>
      </c>
      <c r="L207" t="s">
        <v>252</v>
      </c>
    </row>
    <row r="208" spans="1:12" x14ac:dyDescent="0.25">
      <c r="A208" t="s">
        <v>75</v>
      </c>
      <c r="B208" t="s">
        <v>133</v>
      </c>
      <c r="C208" s="2">
        <v>45644</v>
      </c>
      <c r="D208" t="s">
        <v>405</v>
      </c>
      <c r="E208" t="s">
        <v>64</v>
      </c>
      <c r="F208" t="s">
        <v>23</v>
      </c>
      <c r="G208" t="s">
        <v>255</v>
      </c>
      <c r="H208" t="s">
        <v>248</v>
      </c>
      <c r="I208">
        <v>4040524</v>
      </c>
      <c r="J208">
        <v>8.08</v>
      </c>
      <c r="K208">
        <v>79</v>
      </c>
      <c r="L208" t="s">
        <v>252</v>
      </c>
    </row>
    <row r="209" spans="1:12" x14ac:dyDescent="0.25">
      <c r="A209" t="s">
        <v>75</v>
      </c>
      <c r="B209" t="s">
        <v>136</v>
      </c>
      <c r="C209" s="2">
        <v>45644</v>
      </c>
      <c r="D209" t="s">
        <v>229</v>
      </c>
      <c r="E209" t="s">
        <v>55</v>
      </c>
      <c r="F209" t="s">
        <v>23</v>
      </c>
      <c r="G209" t="s">
        <v>256</v>
      </c>
      <c r="H209" t="s">
        <v>248</v>
      </c>
      <c r="I209">
        <v>4040478</v>
      </c>
      <c r="J209">
        <v>15.66</v>
      </c>
      <c r="K209">
        <v>59</v>
      </c>
      <c r="L209" t="s">
        <v>252</v>
      </c>
    </row>
    <row r="210" spans="1:12" x14ac:dyDescent="0.25">
      <c r="A210" t="s">
        <v>75</v>
      </c>
      <c r="B210" t="s">
        <v>138</v>
      </c>
      <c r="C210" s="2">
        <v>45644</v>
      </c>
      <c r="D210" t="s">
        <v>384</v>
      </c>
      <c r="E210" t="s">
        <v>36</v>
      </c>
      <c r="F210" t="s">
        <v>37</v>
      </c>
      <c r="G210" t="s">
        <v>257</v>
      </c>
      <c r="H210" t="s">
        <v>248</v>
      </c>
      <c r="I210">
        <v>4040261</v>
      </c>
      <c r="J210">
        <v>8.35</v>
      </c>
      <c r="K210">
        <v>20</v>
      </c>
      <c r="L210" t="s">
        <v>252</v>
      </c>
    </row>
    <row r="211" spans="1:12" x14ac:dyDescent="0.25">
      <c r="A211" t="s">
        <v>75</v>
      </c>
      <c r="B211" t="s">
        <v>65</v>
      </c>
      <c r="C211" s="2">
        <v>45644</v>
      </c>
      <c r="D211" t="s">
        <v>397</v>
      </c>
      <c r="E211" t="s">
        <v>35</v>
      </c>
      <c r="F211" t="s">
        <v>23</v>
      </c>
      <c r="G211" t="s">
        <v>257</v>
      </c>
      <c r="H211" t="s">
        <v>248</v>
      </c>
      <c r="I211">
        <v>4040225</v>
      </c>
      <c r="J211">
        <v>6.92</v>
      </c>
      <c r="K211">
        <v>24</v>
      </c>
      <c r="L211" t="s">
        <v>252</v>
      </c>
    </row>
    <row r="212" spans="1:12" x14ac:dyDescent="0.25">
      <c r="A212" t="s">
        <v>75</v>
      </c>
      <c r="B212" t="s">
        <v>18</v>
      </c>
      <c r="C212" s="2">
        <v>45644</v>
      </c>
      <c r="D212" t="s">
        <v>403</v>
      </c>
      <c r="E212" t="s">
        <v>404</v>
      </c>
      <c r="F212" t="s">
        <v>23</v>
      </c>
      <c r="G212" t="s">
        <v>255</v>
      </c>
      <c r="H212" t="s">
        <v>248</v>
      </c>
      <c r="I212">
        <v>4040727</v>
      </c>
      <c r="J212">
        <v>14.2</v>
      </c>
      <c r="K212">
        <v>20</v>
      </c>
      <c r="L212" t="s">
        <v>252</v>
      </c>
    </row>
    <row r="213" spans="1:12" x14ac:dyDescent="0.25">
      <c r="A213" t="s">
        <v>75</v>
      </c>
      <c r="B213" t="s">
        <v>18</v>
      </c>
      <c r="C213" s="2">
        <v>45644</v>
      </c>
      <c r="D213" t="s">
        <v>403</v>
      </c>
      <c r="E213" t="s">
        <v>404</v>
      </c>
      <c r="F213" t="s">
        <v>23</v>
      </c>
      <c r="G213" t="s">
        <v>255</v>
      </c>
      <c r="H213" t="s">
        <v>248</v>
      </c>
      <c r="I213">
        <v>4040726</v>
      </c>
      <c r="J213">
        <v>14.2</v>
      </c>
      <c r="K213">
        <v>22</v>
      </c>
      <c r="L213" t="s">
        <v>252</v>
      </c>
    </row>
    <row r="214" spans="1:12" x14ac:dyDescent="0.25">
      <c r="A214" t="s">
        <v>75</v>
      </c>
      <c r="B214" t="s">
        <v>65</v>
      </c>
      <c r="C214" s="2">
        <v>45644</v>
      </c>
      <c r="D214" t="s">
        <v>397</v>
      </c>
      <c r="E214" t="s">
        <v>35</v>
      </c>
      <c r="F214" t="s">
        <v>23</v>
      </c>
      <c r="G214" t="s">
        <v>257</v>
      </c>
      <c r="H214" t="s">
        <v>248</v>
      </c>
      <c r="I214">
        <v>4040226</v>
      </c>
      <c r="J214">
        <v>6.92</v>
      </c>
      <c r="K214">
        <v>22</v>
      </c>
      <c r="L214" t="s">
        <v>252</v>
      </c>
    </row>
    <row r="215" spans="1:12" x14ac:dyDescent="0.25">
      <c r="A215" t="s">
        <v>75</v>
      </c>
      <c r="B215" t="s">
        <v>135</v>
      </c>
      <c r="C215" s="2">
        <v>45644</v>
      </c>
      <c r="D215" t="s">
        <v>402</v>
      </c>
      <c r="E215" t="s">
        <v>30</v>
      </c>
      <c r="F215" t="s">
        <v>23</v>
      </c>
      <c r="G215" t="s">
        <v>257</v>
      </c>
      <c r="H215" t="s">
        <v>248</v>
      </c>
      <c r="I215">
        <v>4040619</v>
      </c>
      <c r="J215">
        <v>19.11</v>
      </c>
      <c r="K215">
        <v>60</v>
      </c>
      <c r="L215" t="s">
        <v>252</v>
      </c>
    </row>
    <row r="216" spans="1:12" x14ac:dyDescent="0.25">
      <c r="A216" t="s">
        <v>75</v>
      </c>
      <c r="B216" t="s">
        <v>140</v>
      </c>
      <c r="C216" s="2">
        <v>45644</v>
      </c>
      <c r="D216" t="s">
        <v>385</v>
      </c>
      <c r="E216" t="s">
        <v>386</v>
      </c>
      <c r="F216" t="s">
        <v>23</v>
      </c>
      <c r="G216" t="s">
        <v>255</v>
      </c>
      <c r="H216" t="s">
        <v>248</v>
      </c>
      <c r="I216">
        <v>4040238</v>
      </c>
      <c r="J216">
        <v>11.22</v>
      </c>
      <c r="K216">
        <v>88</v>
      </c>
      <c r="L216" t="s">
        <v>252</v>
      </c>
    </row>
    <row r="217" spans="1:12" x14ac:dyDescent="0.25">
      <c r="A217" t="s">
        <v>75</v>
      </c>
      <c r="B217" t="s">
        <v>139</v>
      </c>
      <c r="C217" s="2">
        <v>45644</v>
      </c>
      <c r="D217" t="s">
        <v>389</v>
      </c>
      <c r="E217" t="s">
        <v>43</v>
      </c>
      <c r="F217" t="s">
        <v>37</v>
      </c>
      <c r="G217" t="s">
        <v>255</v>
      </c>
      <c r="H217" t="s">
        <v>248</v>
      </c>
      <c r="I217">
        <v>4040248</v>
      </c>
      <c r="J217">
        <v>17.43</v>
      </c>
      <c r="K217">
        <v>47</v>
      </c>
      <c r="L217" t="s">
        <v>252</v>
      </c>
    </row>
    <row r="218" spans="1:12" x14ac:dyDescent="0.25">
      <c r="A218" t="s">
        <v>75</v>
      </c>
      <c r="B218" t="s">
        <v>18</v>
      </c>
      <c r="C218" s="2">
        <v>45644</v>
      </c>
      <c r="D218" t="s">
        <v>401</v>
      </c>
      <c r="E218" t="s">
        <v>383</v>
      </c>
      <c r="F218" t="s">
        <v>23</v>
      </c>
      <c r="G218" t="s">
        <v>255</v>
      </c>
      <c r="H218" t="s">
        <v>248</v>
      </c>
      <c r="I218">
        <v>4040249</v>
      </c>
      <c r="J218">
        <v>17.43</v>
      </c>
      <c r="K218">
        <v>61</v>
      </c>
      <c r="L218" t="s">
        <v>252</v>
      </c>
    </row>
    <row r="219" spans="1:12" x14ac:dyDescent="0.25">
      <c r="A219" t="s">
        <v>75</v>
      </c>
      <c r="B219" t="s">
        <v>18</v>
      </c>
      <c r="C219" s="2">
        <v>45644</v>
      </c>
      <c r="D219" t="s">
        <v>387</v>
      </c>
      <c r="E219" t="s">
        <v>388</v>
      </c>
      <c r="F219" t="s">
        <v>23</v>
      </c>
      <c r="G219" t="s">
        <v>255</v>
      </c>
      <c r="H219" t="s">
        <v>248</v>
      </c>
      <c r="I219">
        <v>4040542</v>
      </c>
      <c r="J219">
        <v>9.35</v>
      </c>
      <c r="K219">
        <v>20</v>
      </c>
      <c r="L219" t="s">
        <v>252</v>
      </c>
    </row>
    <row r="220" spans="1:12" x14ac:dyDescent="0.25">
      <c r="A220" t="s">
        <v>75</v>
      </c>
      <c r="B220" t="s">
        <v>138</v>
      </c>
      <c r="C220" s="2">
        <v>45644</v>
      </c>
      <c r="D220" t="s">
        <v>384</v>
      </c>
      <c r="E220" t="s">
        <v>36</v>
      </c>
      <c r="F220" t="s">
        <v>37</v>
      </c>
      <c r="G220" t="s">
        <v>257</v>
      </c>
      <c r="H220" t="s">
        <v>248</v>
      </c>
      <c r="I220">
        <v>4040260</v>
      </c>
      <c r="J220">
        <v>8.35</v>
      </c>
      <c r="K220">
        <v>20</v>
      </c>
      <c r="L220" t="s">
        <v>252</v>
      </c>
    </row>
    <row r="221" spans="1:12" x14ac:dyDescent="0.25">
      <c r="A221" t="s">
        <v>75</v>
      </c>
      <c r="B221" t="s">
        <v>18</v>
      </c>
      <c r="C221" s="2">
        <v>45644</v>
      </c>
      <c r="D221" t="s">
        <v>401</v>
      </c>
      <c r="E221" t="s">
        <v>383</v>
      </c>
      <c r="F221" t="s">
        <v>23</v>
      </c>
      <c r="G221" t="s">
        <v>255</v>
      </c>
      <c r="H221" t="s">
        <v>248</v>
      </c>
      <c r="I221">
        <v>4040359</v>
      </c>
      <c r="J221">
        <v>7.27</v>
      </c>
      <c r="K221">
        <v>16</v>
      </c>
      <c r="L221" t="s">
        <v>252</v>
      </c>
    </row>
    <row r="222" spans="1:12" x14ac:dyDescent="0.25">
      <c r="A222" t="s">
        <v>75</v>
      </c>
      <c r="B222" t="s">
        <v>139</v>
      </c>
      <c r="C222" s="2">
        <v>45644</v>
      </c>
      <c r="D222" t="s">
        <v>389</v>
      </c>
      <c r="E222" t="s">
        <v>43</v>
      </c>
      <c r="F222" t="s">
        <v>37</v>
      </c>
      <c r="G222" t="s">
        <v>255</v>
      </c>
      <c r="H222" t="s">
        <v>248</v>
      </c>
      <c r="I222">
        <v>4040358</v>
      </c>
      <c r="J222">
        <v>7.27</v>
      </c>
      <c r="K222">
        <v>21</v>
      </c>
      <c r="L222" t="s">
        <v>252</v>
      </c>
    </row>
    <row r="223" spans="1:12" x14ac:dyDescent="0.25">
      <c r="A223" t="s">
        <v>75</v>
      </c>
      <c r="B223" t="s">
        <v>144</v>
      </c>
      <c r="C223" s="2">
        <v>45644</v>
      </c>
      <c r="D223" t="s">
        <v>396</v>
      </c>
      <c r="E223" t="s">
        <v>39</v>
      </c>
      <c r="F223" t="s">
        <v>37</v>
      </c>
      <c r="G223" t="s">
        <v>255</v>
      </c>
      <c r="H223" t="s">
        <v>248</v>
      </c>
      <c r="I223">
        <v>4040417</v>
      </c>
      <c r="J223">
        <v>8.24</v>
      </c>
      <c r="K223">
        <v>50</v>
      </c>
      <c r="L223" t="s">
        <v>252</v>
      </c>
    </row>
    <row r="224" spans="1:12" x14ac:dyDescent="0.25">
      <c r="A224" t="s">
        <v>75</v>
      </c>
      <c r="B224" t="s">
        <v>138</v>
      </c>
      <c r="C224" s="2">
        <v>45644</v>
      </c>
      <c r="D224" t="s">
        <v>384</v>
      </c>
      <c r="E224" t="s">
        <v>36</v>
      </c>
      <c r="F224" t="s">
        <v>37</v>
      </c>
      <c r="G224" t="s">
        <v>255</v>
      </c>
      <c r="H224" t="s">
        <v>248</v>
      </c>
      <c r="I224">
        <v>4040416</v>
      </c>
      <c r="J224">
        <v>8.24</v>
      </c>
      <c r="K224">
        <v>21</v>
      </c>
      <c r="L224" t="s">
        <v>252</v>
      </c>
    </row>
    <row r="225" spans="1:12" x14ac:dyDescent="0.25">
      <c r="A225" t="s">
        <v>75</v>
      </c>
      <c r="B225" t="s">
        <v>138</v>
      </c>
      <c r="C225" s="2">
        <v>45644</v>
      </c>
      <c r="D225" t="s">
        <v>384</v>
      </c>
      <c r="E225" t="s">
        <v>36</v>
      </c>
      <c r="F225" t="s">
        <v>37</v>
      </c>
      <c r="G225" t="s">
        <v>255</v>
      </c>
      <c r="H225" t="s">
        <v>248</v>
      </c>
      <c r="I225">
        <v>4040403</v>
      </c>
      <c r="J225">
        <v>9.57</v>
      </c>
      <c r="K225">
        <v>54</v>
      </c>
      <c r="L225" t="s">
        <v>252</v>
      </c>
    </row>
    <row r="226" spans="1:12" x14ac:dyDescent="0.25">
      <c r="A226" t="s">
        <v>75</v>
      </c>
      <c r="B226" t="s">
        <v>18</v>
      </c>
      <c r="C226" s="2">
        <v>45644</v>
      </c>
      <c r="D226" t="s">
        <v>401</v>
      </c>
      <c r="E226" t="s">
        <v>383</v>
      </c>
      <c r="F226" t="s">
        <v>23</v>
      </c>
      <c r="G226" t="s">
        <v>255</v>
      </c>
      <c r="H226" t="s">
        <v>248</v>
      </c>
      <c r="I226">
        <v>4040402</v>
      </c>
      <c r="J226">
        <v>9.57</v>
      </c>
      <c r="K226">
        <v>52</v>
      </c>
      <c r="L226" t="s">
        <v>252</v>
      </c>
    </row>
    <row r="227" spans="1:12" x14ac:dyDescent="0.25">
      <c r="A227" t="s">
        <v>75</v>
      </c>
      <c r="B227" t="s">
        <v>136</v>
      </c>
      <c r="C227" s="2">
        <v>45644</v>
      </c>
      <c r="D227" t="s">
        <v>234</v>
      </c>
      <c r="E227" t="s">
        <v>58</v>
      </c>
      <c r="F227" t="s">
        <v>37</v>
      </c>
      <c r="G227" t="s">
        <v>256</v>
      </c>
      <c r="H227" t="s">
        <v>248</v>
      </c>
      <c r="I227">
        <v>4040388</v>
      </c>
      <c r="J227">
        <v>15.66</v>
      </c>
      <c r="K227">
        <v>93</v>
      </c>
      <c r="L227" t="s">
        <v>252</v>
      </c>
    </row>
    <row r="228" spans="1:12" x14ac:dyDescent="0.25">
      <c r="A228" t="s">
        <v>75</v>
      </c>
      <c r="B228" t="s">
        <v>144</v>
      </c>
      <c r="C228" s="2">
        <v>45644</v>
      </c>
      <c r="D228" t="s">
        <v>396</v>
      </c>
      <c r="E228" t="s">
        <v>39</v>
      </c>
      <c r="F228" t="s">
        <v>37</v>
      </c>
      <c r="G228" t="s">
        <v>255</v>
      </c>
      <c r="H228" t="s">
        <v>248</v>
      </c>
      <c r="I228">
        <v>4040387</v>
      </c>
      <c r="J228">
        <v>17.3</v>
      </c>
      <c r="K228">
        <v>94</v>
      </c>
      <c r="L228" t="s">
        <v>252</v>
      </c>
    </row>
    <row r="229" spans="1:12" x14ac:dyDescent="0.25">
      <c r="A229" t="s">
        <v>75</v>
      </c>
      <c r="B229" t="s">
        <v>136</v>
      </c>
      <c r="C229" s="2">
        <v>45644</v>
      </c>
      <c r="D229" t="s">
        <v>234</v>
      </c>
      <c r="E229" t="s">
        <v>58</v>
      </c>
      <c r="F229" t="s">
        <v>37</v>
      </c>
      <c r="G229" t="s">
        <v>255</v>
      </c>
      <c r="H229" t="s">
        <v>248</v>
      </c>
      <c r="I229">
        <v>4040386</v>
      </c>
      <c r="J229">
        <v>17.3</v>
      </c>
      <c r="K229">
        <v>50</v>
      </c>
      <c r="L229" t="s">
        <v>252</v>
      </c>
    </row>
    <row r="230" spans="1:12" x14ac:dyDescent="0.25">
      <c r="A230" t="s">
        <v>75</v>
      </c>
      <c r="B230" t="s">
        <v>138</v>
      </c>
      <c r="C230" s="2">
        <v>45644</v>
      </c>
      <c r="D230" t="s">
        <v>384</v>
      </c>
      <c r="E230" t="s">
        <v>36</v>
      </c>
      <c r="F230" t="s">
        <v>37</v>
      </c>
      <c r="G230" t="s">
        <v>255</v>
      </c>
      <c r="H230" t="s">
        <v>248</v>
      </c>
      <c r="I230">
        <v>4040385</v>
      </c>
      <c r="J230">
        <v>4.38</v>
      </c>
      <c r="K230">
        <v>19</v>
      </c>
      <c r="L230" t="s">
        <v>252</v>
      </c>
    </row>
    <row r="231" spans="1:12" x14ac:dyDescent="0.25">
      <c r="A231" t="s">
        <v>75</v>
      </c>
      <c r="B231" t="s">
        <v>18</v>
      </c>
      <c r="C231" s="2">
        <v>45644</v>
      </c>
      <c r="D231" t="s">
        <v>390</v>
      </c>
      <c r="E231" t="s">
        <v>19</v>
      </c>
      <c r="F231" t="s">
        <v>20</v>
      </c>
      <c r="G231" t="s">
        <v>258</v>
      </c>
      <c r="H231" t="s">
        <v>249</v>
      </c>
      <c r="I231">
        <v>4040384</v>
      </c>
      <c r="J231">
        <v>4.88</v>
      </c>
      <c r="K231">
        <v>19</v>
      </c>
      <c r="L231" t="s">
        <v>252</v>
      </c>
    </row>
    <row r="232" spans="1:12" x14ac:dyDescent="0.25">
      <c r="A232" t="s">
        <v>75</v>
      </c>
      <c r="B232" t="s">
        <v>138</v>
      </c>
      <c r="C232" s="2">
        <v>45644</v>
      </c>
      <c r="D232" t="s">
        <v>384</v>
      </c>
      <c r="E232" t="s">
        <v>36</v>
      </c>
      <c r="F232" t="s">
        <v>37</v>
      </c>
      <c r="G232" t="s">
        <v>255</v>
      </c>
      <c r="H232" t="s">
        <v>248</v>
      </c>
      <c r="I232">
        <v>4040367</v>
      </c>
      <c r="J232">
        <v>10.039999999999999</v>
      </c>
      <c r="K232">
        <v>34</v>
      </c>
      <c r="L232" t="s">
        <v>252</v>
      </c>
    </row>
    <row r="233" spans="1:12" x14ac:dyDescent="0.25">
      <c r="A233" t="s">
        <v>75</v>
      </c>
      <c r="B233" t="s">
        <v>18</v>
      </c>
      <c r="C233" s="2">
        <v>45644</v>
      </c>
      <c r="D233" t="s">
        <v>403</v>
      </c>
      <c r="E233" t="s">
        <v>404</v>
      </c>
      <c r="F233" t="s">
        <v>23</v>
      </c>
      <c r="G233" t="s">
        <v>255</v>
      </c>
      <c r="H233" t="s">
        <v>248</v>
      </c>
      <c r="I233">
        <v>4040366</v>
      </c>
      <c r="J233">
        <v>10.039999999999999</v>
      </c>
      <c r="K233">
        <v>70</v>
      </c>
      <c r="L233" t="s">
        <v>252</v>
      </c>
    </row>
    <row r="234" spans="1:12" x14ac:dyDescent="0.25">
      <c r="A234" t="s">
        <v>75</v>
      </c>
      <c r="B234" t="s">
        <v>143</v>
      </c>
      <c r="C234" s="2">
        <v>45644</v>
      </c>
      <c r="D234" t="s">
        <v>399</v>
      </c>
      <c r="E234" t="s">
        <v>400</v>
      </c>
      <c r="F234" t="s">
        <v>23</v>
      </c>
      <c r="G234" t="s">
        <v>258</v>
      </c>
      <c r="H234" t="s">
        <v>249</v>
      </c>
      <c r="I234">
        <v>4044233</v>
      </c>
      <c r="J234">
        <v>12.24</v>
      </c>
      <c r="K234">
        <v>32</v>
      </c>
      <c r="L234" t="s">
        <v>252</v>
      </c>
    </row>
    <row r="235" spans="1:12" x14ac:dyDescent="0.25">
      <c r="A235" t="s">
        <v>75</v>
      </c>
      <c r="B235" t="s">
        <v>143</v>
      </c>
      <c r="C235" s="2">
        <v>45644</v>
      </c>
      <c r="D235" t="s">
        <v>399</v>
      </c>
      <c r="E235" t="s">
        <v>400</v>
      </c>
      <c r="F235" t="s">
        <v>23</v>
      </c>
      <c r="G235" t="s">
        <v>257</v>
      </c>
      <c r="H235" t="s">
        <v>248</v>
      </c>
      <c r="I235">
        <v>4044238</v>
      </c>
      <c r="J235">
        <v>11.71</v>
      </c>
      <c r="K235">
        <v>26</v>
      </c>
      <c r="L235" t="s">
        <v>252</v>
      </c>
    </row>
    <row r="236" spans="1:12" x14ac:dyDescent="0.25">
      <c r="A236" t="s">
        <v>75</v>
      </c>
      <c r="B236" t="s">
        <v>136</v>
      </c>
      <c r="C236" s="2">
        <v>45644</v>
      </c>
      <c r="D236" t="s">
        <v>393</v>
      </c>
      <c r="E236" t="s">
        <v>60</v>
      </c>
      <c r="F236" t="s">
        <v>37</v>
      </c>
      <c r="G236" t="s">
        <v>255</v>
      </c>
      <c r="H236" t="s">
        <v>248</v>
      </c>
      <c r="I236">
        <v>4044211</v>
      </c>
      <c r="J236">
        <v>33.57</v>
      </c>
      <c r="K236">
        <v>100</v>
      </c>
      <c r="L236" t="s">
        <v>252</v>
      </c>
    </row>
    <row r="237" spans="1:12" x14ac:dyDescent="0.25">
      <c r="A237" t="s">
        <v>75</v>
      </c>
      <c r="B237" t="s">
        <v>21</v>
      </c>
      <c r="C237" s="2">
        <v>45644</v>
      </c>
      <c r="D237" t="s">
        <v>232</v>
      </c>
      <c r="E237" t="s">
        <v>233</v>
      </c>
      <c r="F237" t="s">
        <v>23</v>
      </c>
      <c r="G237" t="s">
        <v>255</v>
      </c>
      <c r="H237" t="s">
        <v>248</v>
      </c>
      <c r="I237">
        <v>4044258</v>
      </c>
      <c r="J237">
        <v>10.49</v>
      </c>
      <c r="K237">
        <v>20</v>
      </c>
      <c r="L237" t="s">
        <v>252</v>
      </c>
    </row>
    <row r="238" spans="1:12" x14ac:dyDescent="0.25">
      <c r="A238" t="s">
        <v>75</v>
      </c>
      <c r="B238" t="s">
        <v>21</v>
      </c>
      <c r="C238" s="2">
        <v>45644</v>
      </c>
      <c r="D238" t="s">
        <v>232</v>
      </c>
      <c r="E238" t="s">
        <v>233</v>
      </c>
      <c r="F238" t="s">
        <v>23</v>
      </c>
      <c r="G238" t="s">
        <v>255</v>
      </c>
      <c r="H238" t="s">
        <v>248</v>
      </c>
      <c r="I238">
        <v>4040262</v>
      </c>
      <c r="J238">
        <v>19.12</v>
      </c>
      <c r="K238">
        <v>41</v>
      </c>
      <c r="L238" t="s">
        <v>252</v>
      </c>
    </row>
    <row r="239" spans="1:12" x14ac:dyDescent="0.25">
      <c r="A239" t="s">
        <v>75</v>
      </c>
      <c r="B239" t="s">
        <v>65</v>
      </c>
      <c r="C239" s="2">
        <v>45644</v>
      </c>
      <c r="D239" t="s">
        <v>397</v>
      </c>
      <c r="E239" t="s">
        <v>35</v>
      </c>
      <c r="F239" t="s">
        <v>23</v>
      </c>
      <c r="G239" t="s">
        <v>258</v>
      </c>
      <c r="H239" t="s">
        <v>249</v>
      </c>
      <c r="I239">
        <v>4044231</v>
      </c>
      <c r="J239">
        <v>12.24</v>
      </c>
      <c r="K239">
        <v>21</v>
      </c>
      <c r="L239" t="s">
        <v>252</v>
      </c>
    </row>
    <row r="240" spans="1:12" x14ac:dyDescent="0.25">
      <c r="A240" t="s">
        <v>75</v>
      </c>
      <c r="B240" t="s">
        <v>138</v>
      </c>
      <c r="C240" s="2">
        <v>45644</v>
      </c>
      <c r="D240" t="s">
        <v>384</v>
      </c>
      <c r="E240" t="s">
        <v>36</v>
      </c>
      <c r="F240" t="s">
        <v>37</v>
      </c>
      <c r="G240" t="s">
        <v>255</v>
      </c>
      <c r="H240" t="s">
        <v>248</v>
      </c>
      <c r="I240">
        <v>4044104</v>
      </c>
      <c r="J240">
        <v>17.22</v>
      </c>
      <c r="K240">
        <v>34</v>
      </c>
      <c r="L240" t="s">
        <v>252</v>
      </c>
    </row>
    <row r="241" spans="1:12" x14ac:dyDescent="0.25">
      <c r="A241" t="s">
        <v>75</v>
      </c>
      <c r="B241" t="s">
        <v>18</v>
      </c>
      <c r="C241" s="2">
        <v>45644</v>
      </c>
      <c r="D241" t="s">
        <v>382</v>
      </c>
      <c r="E241" t="s">
        <v>33</v>
      </c>
      <c r="F241" t="s">
        <v>23</v>
      </c>
      <c r="G241" t="s">
        <v>255</v>
      </c>
      <c r="H241" t="s">
        <v>248</v>
      </c>
      <c r="I241">
        <v>4044105</v>
      </c>
      <c r="J241">
        <v>17.22</v>
      </c>
      <c r="K241">
        <v>47</v>
      </c>
      <c r="L241" t="s">
        <v>252</v>
      </c>
    </row>
    <row r="242" spans="1:12" x14ac:dyDescent="0.25">
      <c r="A242" t="s">
        <v>75</v>
      </c>
      <c r="B242" t="s">
        <v>135</v>
      </c>
      <c r="C242" s="2">
        <v>45644</v>
      </c>
      <c r="D242" t="s">
        <v>402</v>
      </c>
      <c r="E242" t="s">
        <v>30</v>
      </c>
      <c r="F242" t="s">
        <v>23</v>
      </c>
      <c r="G242" t="s">
        <v>255</v>
      </c>
      <c r="H242" t="s">
        <v>248</v>
      </c>
      <c r="I242">
        <v>4044269</v>
      </c>
      <c r="J242">
        <v>8.19</v>
      </c>
      <c r="K242">
        <v>0</v>
      </c>
      <c r="L242" t="s">
        <v>252</v>
      </c>
    </row>
    <row r="243" spans="1:12" x14ac:dyDescent="0.25">
      <c r="A243" t="s">
        <v>75</v>
      </c>
      <c r="B243" t="s">
        <v>21</v>
      </c>
      <c r="C243" s="2">
        <v>45644</v>
      </c>
      <c r="D243" t="s">
        <v>232</v>
      </c>
      <c r="E243" t="s">
        <v>233</v>
      </c>
      <c r="F243" t="s">
        <v>23</v>
      </c>
      <c r="G243" t="s">
        <v>255</v>
      </c>
      <c r="H243" t="s">
        <v>248</v>
      </c>
      <c r="I243">
        <v>4044268</v>
      </c>
      <c r="J243">
        <v>8.19</v>
      </c>
      <c r="K243">
        <v>21</v>
      </c>
      <c r="L243" t="s">
        <v>252</v>
      </c>
    </row>
    <row r="244" spans="1:12" x14ac:dyDescent="0.25">
      <c r="A244" t="s">
        <v>75</v>
      </c>
      <c r="B244" t="s">
        <v>21</v>
      </c>
      <c r="C244" s="2">
        <v>45645</v>
      </c>
      <c r="D244" t="s">
        <v>230</v>
      </c>
      <c r="E244" t="s">
        <v>231</v>
      </c>
      <c r="F244" t="s">
        <v>23</v>
      </c>
      <c r="G244" t="s">
        <v>258</v>
      </c>
      <c r="H244" t="s">
        <v>249</v>
      </c>
      <c r="I244">
        <v>4044917</v>
      </c>
      <c r="J244">
        <v>3.88</v>
      </c>
      <c r="K244">
        <v>18</v>
      </c>
      <c r="L244" t="s">
        <v>252</v>
      </c>
    </row>
    <row r="245" spans="1:12" x14ac:dyDescent="0.25">
      <c r="A245" t="s">
        <v>75</v>
      </c>
      <c r="B245" t="s">
        <v>136</v>
      </c>
      <c r="C245" s="2">
        <v>45645</v>
      </c>
      <c r="D245" t="s">
        <v>393</v>
      </c>
      <c r="E245" t="s">
        <v>60</v>
      </c>
      <c r="F245" t="s">
        <v>37</v>
      </c>
      <c r="G245" t="s">
        <v>255</v>
      </c>
      <c r="H245" t="s">
        <v>248</v>
      </c>
      <c r="I245">
        <v>4044212</v>
      </c>
      <c r="J245">
        <v>33.57</v>
      </c>
      <c r="K245">
        <v>83</v>
      </c>
      <c r="L245" t="s">
        <v>252</v>
      </c>
    </row>
    <row r="246" spans="1:12" x14ac:dyDescent="0.25">
      <c r="A246" t="s">
        <v>75</v>
      </c>
      <c r="B246" t="s">
        <v>18</v>
      </c>
      <c r="C246" s="2">
        <v>45645</v>
      </c>
      <c r="D246" t="s">
        <v>387</v>
      </c>
      <c r="E246" t="s">
        <v>388</v>
      </c>
      <c r="F246" t="s">
        <v>23</v>
      </c>
      <c r="G246" t="s">
        <v>255</v>
      </c>
      <c r="H246" t="s">
        <v>248</v>
      </c>
      <c r="I246">
        <v>4043502</v>
      </c>
      <c r="J246">
        <v>14.78</v>
      </c>
      <c r="K246">
        <v>45</v>
      </c>
      <c r="L246" t="s">
        <v>252</v>
      </c>
    </row>
    <row r="247" spans="1:12" x14ac:dyDescent="0.25">
      <c r="A247" t="s">
        <v>75</v>
      </c>
      <c r="B247" t="s">
        <v>18</v>
      </c>
      <c r="C247" s="2">
        <v>45645</v>
      </c>
      <c r="D247" t="s">
        <v>380</v>
      </c>
      <c r="E247" t="s">
        <v>69</v>
      </c>
      <c r="F247" t="s">
        <v>23</v>
      </c>
      <c r="G247" t="s">
        <v>255</v>
      </c>
      <c r="H247" t="s">
        <v>248</v>
      </c>
      <c r="I247">
        <v>4044146</v>
      </c>
      <c r="J247">
        <v>21.37</v>
      </c>
      <c r="K247">
        <v>50</v>
      </c>
      <c r="L247" t="s">
        <v>252</v>
      </c>
    </row>
    <row r="248" spans="1:12" x14ac:dyDescent="0.25">
      <c r="A248" t="s">
        <v>75</v>
      </c>
      <c r="B248" t="s">
        <v>142</v>
      </c>
      <c r="C248" s="2">
        <v>45645</v>
      </c>
      <c r="D248" t="s">
        <v>395</v>
      </c>
      <c r="E248" t="s">
        <v>41</v>
      </c>
      <c r="F248" t="s">
        <v>23</v>
      </c>
      <c r="G248" t="s">
        <v>255</v>
      </c>
      <c r="H248" t="s">
        <v>248</v>
      </c>
      <c r="I248">
        <v>4044147</v>
      </c>
      <c r="J248">
        <v>21.37</v>
      </c>
      <c r="K248">
        <v>60</v>
      </c>
      <c r="L248" t="s">
        <v>252</v>
      </c>
    </row>
    <row r="249" spans="1:12" x14ac:dyDescent="0.25">
      <c r="A249" t="s">
        <v>75</v>
      </c>
      <c r="B249" t="s">
        <v>138</v>
      </c>
      <c r="C249" s="2">
        <v>45645</v>
      </c>
      <c r="D249" t="s">
        <v>384</v>
      </c>
      <c r="E249" t="s">
        <v>36</v>
      </c>
      <c r="F249" t="s">
        <v>37</v>
      </c>
      <c r="G249" t="s">
        <v>255</v>
      </c>
      <c r="H249" t="s">
        <v>248</v>
      </c>
      <c r="I249">
        <v>4044150</v>
      </c>
      <c r="J249">
        <v>9.25</v>
      </c>
      <c r="K249">
        <v>19</v>
      </c>
      <c r="L249" t="s">
        <v>252</v>
      </c>
    </row>
    <row r="250" spans="1:12" x14ac:dyDescent="0.25">
      <c r="A250" t="s">
        <v>75</v>
      </c>
      <c r="B250" t="s">
        <v>139</v>
      </c>
      <c r="C250" s="2">
        <v>45645</v>
      </c>
      <c r="D250" t="s">
        <v>389</v>
      </c>
      <c r="E250" t="s">
        <v>43</v>
      </c>
      <c r="F250" t="s">
        <v>37</v>
      </c>
      <c r="G250" t="s">
        <v>255</v>
      </c>
      <c r="H250" t="s">
        <v>248</v>
      </c>
      <c r="I250">
        <v>4044151</v>
      </c>
      <c r="J250">
        <v>9.25</v>
      </c>
      <c r="K250">
        <v>28</v>
      </c>
      <c r="L250" t="s">
        <v>252</v>
      </c>
    </row>
    <row r="251" spans="1:12" x14ac:dyDescent="0.25">
      <c r="A251" t="s">
        <v>75</v>
      </c>
      <c r="B251" t="s">
        <v>136</v>
      </c>
      <c r="C251" s="2">
        <v>45645</v>
      </c>
      <c r="D251" t="s">
        <v>393</v>
      </c>
      <c r="E251" t="s">
        <v>60</v>
      </c>
      <c r="F251" t="s">
        <v>37</v>
      </c>
      <c r="G251" t="s">
        <v>255</v>
      </c>
      <c r="H251" t="s">
        <v>248</v>
      </c>
      <c r="I251">
        <v>4043497</v>
      </c>
      <c r="J251">
        <v>5.23</v>
      </c>
      <c r="K251">
        <v>14</v>
      </c>
      <c r="L251" t="s">
        <v>252</v>
      </c>
    </row>
    <row r="252" spans="1:12" x14ac:dyDescent="0.25">
      <c r="A252" t="s">
        <v>75</v>
      </c>
      <c r="B252" t="s">
        <v>21</v>
      </c>
      <c r="C252" s="2">
        <v>45645</v>
      </c>
      <c r="D252" t="s">
        <v>232</v>
      </c>
      <c r="E252" t="s">
        <v>233</v>
      </c>
      <c r="F252" t="s">
        <v>23</v>
      </c>
      <c r="G252" t="s">
        <v>255</v>
      </c>
      <c r="H252" t="s">
        <v>248</v>
      </c>
      <c r="I252">
        <v>4043496</v>
      </c>
      <c r="J252">
        <v>5.23</v>
      </c>
      <c r="K252">
        <v>17</v>
      </c>
      <c r="L252" t="s">
        <v>252</v>
      </c>
    </row>
    <row r="253" spans="1:12" x14ac:dyDescent="0.25">
      <c r="A253" t="s">
        <v>75</v>
      </c>
      <c r="B253" t="s">
        <v>18</v>
      </c>
      <c r="C253" s="2">
        <v>45645</v>
      </c>
      <c r="D253" t="s">
        <v>387</v>
      </c>
      <c r="E253" t="s">
        <v>388</v>
      </c>
      <c r="F253" t="s">
        <v>23</v>
      </c>
      <c r="G253" t="s">
        <v>255</v>
      </c>
      <c r="H253" t="s">
        <v>248</v>
      </c>
      <c r="I253">
        <v>4043260</v>
      </c>
      <c r="J253">
        <v>21.37</v>
      </c>
      <c r="K253">
        <v>41</v>
      </c>
      <c r="L253" t="s">
        <v>252</v>
      </c>
    </row>
    <row r="254" spans="1:12" x14ac:dyDescent="0.25">
      <c r="A254" t="s">
        <v>75</v>
      </c>
      <c r="B254" t="s">
        <v>18</v>
      </c>
      <c r="C254" s="2">
        <v>45645</v>
      </c>
      <c r="D254" t="s">
        <v>387</v>
      </c>
      <c r="E254" t="s">
        <v>388</v>
      </c>
      <c r="F254" t="s">
        <v>23</v>
      </c>
      <c r="G254" t="s">
        <v>255</v>
      </c>
      <c r="H254" t="s">
        <v>248</v>
      </c>
      <c r="I254">
        <v>4043264</v>
      </c>
      <c r="J254">
        <v>21.37</v>
      </c>
      <c r="K254">
        <v>37</v>
      </c>
      <c r="L254" t="s">
        <v>252</v>
      </c>
    </row>
    <row r="255" spans="1:12" x14ac:dyDescent="0.25">
      <c r="A255" t="s">
        <v>75</v>
      </c>
      <c r="B255" t="s">
        <v>141</v>
      </c>
      <c r="C255" s="2">
        <v>45645</v>
      </c>
      <c r="D255" t="s">
        <v>406</v>
      </c>
      <c r="E255" t="s">
        <v>66</v>
      </c>
      <c r="F255" t="s">
        <v>23</v>
      </c>
      <c r="G255" t="s">
        <v>257</v>
      </c>
      <c r="H255" t="s">
        <v>248</v>
      </c>
      <c r="I255">
        <v>4043275</v>
      </c>
      <c r="J255">
        <v>21.16</v>
      </c>
      <c r="K255">
        <v>31</v>
      </c>
      <c r="L255" t="s">
        <v>252</v>
      </c>
    </row>
    <row r="256" spans="1:12" x14ac:dyDescent="0.25">
      <c r="A256" t="s">
        <v>75</v>
      </c>
      <c r="B256" t="s">
        <v>18</v>
      </c>
      <c r="C256" s="2">
        <v>45645</v>
      </c>
      <c r="D256" t="s">
        <v>403</v>
      </c>
      <c r="E256" t="s">
        <v>404</v>
      </c>
      <c r="F256" t="s">
        <v>23</v>
      </c>
      <c r="G256" t="s">
        <v>257</v>
      </c>
      <c r="H256" t="s">
        <v>248</v>
      </c>
      <c r="I256">
        <v>4043276</v>
      </c>
      <c r="J256">
        <v>21.16</v>
      </c>
      <c r="K256">
        <v>74</v>
      </c>
      <c r="L256" t="s">
        <v>252</v>
      </c>
    </row>
    <row r="257" spans="1:12" x14ac:dyDescent="0.25">
      <c r="A257" t="s">
        <v>75</v>
      </c>
      <c r="B257" t="s">
        <v>142</v>
      </c>
      <c r="C257" s="2">
        <v>45645</v>
      </c>
      <c r="D257" t="s">
        <v>395</v>
      </c>
      <c r="E257" t="s">
        <v>41</v>
      </c>
      <c r="F257" t="s">
        <v>23</v>
      </c>
      <c r="G257" t="s">
        <v>275</v>
      </c>
      <c r="H257" t="s">
        <v>249</v>
      </c>
      <c r="I257">
        <v>4044855</v>
      </c>
      <c r="J257">
        <v>12.78</v>
      </c>
      <c r="K257">
        <v>22</v>
      </c>
      <c r="L257" t="s">
        <v>252</v>
      </c>
    </row>
    <row r="258" spans="1:12" x14ac:dyDescent="0.25">
      <c r="A258" t="s">
        <v>75</v>
      </c>
      <c r="B258" t="s">
        <v>141</v>
      </c>
      <c r="C258" s="2">
        <v>45645</v>
      </c>
      <c r="D258" t="s">
        <v>406</v>
      </c>
      <c r="E258" t="s">
        <v>66</v>
      </c>
      <c r="F258" t="s">
        <v>23</v>
      </c>
      <c r="G258" t="s">
        <v>258</v>
      </c>
      <c r="H258" t="s">
        <v>249</v>
      </c>
      <c r="I258">
        <v>4044920</v>
      </c>
      <c r="J258">
        <v>11.6</v>
      </c>
      <c r="K258">
        <v>34</v>
      </c>
      <c r="L258" t="s">
        <v>252</v>
      </c>
    </row>
    <row r="259" spans="1:12" x14ac:dyDescent="0.25">
      <c r="A259" t="s">
        <v>75</v>
      </c>
      <c r="B259" t="s">
        <v>18</v>
      </c>
      <c r="C259" s="2">
        <v>45645</v>
      </c>
      <c r="D259" t="s">
        <v>401</v>
      </c>
      <c r="E259" t="s">
        <v>383</v>
      </c>
      <c r="F259" t="s">
        <v>23</v>
      </c>
      <c r="G259" t="s">
        <v>258</v>
      </c>
      <c r="H259" t="s">
        <v>249</v>
      </c>
      <c r="I259">
        <v>4044922</v>
      </c>
      <c r="J259">
        <v>11.43</v>
      </c>
      <c r="K259">
        <v>34</v>
      </c>
      <c r="L259" t="s">
        <v>252</v>
      </c>
    </row>
    <row r="260" spans="1:12" x14ac:dyDescent="0.25">
      <c r="A260" t="s">
        <v>75</v>
      </c>
      <c r="B260" t="s">
        <v>18</v>
      </c>
      <c r="C260" s="2">
        <v>45645</v>
      </c>
      <c r="D260" t="s">
        <v>403</v>
      </c>
      <c r="E260" t="s">
        <v>404</v>
      </c>
      <c r="F260" t="s">
        <v>23</v>
      </c>
      <c r="G260" t="s">
        <v>257</v>
      </c>
      <c r="H260" t="s">
        <v>248</v>
      </c>
      <c r="I260">
        <v>4042692</v>
      </c>
      <c r="J260">
        <v>11.13</v>
      </c>
      <c r="K260">
        <v>24</v>
      </c>
      <c r="L260" t="s">
        <v>252</v>
      </c>
    </row>
    <row r="261" spans="1:12" x14ac:dyDescent="0.25">
      <c r="A261" t="s">
        <v>75</v>
      </c>
      <c r="B261" t="s">
        <v>18</v>
      </c>
      <c r="C261" s="2">
        <v>45645</v>
      </c>
      <c r="D261" t="s">
        <v>380</v>
      </c>
      <c r="E261" t="s">
        <v>69</v>
      </c>
      <c r="F261" t="s">
        <v>23</v>
      </c>
      <c r="G261" t="s">
        <v>255</v>
      </c>
      <c r="H261" t="s">
        <v>248</v>
      </c>
      <c r="I261">
        <v>4044945</v>
      </c>
      <c r="J261">
        <v>16.53</v>
      </c>
      <c r="K261">
        <v>42</v>
      </c>
      <c r="L261" t="s">
        <v>252</v>
      </c>
    </row>
    <row r="262" spans="1:12" x14ac:dyDescent="0.25">
      <c r="A262" t="s">
        <v>75</v>
      </c>
      <c r="B262" t="s">
        <v>65</v>
      </c>
      <c r="C262" s="2">
        <v>45645</v>
      </c>
      <c r="D262" t="s">
        <v>397</v>
      </c>
      <c r="E262" t="s">
        <v>35</v>
      </c>
      <c r="F262" t="s">
        <v>23</v>
      </c>
      <c r="G262" t="s">
        <v>255</v>
      </c>
      <c r="H262" t="s">
        <v>248</v>
      </c>
      <c r="I262">
        <v>4045645</v>
      </c>
      <c r="J262">
        <v>12.94</v>
      </c>
      <c r="K262">
        <v>31</v>
      </c>
      <c r="L262" t="s">
        <v>252</v>
      </c>
    </row>
    <row r="263" spans="1:12" x14ac:dyDescent="0.25">
      <c r="A263" t="s">
        <v>75</v>
      </c>
      <c r="B263" t="s">
        <v>140</v>
      </c>
      <c r="C263" s="2">
        <v>45645</v>
      </c>
      <c r="D263" t="s">
        <v>385</v>
      </c>
      <c r="E263" t="s">
        <v>386</v>
      </c>
      <c r="F263" t="s">
        <v>23</v>
      </c>
      <c r="G263" t="s">
        <v>275</v>
      </c>
      <c r="H263" t="s">
        <v>249</v>
      </c>
      <c r="I263">
        <v>4044853</v>
      </c>
      <c r="J263">
        <v>12.78</v>
      </c>
      <c r="K263">
        <v>35</v>
      </c>
      <c r="L263" t="s">
        <v>252</v>
      </c>
    </row>
    <row r="264" spans="1:12" x14ac:dyDescent="0.25">
      <c r="A264" t="s">
        <v>75</v>
      </c>
      <c r="B264" t="s">
        <v>136</v>
      </c>
      <c r="C264" s="2">
        <v>45645</v>
      </c>
      <c r="D264" t="s">
        <v>234</v>
      </c>
      <c r="E264" t="s">
        <v>58</v>
      </c>
      <c r="F264" t="s">
        <v>37</v>
      </c>
      <c r="G264" t="s">
        <v>255</v>
      </c>
      <c r="H264" t="s">
        <v>248</v>
      </c>
      <c r="I264">
        <v>4044785</v>
      </c>
      <c r="J264">
        <v>13.54</v>
      </c>
      <c r="K264">
        <v>26</v>
      </c>
      <c r="L264" t="s">
        <v>252</v>
      </c>
    </row>
    <row r="265" spans="1:12" x14ac:dyDescent="0.25">
      <c r="A265" t="s">
        <v>75</v>
      </c>
      <c r="B265" t="s">
        <v>18</v>
      </c>
      <c r="C265" s="2">
        <v>45645</v>
      </c>
      <c r="D265" t="s">
        <v>382</v>
      </c>
      <c r="E265" t="s">
        <v>33</v>
      </c>
      <c r="F265" t="s">
        <v>23</v>
      </c>
      <c r="G265" t="s">
        <v>255</v>
      </c>
      <c r="H265" t="s">
        <v>248</v>
      </c>
      <c r="I265">
        <v>4044783</v>
      </c>
      <c r="J265">
        <v>11.95</v>
      </c>
      <c r="K265">
        <v>32</v>
      </c>
      <c r="L265" t="s">
        <v>252</v>
      </c>
    </row>
    <row r="266" spans="1:12" x14ac:dyDescent="0.25">
      <c r="A266" t="s">
        <v>75</v>
      </c>
      <c r="B266" t="s">
        <v>136</v>
      </c>
      <c r="C266" s="2">
        <v>45645</v>
      </c>
      <c r="D266" t="s">
        <v>393</v>
      </c>
      <c r="E266" t="s">
        <v>60</v>
      </c>
      <c r="F266" t="s">
        <v>37</v>
      </c>
      <c r="G266" t="s">
        <v>256</v>
      </c>
      <c r="H266" t="s">
        <v>248</v>
      </c>
      <c r="I266">
        <v>4044761</v>
      </c>
      <c r="J266">
        <v>5.15</v>
      </c>
      <c r="K266">
        <v>30</v>
      </c>
      <c r="L266" t="s">
        <v>252</v>
      </c>
    </row>
    <row r="267" spans="1:12" x14ac:dyDescent="0.25">
      <c r="A267" t="s">
        <v>75</v>
      </c>
      <c r="B267" t="s">
        <v>142</v>
      </c>
      <c r="C267" s="2">
        <v>45645</v>
      </c>
      <c r="D267" t="s">
        <v>395</v>
      </c>
      <c r="E267" t="s">
        <v>41</v>
      </c>
      <c r="F267" t="s">
        <v>23</v>
      </c>
      <c r="G267" t="s">
        <v>255</v>
      </c>
      <c r="H267" t="s">
        <v>248</v>
      </c>
      <c r="I267">
        <v>4042496</v>
      </c>
      <c r="J267">
        <v>14.03</v>
      </c>
      <c r="K267">
        <v>58</v>
      </c>
      <c r="L267" t="s">
        <v>252</v>
      </c>
    </row>
    <row r="268" spans="1:12" x14ac:dyDescent="0.25">
      <c r="A268" t="s">
        <v>75</v>
      </c>
      <c r="B268" t="s">
        <v>18</v>
      </c>
      <c r="C268" s="2">
        <v>45645</v>
      </c>
      <c r="D268" t="s">
        <v>401</v>
      </c>
      <c r="E268" t="s">
        <v>383</v>
      </c>
      <c r="F268" t="s">
        <v>23</v>
      </c>
      <c r="G268" t="s">
        <v>255</v>
      </c>
      <c r="H268" t="s">
        <v>248</v>
      </c>
      <c r="I268">
        <v>4043393</v>
      </c>
      <c r="J268">
        <v>26.95</v>
      </c>
      <c r="K268">
        <v>45</v>
      </c>
      <c r="L268" t="s">
        <v>252</v>
      </c>
    </row>
    <row r="269" spans="1:12" x14ac:dyDescent="0.25">
      <c r="A269" t="s">
        <v>75</v>
      </c>
      <c r="B269" t="s">
        <v>136</v>
      </c>
      <c r="C269" s="2">
        <v>45645</v>
      </c>
      <c r="D269" t="s">
        <v>393</v>
      </c>
      <c r="E269" t="s">
        <v>60</v>
      </c>
      <c r="F269" t="s">
        <v>37</v>
      </c>
      <c r="G269" t="s">
        <v>256</v>
      </c>
      <c r="H269" t="s">
        <v>248</v>
      </c>
      <c r="I269">
        <v>4044760</v>
      </c>
      <c r="J269">
        <v>5.15</v>
      </c>
      <c r="K269">
        <v>19</v>
      </c>
      <c r="L269" t="s">
        <v>252</v>
      </c>
    </row>
    <row r="270" spans="1:12" x14ac:dyDescent="0.25">
      <c r="A270" t="s">
        <v>75</v>
      </c>
      <c r="B270" t="s">
        <v>133</v>
      </c>
      <c r="C270" s="2">
        <v>45645</v>
      </c>
      <c r="D270" t="s">
        <v>405</v>
      </c>
      <c r="E270" t="s">
        <v>64</v>
      </c>
      <c r="F270" t="s">
        <v>23</v>
      </c>
      <c r="G270" t="s">
        <v>255</v>
      </c>
      <c r="H270" t="s">
        <v>248</v>
      </c>
      <c r="I270">
        <v>4042491</v>
      </c>
      <c r="J270">
        <v>14.03</v>
      </c>
      <c r="K270">
        <v>95</v>
      </c>
      <c r="L270" t="s">
        <v>252</v>
      </c>
    </row>
    <row r="271" spans="1:12" x14ac:dyDescent="0.25">
      <c r="A271" t="s">
        <v>75</v>
      </c>
      <c r="B271" t="s">
        <v>18</v>
      </c>
      <c r="C271" s="2">
        <v>45645</v>
      </c>
      <c r="D271" t="s">
        <v>380</v>
      </c>
      <c r="E271" t="s">
        <v>69</v>
      </c>
      <c r="F271" t="s">
        <v>23</v>
      </c>
      <c r="G271" t="s">
        <v>255</v>
      </c>
      <c r="H271" t="s">
        <v>248</v>
      </c>
      <c r="I271">
        <v>4043410</v>
      </c>
      <c r="J271">
        <v>26.95</v>
      </c>
      <c r="K271">
        <v>114</v>
      </c>
      <c r="L271" t="s">
        <v>252</v>
      </c>
    </row>
    <row r="272" spans="1:12" x14ac:dyDescent="0.25">
      <c r="A272" t="s">
        <v>75</v>
      </c>
      <c r="B272" t="s">
        <v>133</v>
      </c>
      <c r="C272" s="2">
        <v>45645</v>
      </c>
      <c r="D272" t="s">
        <v>405</v>
      </c>
      <c r="E272" t="s">
        <v>64</v>
      </c>
      <c r="F272" t="s">
        <v>23</v>
      </c>
      <c r="G272" t="s">
        <v>255</v>
      </c>
      <c r="H272" t="s">
        <v>248</v>
      </c>
      <c r="I272">
        <v>4044787</v>
      </c>
      <c r="J272">
        <v>11.95</v>
      </c>
      <c r="K272">
        <v>33</v>
      </c>
      <c r="L272" t="s">
        <v>252</v>
      </c>
    </row>
    <row r="273" spans="1:12" x14ac:dyDescent="0.25">
      <c r="A273" t="s">
        <v>75</v>
      </c>
      <c r="B273" t="s">
        <v>18</v>
      </c>
      <c r="C273" s="2">
        <v>45645</v>
      </c>
      <c r="D273" t="s">
        <v>403</v>
      </c>
      <c r="E273" t="s">
        <v>404</v>
      </c>
      <c r="F273" t="s">
        <v>23</v>
      </c>
      <c r="G273" t="s">
        <v>259</v>
      </c>
      <c r="H273" t="s">
        <v>248</v>
      </c>
      <c r="I273">
        <v>4044835</v>
      </c>
      <c r="J273">
        <v>10.86</v>
      </c>
      <c r="K273">
        <v>34</v>
      </c>
      <c r="L273" t="s">
        <v>252</v>
      </c>
    </row>
    <row r="274" spans="1:12" x14ac:dyDescent="0.25">
      <c r="A274" t="s">
        <v>75</v>
      </c>
      <c r="B274" t="s">
        <v>140</v>
      </c>
      <c r="C274" s="2">
        <v>45645</v>
      </c>
      <c r="D274" t="s">
        <v>385</v>
      </c>
      <c r="E274" t="s">
        <v>386</v>
      </c>
      <c r="F274" t="s">
        <v>23</v>
      </c>
      <c r="G274" t="s">
        <v>255</v>
      </c>
      <c r="H274" t="s">
        <v>248</v>
      </c>
      <c r="I274">
        <v>4044818</v>
      </c>
      <c r="J274">
        <v>10.9</v>
      </c>
      <c r="K274">
        <v>22</v>
      </c>
      <c r="L274" t="s">
        <v>252</v>
      </c>
    </row>
    <row r="275" spans="1:12" x14ac:dyDescent="0.25">
      <c r="A275" t="s">
        <v>75</v>
      </c>
      <c r="B275" t="s">
        <v>141</v>
      </c>
      <c r="C275" s="2">
        <v>45645</v>
      </c>
      <c r="D275" t="s">
        <v>406</v>
      </c>
      <c r="E275" t="s">
        <v>66</v>
      </c>
      <c r="F275" t="s">
        <v>23</v>
      </c>
      <c r="G275" t="s">
        <v>255</v>
      </c>
      <c r="H275" t="s">
        <v>248</v>
      </c>
      <c r="I275">
        <v>4044817</v>
      </c>
      <c r="J275">
        <v>10.9</v>
      </c>
      <c r="K275">
        <v>59</v>
      </c>
      <c r="L275" t="s">
        <v>252</v>
      </c>
    </row>
    <row r="276" spans="1:12" x14ac:dyDescent="0.25">
      <c r="A276" t="s">
        <v>75</v>
      </c>
      <c r="B276" t="s">
        <v>136</v>
      </c>
      <c r="C276" s="2">
        <v>45645</v>
      </c>
      <c r="D276" t="s">
        <v>229</v>
      </c>
      <c r="E276" t="s">
        <v>55</v>
      </c>
      <c r="F276" t="s">
        <v>23</v>
      </c>
      <c r="G276" t="s">
        <v>255</v>
      </c>
      <c r="H276" t="s">
        <v>248</v>
      </c>
      <c r="I276">
        <v>4044813</v>
      </c>
      <c r="J276">
        <v>30.37</v>
      </c>
      <c r="K276">
        <v>53</v>
      </c>
      <c r="L276" t="s">
        <v>252</v>
      </c>
    </row>
    <row r="277" spans="1:12" x14ac:dyDescent="0.25">
      <c r="A277" t="s">
        <v>75</v>
      </c>
      <c r="B277" t="s">
        <v>143</v>
      </c>
      <c r="C277" s="2">
        <v>45645</v>
      </c>
      <c r="D277" t="s">
        <v>399</v>
      </c>
      <c r="E277" t="s">
        <v>400</v>
      </c>
      <c r="F277" t="s">
        <v>23</v>
      </c>
      <c r="G277" t="s">
        <v>255</v>
      </c>
      <c r="H277" t="s">
        <v>248</v>
      </c>
      <c r="I277">
        <v>4044806</v>
      </c>
      <c r="J277">
        <v>14.46</v>
      </c>
      <c r="K277">
        <v>79</v>
      </c>
      <c r="L277" t="s">
        <v>252</v>
      </c>
    </row>
    <row r="278" spans="1:12" x14ac:dyDescent="0.25">
      <c r="A278" t="s">
        <v>75</v>
      </c>
      <c r="B278" t="s">
        <v>140</v>
      </c>
      <c r="C278" s="2">
        <v>45645</v>
      </c>
      <c r="D278" t="s">
        <v>385</v>
      </c>
      <c r="E278" t="s">
        <v>386</v>
      </c>
      <c r="F278" t="s">
        <v>23</v>
      </c>
      <c r="G278" t="s">
        <v>255</v>
      </c>
      <c r="H278" t="s">
        <v>248</v>
      </c>
      <c r="I278">
        <v>4044803</v>
      </c>
      <c r="J278">
        <v>14.46</v>
      </c>
      <c r="K278">
        <v>56</v>
      </c>
      <c r="L278" t="s">
        <v>252</v>
      </c>
    </row>
    <row r="279" spans="1:12" x14ac:dyDescent="0.25">
      <c r="A279" t="s">
        <v>75</v>
      </c>
      <c r="B279" t="s">
        <v>142</v>
      </c>
      <c r="C279" s="2">
        <v>45645</v>
      </c>
      <c r="D279" t="s">
        <v>395</v>
      </c>
      <c r="E279" t="s">
        <v>41</v>
      </c>
      <c r="F279" t="s">
        <v>23</v>
      </c>
      <c r="G279" t="s">
        <v>255</v>
      </c>
      <c r="H279" t="s">
        <v>248</v>
      </c>
      <c r="I279">
        <v>4044793</v>
      </c>
      <c r="J279">
        <v>9.9700000000000006</v>
      </c>
      <c r="K279">
        <v>12</v>
      </c>
      <c r="L279" t="s">
        <v>252</v>
      </c>
    </row>
    <row r="280" spans="1:12" x14ac:dyDescent="0.25">
      <c r="A280" t="s">
        <v>75</v>
      </c>
      <c r="B280" t="s">
        <v>18</v>
      </c>
      <c r="C280" s="2">
        <v>45645</v>
      </c>
      <c r="D280" t="s">
        <v>403</v>
      </c>
      <c r="E280" t="s">
        <v>404</v>
      </c>
      <c r="F280" t="s">
        <v>23</v>
      </c>
      <c r="G280" t="s">
        <v>255</v>
      </c>
      <c r="H280" t="s">
        <v>248</v>
      </c>
      <c r="I280">
        <v>4044792</v>
      </c>
      <c r="J280">
        <v>10.039999999999999</v>
      </c>
      <c r="K280">
        <v>37</v>
      </c>
      <c r="L280" t="s">
        <v>252</v>
      </c>
    </row>
    <row r="281" spans="1:12" x14ac:dyDescent="0.25">
      <c r="A281" t="s">
        <v>75</v>
      </c>
      <c r="B281" t="s">
        <v>133</v>
      </c>
      <c r="C281" s="2">
        <v>45645</v>
      </c>
      <c r="D281" t="s">
        <v>405</v>
      </c>
      <c r="E281" t="s">
        <v>64</v>
      </c>
      <c r="F281" t="s">
        <v>23</v>
      </c>
      <c r="G281" t="s">
        <v>255</v>
      </c>
      <c r="H281" t="s">
        <v>248</v>
      </c>
      <c r="I281">
        <v>4044790</v>
      </c>
      <c r="J281">
        <v>13.54</v>
      </c>
      <c r="K281">
        <v>92</v>
      </c>
      <c r="L281" t="s">
        <v>252</v>
      </c>
    </row>
    <row r="282" spans="1:12" x14ac:dyDescent="0.25">
      <c r="A282" t="s">
        <v>75</v>
      </c>
      <c r="B282" t="s">
        <v>18</v>
      </c>
      <c r="C282" s="2">
        <v>45645</v>
      </c>
      <c r="D282" t="s">
        <v>401</v>
      </c>
      <c r="E282" t="s">
        <v>383</v>
      </c>
      <c r="F282" t="s">
        <v>23</v>
      </c>
      <c r="G282" t="s">
        <v>255</v>
      </c>
      <c r="H282" t="s">
        <v>248</v>
      </c>
      <c r="I282">
        <v>4041115</v>
      </c>
      <c r="J282">
        <v>8.24</v>
      </c>
      <c r="K282">
        <v>21</v>
      </c>
      <c r="L282" t="s">
        <v>252</v>
      </c>
    </row>
    <row r="283" spans="1:12" x14ac:dyDescent="0.25">
      <c r="A283" t="s">
        <v>75</v>
      </c>
      <c r="B283" t="s">
        <v>18</v>
      </c>
      <c r="C283" s="2">
        <v>45645</v>
      </c>
      <c r="D283" t="s">
        <v>382</v>
      </c>
      <c r="E283" t="s">
        <v>33</v>
      </c>
      <c r="F283" t="s">
        <v>23</v>
      </c>
      <c r="G283" t="s">
        <v>255</v>
      </c>
      <c r="H283" t="s">
        <v>248</v>
      </c>
      <c r="I283">
        <v>4041114</v>
      </c>
      <c r="J283">
        <v>8.24</v>
      </c>
      <c r="K283">
        <v>38</v>
      </c>
      <c r="L283" t="s">
        <v>252</v>
      </c>
    </row>
    <row r="284" spans="1:12" x14ac:dyDescent="0.25">
      <c r="A284" t="s">
        <v>75</v>
      </c>
      <c r="B284" t="s">
        <v>141</v>
      </c>
      <c r="C284" s="2">
        <v>45645</v>
      </c>
      <c r="D284" t="s">
        <v>406</v>
      </c>
      <c r="E284" t="s">
        <v>66</v>
      </c>
      <c r="F284" t="s">
        <v>23</v>
      </c>
      <c r="G284" t="s">
        <v>255</v>
      </c>
      <c r="H284" t="s">
        <v>248</v>
      </c>
      <c r="I284">
        <v>4041073</v>
      </c>
      <c r="J284">
        <v>10.039999999999999</v>
      </c>
      <c r="K284">
        <v>48</v>
      </c>
      <c r="L284" t="s">
        <v>252</v>
      </c>
    </row>
    <row r="285" spans="1:12" x14ac:dyDescent="0.25">
      <c r="A285" t="s">
        <v>75</v>
      </c>
      <c r="B285" t="s">
        <v>141</v>
      </c>
      <c r="C285" s="2">
        <v>45645</v>
      </c>
      <c r="D285" t="s">
        <v>406</v>
      </c>
      <c r="E285" t="s">
        <v>66</v>
      </c>
      <c r="F285" t="s">
        <v>23</v>
      </c>
      <c r="G285" t="s">
        <v>255</v>
      </c>
      <c r="H285" t="s">
        <v>248</v>
      </c>
      <c r="I285">
        <v>4041074</v>
      </c>
      <c r="J285">
        <v>10.039999999999999</v>
      </c>
      <c r="K285">
        <v>40</v>
      </c>
      <c r="L285" t="s">
        <v>252</v>
      </c>
    </row>
    <row r="286" spans="1:12" x14ac:dyDescent="0.25">
      <c r="A286" t="s">
        <v>75</v>
      </c>
      <c r="B286" t="s">
        <v>135</v>
      </c>
      <c r="C286" s="2">
        <v>45645</v>
      </c>
      <c r="D286" t="s">
        <v>402</v>
      </c>
      <c r="E286" t="s">
        <v>30</v>
      </c>
      <c r="F286" t="s">
        <v>23</v>
      </c>
      <c r="G286" t="s">
        <v>258</v>
      </c>
      <c r="H286" t="s">
        <v>249</v>
      </c>
      <c r="I286">
        <v>4041087</v>
      </c>
      <c r="J286">
        <v>4.99</v>
      </c>
      <c r="K286">
        <v>24</v>
      </c>
      <c r="L286" t="s">
        <v>252</v>
      </c>
    </row>
    <row r="287" spans="1:12" x14ac:dyDescent="0.25">
      <c r="A287" t="s">
        <v>75</v>
      </c>
      <c r="B287" t="s">
        <v>141</v>
      </c>
      <c r="C287" s="2">
        <v>45645</v>
      </c>
      <c r="D287" t="s">
        <v>406</v>
      </c>
      <c r="E287" t="s">
        <v>66</v>
      </c>
      <c r="F287" t="s">
        <v>23</v>
      </c>
      <c r="G287" t="s">
        <v>255</v>
      </c>
      <c r="H287" t="s">
        <v>248</v>
      </c>
      <c r="I287">
        <v>4041088</v>
      </c>
      <c r="J287">
        <v>4.38</v>
      </c>
      <c r="K287">
        <v>19</v>
      </c>
      <c r="L287" t="s">
        <v>252</v>
      </c>
    </row>
    <row r="288" spans="1:12" x14ac:dyDescent="0.25">
      <c r="A288" t="s">
        <v>75</v>
      </c>
      <c r="B288" t="s">
        <v>138</v>
      </c>
      <c r="C288" s="2">
        <v>45645</v>
      </c>
      <c r="D288" t="s">
        <v>384</v>
      </c>
      <c r="E288" t="s">
        <v>36</v>
      </c>
      <c r="F288" t="s">
        <v>37</v>
      </c>
      <c r="G288" t="s">
        <v>255</v>
      </c>
      <c r="H288" t="s">
        <v>248</v>
      </c>
      <c r="I288">
        <v>4041089</v>
      </c>
      <c r="J288">
        <v>17.3</v>
      </c>
      <c r="K288">
        <v>49</v>
      </c>
      <c r="L288" t="s">
        <v>252</v>
      </c>
    </row>
    <row r="289" spans="1:12" x14ac:dyDescent="0.25">
      <c r="A289" t="s">
        <v>75</v>
      </c>
      <c r="B289" t="s">
        <v>18</v>
      </c>
      <c r="C289" s="2">
        <v>45645</v>
      </c>
      <c r="D289" t="s">
        <v>401</v>
      </c>
      <c r="E289" t="s">
        <v>383</v>
      </c>
      <c r="F289" t="s">
        <v>23</v>
      </c>
      <c r="G289" t="s">
        <v>255</v>
      </c>
      <c r="H289" t="s">
        <v>248</v>
      </c>
      <c r="I289">
        <v>4041090</v>
      </c>
      <c r="J289">
        <v>17.3</v>
      </c>
      <c r="K289">
        <v>50</v>
      </c>
      <c r="L289" t="s">
        <v>252</v>
      </c>
    </row>
    <row r="290" spans="1:12" x14ac:dyDescent="0.25">
      <c r="A290" t="s">
        <v>75</v>
      </c>
      <c r="B290" t="s">
        <v>138</v>
      </c>
      <c r="C290" s="2">
        <v>45645</v>
      </c>
      <c r="D290" t="s">
        <v>384</v>
      </c>
      <c r="E290" t="s">
        <v>36</v>
      </c>
      <c r="F290" t="s">
        <v>37</v>
      </c>
      <c r="G290" t="s">
        <v>256</v>
      </c>
      <c r="H290" t="s">
        <v>248</v>
      </c>
      <c r="I290">
        <v>4041091</v>
      </c>
      <c r="J290">
        <v>15.66</v>
      </c>
      <c r="K290">
        <v>90</v>
      </c>
      <c r="L290" t="s">
        <v>252</v>
      </c>
    </row>
    <row r="291" spans="1:12" x14ac:dyDescent="0.25">
      <c r="A291" t="s">
        <v>75</v>
      </c>
      <c r="B291" t="s">
        <v>141</v>
      </c>
      <c r="C291" s="2">
        <v>45645</v>
      </c>
      <c r="D291" t="s">
        <v>406</v>
      </c>
      <c r="E291" t="s">
        <v>66</v>
      </c>
      <c r="F291" t="s">
        <v>23</v>
      </c>
      <c r="G291" t="s">
        <v>256</v>
      </c>
      <c r="H291" t="s">
        <v>248</v>
      </c>
      <c r="I291">
        <v>4041092</v>
      </c>
      <c r="J291">
        <v>15.66</v>
      </c>
      <c r="K291">
        <v>79</v>
      </c>
      <c r="L291" t="s">
        <v>252</v>
      </c>
    </row>
    <row r="292" spans="1:12" x14ac:dyDescent="0.25">
      <c r="A292" t="s">
        <v>75</v>
      </c>
      <c r="B292" t="s">
        <v>140</v>
      </c>
      <c r="C292" s="2">
        <v>45645</v>
      </c>
      <c r="D292" t="s">
        <v>385</v>
      </c>
      <c r="E292" t="s">
        <v>386</v>
      </c>
      <c r="F292" t="s">
        <v>23</v>
      </c>
      <c r="G292" t="s">
        <v>258</v>
      </c>
      <c r="H292" t="s">
        <v>249</v>
      </c>
      <c r="I292">
        <v>4041086</v>
      </c>
      <c r="J292">
        <v>4.88</v>
      </c>
      <c r="K292">
        <v>29</v>
      </c>
      <c r="L292" t="s">
        <v>252</v>
      </c>
    </row>
    <row r="293" spans="1:12" x14ac:dyDescent="0.25">
      <c r="A293" t="s">
        <v>75</v>
      </c>
      <c r="B293" t="s">
        <v>18</v>
      </c>
      <c r="C293" s="2">
        <v>45645</v>
      </c>
      <c r="D293" t="s">
        <v>401</v>
      </c>
      <c r="E293" t="s">
        <v>383</v>
      </c>
      <c r="F293" t="s">
        <v>23</v>
      </c>
      <c r="G293" t="s">
        <v>258</v>
      </c>
      <c r="H293" t="s">
        <v>249</v>
      </c>
      <c r="I293">
        <v>4041253</v>
      </c>
      <c r="J293">
        <v>17.28</v>
      </c>
      <c r="K293">
        <v>46</v>
      </c>
      <c r="L293" t="s">
        <v>252</v>
      </c>
    </row>
    <row r="294" spans="1:12" x14ac:dyDescent="0.25">
      <c r="A294" t="s">
        <v>75</v>
      </c>
      <c r="B294" t="s">
        <v>18</v>
      </c>
      <c r="C294" s="2">
        <v>45645</v>
      </c>
      <c r="D294" t="s">
        <v>390</v>
      </c>
      <c r="E294" t="s">
        <v>19</v>
      </c>
      <c r="F294" t="s">
        <v>20</v>
      </c>
      <c r="G294" t="s">
        <v>391</v>
      </c>
      <c r="H294" t="s">
        <v>248</v>
      </c>
      <c r="I294">
        <v>4041254</v>
      </c>
      <c r="J294">
        <v>20.11</v>
      </c>
      <c r="K294">
        <v>91</v>
      </c>
      <c r="L294" t="s">
        <v>252</v>
      </c>
    </row>
    <row r="295" spans="1:12" x14ac:dyDescent="0.25">
      <c r="A295" t="s">
        <v>75</v>
      </c>
      <c r="B295" t="s">
        <v>139</v>
      </c>
      <c r="C295" s="2">
        <v>45645</v>
      </c>
      <c r="D295" t="s">
        <v>389</v>
      </c>
      <c r="E295" t="s">
        <v>43</v>
      </c>
      <c r="F295" t="s">
        <v>37</v>
      </c>
      <c r="G295" t="s">
        <v>257</v>
      </c>
      <c r="H295" t="s">
        <v>248</v>
      </c>
      <c r="I295">
        <v>4041279</v>
      </c>
      <c r="J295">
        <v>15.14</v>
      </c>
      <c r="K295">
        <v>22</v>
      </c>
      <c r="L295" t="s">
        <v>252</v>
      </c>
    </row>
    <row r="296" spans="1:12" x14ac:dyDescent="0.25">
      <c r="A296" t="s">
        <v>75</v>
      </c>
      <c r="B296" t="s">
        <v>18</v>
      </c>
      <c r="C296" s="2">
        <v>45645</v>
      </c>
      <c r="D296" t="s">
        <v>380</v>
      </c>
      <c r="E296" t="s">
        <v>69</v>
      </c>
      <c r="F296" t="s">
        <v>23</v>
      </c>
      <c r="G296" t="s">
        <v>257</v>
      </c>
      <c r="H296" t="s">
        <v>248</v>
      </c>
      <c r="I296">
        <v>4041280</v>
      </c>
      <c r="J296">
        <v>15.14</v>
      </c>
      <c r="K296">
        <v>26</v>
      </c>
      <c r="L296" t="s">
        <v>252</v>
      </c>
    </row>
    <row r="297" spans="1:12" x14ac:dyDescent="0.25">
      <c r="A297" t="s">
        <v>75</v>
      </c>
      <c r="B297" t="s">
        <v>141</v>
      </c>
      <c r="C297" s="2">
        <v>45645</v>
      </c>
      <c r="D297" t="s">
        <v>406</v>
      </c>
      <c r="E297" t="s">
        <v>66</v>
      </c>
      <c r="F297" t="s">
        <v>23</v>
      </c>
      <c r="G297" t="s">
        <v>255</v>
      </c>
      <c r="H297" t="s">
        <v>248</v>
      </c>
      <c r="I297">
        <v>4041252</v>
      </c>
      <c r="J297">
        <v>8.08</v>
      </c>
      <c r="K297">
        <v>43</v>
      </c>
      <c r="L297" t="s">
        <v>252</v>
      </c>
    </row>
    <row r="298" spans="1:12" x14ac:dyDescent="0.25">
      <c r="A298" t="s">
        <v>75</v>
      </c>
      <c r="B298" t="s">
        <v>18</v>
      </c>
      <c r="C298" s="2">
        <v>45645</v>
      </c>
      <c r="D298" t="s">
        <v>382</v>
      </c>
      <c r="E298" t="s">
        <v>33</v>
      </c>
      <c r="F298" t="s">
        <v>23</v>
      </c>
      <c r="G298" t="s">
        <v>258</v>
      </c>
      <c r="H298" t="s">
        <v>249</v>
      </c>
      <c r="I298">
        <v>4041358</v>
      </c>
      <c r="J298">
        <v>8.35</v>
      </c>
      <c r="K298">
        <v>18</v>
      </c>
      <c r="L298" t="s">
        <v>252</v>
      </c>
    </row>
    <row r="299" spans="1:12" x14ac:dyDescent="0.25">
      <c r="A299" t="s">
        <v>75</v>
      </c>
      <c r="B299" t="s">
        <v>140</v>
      </c>
      <c r="C299" s="2">
        <v>45645</v>
      </c>
      <c r="D299" t="s">
        <v>385</v>
      </c>
      <c r="E299" t="s">
        <v>386</v>
      </c>
      <c r="F299" t="s">
        <v>23</v>
      </c>
      <c r="G299" t="s">
        <v>255</v>
      </c>
      <c r="H299" t="s">
        <v>248</v>
      </c>
      <c r="I299">
        <v>4041251</v>
      </c>
      <c r="J299">
        <v>8.08</v>
      </c>
      <c r="K299">
        <v>31</v>
      </c>
      <c r="L299" t="s">
        <v>252</v>
      </c>
    </row>
    <row r="300" spans="1:12" x14ac:dyDescent="0.25">
      <c r="A300" t="s">
        <v>75</v>
      </c>
      <c r="B300" t="s">
        <v>18</v>
      </c>
      <c r="C300" s="2">
        <v>45645</v>
      </c>
      <c r="D300" t="s">
        <v>390</v>
      </c>
      <c r="E300" t="s">
        <v>19</v>
      </c>
      <c r="F300" t="s">
        <v>20</v>
      </c>
      <c r="G300" t="s">
        <v>258</v>
      </c>
      <c r="H300" t="s">
        <v>249</v>
      </c>
      <c r="I300">
        <v>4041221</v>
      </c>
      <c r="J300">
        <v>8.73</v>
      </c>
      <c r="K300">
        <v>25</v>
      </c>
      <c r="L300" t="s">
        <v>252</v>
      </c>
    </row>
    <row r="301" spans="1:12" x14ac:dyDescent="0.25">
      <c r="A301" t="s">
        <v>75</v>
      </c>
      <c r="B301" t="s">
        <v>143</v>
      </c>
      <c r="C301" s="2">
        <v>45645</v>
      </c>
      <c r="D301" t="s">
        <v>399</v>
      </c>
      <c r="E301" t="s">
        <v>400</v>
      </c>
      <c r="F301" t="s">
        <v>23</v>
      </c>
      <c r="G301" t="s">
        <v>258</v>
      </c>
      <c r="H301" t="s">
        <v>249</v>
      </c>
      <c r="I301">
        <v>4041222</v>
      </c>
      <c r="J301">
        <v>8.73</v>
      </c>
      <c r="K301">
        <v>31</v>
      </c>
      <c r="L301" t="s">
        <v>252</v>
      </c>
    </row>
    <row r="302" spans="1:12" x14ac:dyDescent="0.25">
      <c r="A302" t="s">
        <v>75</v>
      </c>
      <c r="B302" t="s">
        <v>18</v>
      </c>
      <c r="C302" s="2">
        <v>45645</v>
      </c>
      <c r="D302" t="s">
        <v>382</v>
      </c>
      <c r="E302" t="s">
        <v>33</v>
      </c>
      <c r="F302" t="s">
        <v>23</v>
      </c>
      <c r="G302" t="s">
        <v>255</v>
      </c>
      <c r="H302" t="s">
        <v>248</v>
      </c>
      <c r="I302">
        <v>4041235</v>
      </c>
      <c r="J302">
        <v>7.93</v>
      </c>
      <c r="K302">
        <v>43</v>
      </c>
      <c r="L302" t="s">
        <v>252</v>
      </c>
    </row>
    <row r="303" spans="1:12" x14ac:dyDescent="0.25">
      <c r="A303" t="s">
        <v>75</v>
      </c>
      <c r="B303" t="s">
        <v>141</v>
      </c>
      <c r="C303" s="2">
        <v>45645</v>
      </c>
      <c r="D303" t="s">
        <v>406</v>
      </c>
      <c r="E303" t="s">
        <v>66</v>
      </c>
      <c r="F303" t="s">
        <v>23</v>
      </c>
      <c r="G303" t="s">
        <v>255</v>
      </c>
      <c r="H303" t="s">
        <v>248</v>
      </c>
      <c r="I303">
        <v>4040928</v>
      </c>
      <c r="J303">
        <v>10.39</v>
      </c>
      <c r="K303">
        <v>39</v>
      </c>
      <c r="L303" t="s">
        <v>252</v>
      </c>
    </row>
    <row r="304" spans="1:12" x14ac:dyDescent="0.25">
      <c r="A304" t="s">
        <v>75</v>
      </c>
      <c r="B304" t="s">
        <v>144</v>
      </c>
      <c r="C304" s="2">
        <v>45645</v>
      </c>
      <c r="D304" t="s">
        <v>396</v>
      </c>
      <c r="E304" t="s">
        <v>39</v>
      </c>
      <c r="F304" t="s">
        <v>37</v>
      </c>
      <c r="G304" t="s">
        <v>255</v>
      </c>
      <c r="H304" t="s">
        <v>248</v>
      </c>
      <c r="I304">
        <v>4040929</v>
      </c>
      <c r="J304">
        <v>10.39</v>
      </c>
      <c r="K304">
        <v>15</v>
      </c>
      <c r="L304" t="s">
        <v>252</v>
      </c>
    </row>
    <row r="305" spans="1:12" x14ac:dyDescent="0.25">
      <c r="A305" t="s">
        <v>75</v>
      </c>
      <c r="B305" t="s">
        <v>139</v>
      </c>
      <c r="C305" s="2">
        <v>45645</v>
      </c>
      <c r="D305" t="s">
        <v>389</v>
      </c>
      <c r="E305" t="s">
        <v>43</v>
      </c>
      <c r="F305" t="s">
        <v>37</v>
      </c>
      <c r="G305" t="s">
        <v>255</v>
      </c>
      <c r="H305" t="s">
        <v>248</v>
      </c>
      <c r="I305">
        <v>4040857</v>
      </c>
      <c r="J305">
        <v>20.329999999999998</v>
      </c>
      <c r="K305">
        <v>56</v>
      </c>
      <c r="L305" t="s">
        <v>252</v>
      </c>
    </row>
    <row r="306" spans="1:12" x14ac:dyDescent="0.25">
      <c r="A306" t="s">
        <v>75</v>
      </c>
      <c r="B306" t="s">
        <v>144</v>
      </c>
      <c r="C306" s="2">
        <v>45645</v>
      </c>
      <c r="D306" t="s">
        <v>396</v>
      </c>
      <c r="E306" t="s">
        <v>39</v>
      </c>
      <c r="F306" t="s">
        <v>37</v>
      </c>
      <c r="G306" t="s">
        <v>255</v>
      </c>
      <c r="H306" t="s">
        <v>248</v>
      </c>
      <c r="I306">
        <v>4040858</v>
      </c>
      <c r="J306">
        <v>20.329999999999998</v>
      </c>
      <c r="K306">
        <v>99</v>
      </c>
      <c r="L306" t="s">
        <v>252</v>
      </c>
    </row>
    <row r="307" spans="1:12" x14ac:dyDescent="0.25">
      <c r="A307" t="s">
        <v>75</v>
      </c>
      <c r="B307" t="s">
        <v>18</v>
      </c>
      <c r="C307" s="2">
        <v>45645</v>
      </c>
      <c r="D307" t="s">
        <v>403</v>
      </c>
      <c r="E307" t="s">
        <v>404</v>
      </c>
      <c r="F307" t="s">
        <v>23</v>
      </c>
      <c r="G307" t="s">
        <v>255</v>
      </c>
      <c r="H307" t="s">
        <v>248</v>
      </c>
      <c r="I307">
        <v>4040824</v>
      </c>
      <c r="J307">
        <v>11.47</v>
      </c>
      <c r="K307">
        <v>104</v>
      </c>
      <c r="L307" t="s">
        <v>252</v>
      </c>
    </row>
    <row r="308" spans="1:12" x14ac:dyDescent="0.25">
      <c r="A308" t="s">
        <v>75</v>
      </c>
      <c r="B308" t="s">
        <v>18</v>
      </c>
      <c r="C308" s="2">
        <v>45645</v>
      </c>
      <c r="D308" t="s">
        <v>403</v>
      </c>
      <c r="E308" t="s">
        <v>404</v>
      </c>
      <c r="F308" t="s">
        <v>23</v>
      </c>
      <c r="G308" t="s">
        <v>255</v>
      </c>
      <c r="H308" t="s">
        <v>248</v>
      </c>
      <c r="I308">
        <v>4040825</v>
      </c>
      <c r="J308">
        <v>11.47</v>
      </c>
      <c r="K308">
        <v>17</v>
      </c>
      <c r="L308" t="s">
        <v>252</v>
      </c>
    </row>
    <row r="309" spans="1:12" x14ac:dyDescent="0.25">
      <c r="A309" t="s">
        <v>75</v>
      </c>
      <c r="B309" t="s">
        <v>141</v>
      </c>
      <c r="C309" s="2">
        <v>45645</v>
      </c>
      <c r="D309" t="s">
        <v>406</v>
      </c>
      <c r="E309" t="s">
        <v>66</v>
      </c>
      <c r="F309" t="s">
        <v>23</v>
      </c>
      <c r="G309" t="s">
        <v>255</v>
      </c>
      <c r="H309" t="s">
        <v>248</v>
      </c>
      <c r="I309">
        <v>4040853</v>
      </c>
      <c r="J309">
        <v>13.14</v>
      </c>
      <c r="K309">
        <v>72</v>
      </c>
      <c r="L309" t="s">
        <v>252</v>
      </c>
    </row>
    <row r="310" spans="1:12" x14ac:dyDescent="0.25">
      <c r="A310" t="s">
        <v>75</v>
      </c>
      <c r="B310" t="s">
        <v>140</v>
      </c>
      <c r="C310" s="2">
        <v>45645</v>
      </c>
      <c r="D310" t="s">
        <v>385</v>
      </c>
      <c r="E310" t="s">
        <v>386</v>
      </c>
      <c r="F310" t="s">
        <v>23</v>
      </c>
      <c r="G310" t="s">
        <v>255</v>
      </c>
      <c r="H310" t="s">
        <v>248</v>
      </c>
      <c r="I310">
        <v>4040949</v>
      </c>
      <c r="J310">
        <v>7.08</v>
      </c>
      <c r="K310">
        <v>41</v>
      </c>
      <c r="L310" t="s">
        <v>252</v>
      </c>
    </row>
    <row r="311" spans="1:12" x14ac:dyDescent="0.25">
      <c r="A311" t="s">
        <v>75</v>
      </c>
      <c r="B311" t="s">
        <v>18</v>
      </c>
      <c r="C311" s="2">
        <v>45645</v>
      </c>
      <c r="D311" t="s">
        <v>403</v>
      </c>
      <c r="E311" t="s">
        <v>404</v>
      </c>
      <c r="F311" t="s">
        <v>23</v>
      </c>
      <c r="G311" t="s">
        <v>255</v>
      </c>
      <c r="H311" t="s">
        <v>248</v>
      </c>
      <c r="I311">
        <v>4040947</v>
      </c>
      <c r="J311">
        <v>11.22</v>
      </c>
      <c r="K311">
        <v>82</v>
      </c>
      <c r="L311" t="s">
        <v>252</v>
      </c>
    </row>
    <row r="312" spans="1:12" x14ac:dyDescent="0.25">
      <c r="A312" t="s">
        <v>75</v>
      </c>
      <c r="B312" t="s">
        <v>139</v>
      </c>
      <c r="C312" s="2">
        <v>45645</v>
      </c>
      <c r="D312" t="s">
        <v>389</v>
      </c>
      <c r="E312" t="s">
        <v>43</v>
      </c>
      <c r="F312" t="s">
        <v>37</v>
      </c>
      <c r="G312" t="s">
        <v>255</v>
      </c>
      <c r="H312" t="s">
        <v>248</v>
      </c>
      <c r="I312">
        <v>4040965</v>
      </c>
      <c r="J312">
        <v>17.43</v>
      </c>
      <c r="K312">
        <v>36</v>
      </c>
      <c r="L312" t="s">
        <v>252</v>
      </c>
    </row>
    <row r="313" spans="1:12" x14ac:dyDescent="0.25">
      <c r="A313" t="s">
        <v>75</v>
      </c>
      <c r="B313" t="s">
        <v>144</v>
      </c>
      <c r="C313" s="2">
        <v>45645</v>
      </c>
      <c r="D313" t="s">
        <v>396</v>
      </c>
      <c r="E313" t="s">
        <v>39</v>
      </c>
      <c r="F313" t="s">
        <v>37</v>
      </c>
      <c r="G313" t="s">
        <v>255</v>
      </c>
      <c r="H313" t="s">
        <v>248</v>
      </c>
      <c r="I313">
        <v>4040966</v>
      </c>
      <c r="J313">
        <v>17.43</v>
      </c>
      <c r="K313">
        <v>87</v>
      </c>
      <c r="L313" t="s">
        <v>252</v>
      </c>
    </row>
    <row r="314" spans="1:12" x14ac:dyDescent="0.25">
      <c r="A314" t="s">
        <v>75</v>
      </c>
      <c r="B314" t="s">
        <v>21</v>
      </c>
      <c r="C314" s="2">
        <v>45645</v>
      </c>
      <c r="D314" t="s">
        <v>232</v>
      </c>
      <c r="E314" t="s">
        <v>233</v>
      </c>
      <c r="F314" t="s">
        <v>23</v>
      </c>
      <c r="G314" t="s">
        <v>255</v>
      </c>
      <c r="H314" t="s">
        <v>248</v>
      </c>
      <c r="I314">
        <v>4041013</v>
      </c>
      <c r="J314">
        <v>20.98</v>
      </c>
      <c r="K314">
        <v>46</v>
      </c>
      <c r="L314" t="s">
        <v>252</v>
      </c>
    </row>
    <row r="315" spans="1:12" x14ac:dyDescent="0.25">
      <c r="A315" t="s">
        <v>75</v>
      </c>
      <c r="B315" t="s">
        <v>18</v>
      </c>
      <c r="C315" s="2">
        <v>45645</v>
      </c>
      <c r="D315" t="s">
        <v>390</v>
      </c>
      <c r="E315" t="s">
        <v>19</v>
      </c>
      <c r="F315" t="s">
        <v>20</v>
      </c>
      <c r="G315" t="s">
        <v>258</v>
      </c>
      <c r="H315" t="s">
        <v>249</v>
      </c>
      <c r="I315">
        <v>4041357</v>
      </c>
      <c r="J315">
        <v>8.35</v>
      </c>
      <c r="K315">
        <v>17</v>
      </c>
      <c r="L315" t="s">
        <v>252</v>
      </c>
    </row>
    <row r="316" spans="1:12" x14ac:dyDescent="0.25">
      <c r="A316" t="s">
        <v>75</v>
      </c>
      <c r="B316" t="s">
        <v>133</v>
      </c>
      <c r="C316" s="2">
        <v>45645</v>
      </c>
      <c r="D316" t="s">
        <v>405</v>
      </c>
      <c r="E316" t="s">
        <v>64</v>
      </c>
      <c r="F316" t="s">
        <v>23</v>
      </c>
      <c r="G316" t="s">
        <v>255</v>
      </c>
      <c r="H316" t="s">
        <v>248</v>
      </c>
      <c r="I316">
        <v>4041994</v>
      </c>
      <c r="J316">
        <v>14.12</v>
      </c>
      <c r="K316">
        <v>81</v>
      </c>
      <c r="L316" t="s">
        <v>252</v>
      </c>
    </row>
    <row r="317" spans="1:12" x14ac:dyDescent="0.25">
      <c r="A317" t="s">
        <v>75</v>
      </c>
      <c r="B317" t="s">
        <v>18</v>
      </c>
      <c r="C317" s="2">
        <v>45645</v>
      </c>
      <c r="D317" t="s">
        <v>382</v>
      </c>
      <c r="E317" t="s">
        <v>33</v>
      </c>
      <c r="F317" t="s">
        <v>23</v>
      </c>
      <c r="G317" t="s">
        <v>255</v>
      </c>
      <c r="H317" t="s">
        <v>248</v>
      </c>
      <c r="I317">
        <v>4042186</v>
      </c>
      <c r="J317">
        <v>8.51</v>
      </c>
      <c r="K317">
        <v>51</v>
      </c>
      <c r="L317" t="s">
        <v>252</v>
      </c>
    </row>
    <row r="318" spans="1:12" x14ac:dyDescent="0.25">
      <c r="A318" t="s">
        <v>75</v>
      </c>
      <c r="B318" t="s">
        <v>135</v>
      </c>
      <c r="C318" s="2">
        <v>45645</v>
      </c>
      <c r="D318" t="s">
        <v>402</v>
      </c>
      <c r="E318" t="s">
        <v>30</v>
      </c>
      <c r="F318" t="s">
        <v>23</v>
      </c>
      <c r="G318" t="s">
        <v>257</v>
      </c>
      <c r="H318" t="s">
        <v>248</v>
      </c>
      <c r="I318">
        <v>4042085</v>
      </c>
      <c r="J318">
        <v>31.58</v>
      </c>
      <c r="K318">
        <v>76</v>
      </c>
      <c r="L318" t="s">
        <v>252</v>
      </c>
    </row>
    <row r="319" spans="1:12" x14ac:dyDescent="0.25">
      <c r="A319" t="s">
        <v>75</v>
      </c>
      <c r="B319" t="s">
        <v>144</v>
      </c>
      <c r="C319" s="2">
        <v>45645</v>
      </c>
      <c r="D319" t="s">
        <v>396</v>
      </c>
      <c r="E319" t="s">
        <v>39</v>
      </c>
      <c r="F319" t="s">
        <v>37</v>
      </c>
      <c r="G319" t="s">
        <v>257</v>
      </c>
      <c r="H319" t="s">
        <v>248</v>
      </c>
      <c r="I319">
        <v>4042083</v>
      </c>
      <c r="J319">
        <v>31.58</v>
      </c>
      <c r="K319">
        <v>18</v>
      </c>
      <c r="L319" t="s">
        <v>252</v>
      </c>
    </row>
    <row r="320" spans="1:12" x14ac:dyDescent="0.25">
      <c r="A320" t="s">
        <v>75</v>
      </c>
      <c r="B320" t="s">
        <v>136</v>
      </c>
      <c r="C320" s="2">
        <v>45645</v>
      </c>
      <c r="D320" t="s">
        <v>234</v>
      </c>
      <c r="E320" t="s">
        <v>58</v>
      </c>
      <c r="F320" t="s">
        <v>37</v>
      </c>
      <c r="G320" t="s">
        <v>255</v>
      </c>
      <c r="H320" t="s">
        <v>248</v>
      </c>
      <c r="I320">
        <v>4042184</v>
      </c>
      <c r="J320">
        <v>11.14</v>
      </c>
      <c r="K320">
        <v>20</v>
      </c>
      <c r="L320" t="s">
        <v>252</v>
      </c>
    </row>
    <row r="321" spans="1:12" x14ac:dyDescent="0.25">
      <c r="A321" t="s">
        <v>75</v>
      </c>
      <c r="B321" t="s">
        <v>133</v>
      </c>
      <c r="C321" s="2">
        <v>45645</v>
      </c>
      <c r="D321" t="s">
        <v>405</v>
      </c>
      <c r="E321" t="s">
        <v>64</v>
      </c>
      <c r="F321" t="s">
        <v>23</v>
      </c>
      <c r="G321" t="s">
        <v>255</v>
      </c>
      <c r="H321" t="s">
        <v>248</v>
      </c>
      <c r="I321">
        <v>4042006</v>
      </c>
      <c r="J321">
        <v>14.12</v>
      </c>
      <c r="K321">
        <v>86</v>
      </c>
      <c r="L321" t="s">
        <v>252</v>
      </c>
    </row>
    <row r="322" spans="1:12" x14ac:dyDescent="0.25">
      <c r="A322" t="s">
        <v>75</v>
      </c>
      <c r="B322" t="s">
        <v>136</v>
      </c>
      <c r="C322" s="2">
        <v>45645</v>
      </c>
      <c r="D322" t="s">
        <v>234</v>
      </c>
      <c r="E322" t="s">
        <v>58</v>
      </c>
      <c r="F322" t="s">
        <v>37</v>
      </c>
      <c r="G322" t="s">
        <v>255</v>
      </c>
      <c r="H322" t="s">
        <v>248</v>
      </c>
      <c r="I322">
        <v>4042101</v>
      </c>
      <c r="J322">
        <v>12.94</v>
      </c>
      <c r="K322">
        <v>26</v>
      </c>
      <c r="L322" t="s">
        <v>252</v>
      </c>
    </row>
    <row r="323" spans="1:12" x14ac:dyDescent="0.25">
      <c r="A323" t="s">
        <v>75</v>
      </c>
      <c r="B323" t="s">
        <v>18</v>
      </c>
      <c r="C323" s="2">
        <v>45645</v>
      </c>
      <c r="D323" t="s">
        <v>382</v>
      </c>
      <c r="E323" t="s">
        <v>33</v>
      </c>
      <c r="F323" t="s">
        <v>23</v>
      </c>
      <c r="G323" t="s">
        <v>255</v>
      </c>
      <c r="H323" t="s">
        <v>248</v>
      </c>
      <c r="I323">
        <v>4042191</v>
      </c>
      <c r="J323">
        <v>8.51</v>
      </c>
      <c r="K323">
        <v>21</v>
      </c>
      <c r="L323" t="s">
        <v>252</v>
      </c>
    </row>
    <row r="324" spans="1:12" x14ac:dyDescent="0.25">
      <c r="A324" t="s">
        <v>75</v>
      </c>
      <c r="B324" t="s">
        <v>18</v>
      </c>
      <c r="C324" s="2">
        <v>45645</v>
      </c>
      <c r="D324" t="s">
        <v>380</v>
      </c>
      <c r="E324" t="s">
        <v>69</v>
      </c>
      <c r="F324" t="s">
        <v>23</v>
      </c>
      <c r="G324" t="s">
        <v>255</v>
      </c>
      <c r="H324" t="s">
        <v>248</v>
      </c>
      <c r="I324">
        <v>4042171</v>
      </c>
      <c r="J324">
        <v>19.53</v>
      </c>
      <c r="K324">
        <v>932</v>
      </c>
      <c r="L324" t="s">
        <v>252</v>
      </c>
    </row>
    <row r="325" spans="1:12" x14ac:dyDescent="0.25">
      <c r="A325" t="s">
        <v>75</v>
      </c>
      <c r="B325" t="s">
        <v>141</v>
      </c>
      <c r="C325" s="2">
        <v>45645</v>
      </c>
      <c r="D325" t="s">
        <v>406</v>
      </c>
      <c r="E325" t="s">
        <v>66</v>
      </c>
      <c r="F325" t="s">
        <v>23</v>
      </c>
      <c r="G325" t="s">
        <v>255</v>
      </c>
      <c r="H325" t="s">
        <v>248</v>
      </c>
      <c r="I325">
        <v>4042176</v>
      </c>
      <c r="J325">
        <v>19.53</v>
      </c>
      <c r="K325">
        <v>45</v>
      </c>
      <c r="L325" t="s">
        <v>252</v>
      </c>
    </row>
    <row r="326" spans="1:12" x14ac:dyDescent="0.25">
      <c r="A326" t="s">
        <v>75</v>
      </c>
      <c r="B326" t="s">
        <v>140</v>
      </c>
      <c r="C326" s="2">
        <v>45646</v>
      </c>
      <c r="D326" t="s">
        <v>385</v>
      </c>
      <c r="E326" t="s">
        <v>386</v>
      </c>
      <c r="F326" t="s">
        <v>23</v>
      </c>
      <c r="G326" t="s">
        <v>255</v>
      </c>
      <c r="H326" t="s">
        <v>248</v>
      </c>
      <c r="I326">
        <v>4044838</v>
      </c>
      <c r="J326">
        <v>19.64</v>
      </c>
      <c r="K326">
        <v>27</v>
      </c>
      <c r="L326" t="s">
        <v>252</v>
      </c>
    </row>
    <row r="327" spans="1:12" x14ac:dyDescent="0.25">
      <c r="A327" t="s">
        <v>75</v>
      </c>
      <c r="B327" t="s">
        <v>65</v>
      </c>
      <c r="C327" s="2">
        <v>45646</v>
      </c>
      <c r="D327" t="s">
        <v>397</v>
      </c>
      <c r="E327" t="s">
        <v>35</v>
      </c>
      <c r="F327" t="s">
        <v>23</v>
      </c>
      <c r="G327" t="s">
        <v>255</v>
      </c>
      <c r="H327" t="s">
        <v>248</v>
      </c>
      <c r="I327">
        <v>4044839</v>
      </c>
      <c r="J327">
        <v>19.64</v>
      </c>
      <c r="K327">
        <v>47</v>
      </c>
      <c r="L327" t="s">
        <v>252</v>
      </c>
    </row>
    <row r="328" spans="1:12" x14ac:dyDescent="0.25">
      <c r="A328" t="s">
        <v>75</v>
      </c>
      <c r="B328" t="s">
        <v>18</v>
      </c>
      <c r="C328" s="2">
        <v>45646</v>
      </c>
      <c r="D328" t="s">
        <v>382</v>
      </c>
      <c r="E328" t="s">
        <v>33</v>
      </c>
      <c r="F328" t="s">
        <v>23</v>
      </c>
      <c r="G328" t="s">
        <v>255</v>
      </c>
      <c r="H328" t="s">
        <v>248</v>
      </c>
      <c r="I328">
        <v>4044852</v>
      </c>
      <c r="J328">
        <v>9.1999999999999993</v>
      </c>
      <c r="K328">
        <v>39</v>
      </c>
      <c r="L328" t="s">
        <v>252</v>
      </c>
    </row>
    <row r="329" spans="1:12" x14ac:dyDescent="0.25">
      <c r="A329" t="s">
        <v>75</v>
      </c>
      <c r="B329" t="s">
        <v>18</v>
      </c>
      <c r="C329" s="2">
        <v>45646</v>
      </c>
      <c r="D329" t="s">
        <v>401</v>
      </c>
      <c r="E329" t="s">
        <v>383</v>
      </c>
      <c r="F329" t="s">
        <v>23</v>
      </c>
      <c r="G329" t="s">
        <v>255</v>
      </c>
      <c r="H329" t="s">
        <v>248</v>
      </c>
      <c r="I329">
        <v>4041828</v>
      </c>
      <c r="J329">
        <v>9.57</v>
      </c>
      <c r="K329">
        <v>22</v>
      </c>
      <c r="L329" t="s">
        <v>252</v>
      </c>
    </row>
    <row r="330" spans="1:12" x14ac:dyDescent="0.25">
      <c r="A330" t="s">
        <v>75</v>
      </c>
      <c r="B330" t="s">
        <v>18</v>
      </c>
      <c r="C330" s="2">
        <v>45646</v>
      </c>
      <c r="D330" t="s">
        <v>382</v>
      </c>
      <c r="E330" t="s">
        <v>33</v>
      </c>
      <c r="F330" t="s">
        <v>23</v>
      </c>
      <c r="G330" t="s">
        <v>255</v>
      </c>
      <c r="H330" t="s">
        <v>248</v>
      </c>
      <c r="I330">
        <v>4044854</v>
      </c>
      <c r="J330">
        <v>9.1999999999999993</v>
      </c>
      <c r="K330">
        <v>21</v>
      </c>
      <c r="L330" t="s">
        <v>252</v>
      </c>
    </row>
    <row r="331" spans="1:12" x14ac:dyDescent="0.25">
      <c r="A331" t="s">
        <v>75</v>
      </c>
      <c r="B331" t="s">
        <v>135</v>
      </c>
      <c r="C331" s="2">
        <v>45646</v>
      </c>
      <c r="D331" t="s">
        <v>402</v>
      </c>
      <c r="E331" t="s">
        <v>30</v>
      </c>
      <c r="F331" t="s">
        <v>23</v>
      </c>
      <c r="G331" t="s">
        <v>257</v>
      </c>
      <c r="H331" t="s">
        <v>248</v>
      </c>
      <c r="I331">
        <v>4046253</v>
      </c>
      <c r="J331">
        <v>21.4</v>
      </c>
      <c r="K331">
        <v>47</v>
      </c>
      <c r="L331" t="s">
        <v>252</v>
      </c>
    </row>
    <row r="332" spans="1:12" x14ac:dyDescent="0.25">
      <c r="A332" t="s">
        <v>75</v>
      </c>
      <c r="B332" t="s">
        <v>136</v>
      </c>
      <c r="C332" s="2">
        <v>45646</v>
      </c>
      <c r="D332" t="s">
        <v>229</v>
      </c>
      <c r="E332" t="s">
        <v>55</v>
      </c>
      <c r="F332" t="s">
        <v>23</v>
      </c>
      <c r="G332" t="s">
        <v>255</v>
      </c>
      <c r="H332" t="s">
        <v>248</v>
      </c>
      <c r="I332">
        <v>4042177</v>
      </c>
      <c r="J332">
        <v>19.53</v>
      </c>
      <c r="K332">
        <v>33</v>
      </c>
      <c r="L332" t="s">
        <v>252</v>
      </c>
    </row>
    <row r="333" spans="1:12" x14ac:dyDescent="0.25">
      <c r="A333" t="s">
        <v>75</v>
      </c>
      <c r="B333" t="s">
        <v>18</v>
      </c>
      <c r="C333" s="2">
        <v>45646</v>
      </c>
      <c r="D333" t="s">
        <v>394</v>
      </c>
      <c r="E333" t="s">
        <v>24</v>
      </c>
      <c r="F333" t="s">
        <v>23</v>
      </c>
      <c r="G333" t="s">
        <v>260</v>
      </c>
      <c r="H333" t="s">
        <v>248</v>
      </c>
      <c r="I333">
        <v>4044796</v>
      </c>
      <c r="J333">
        <v>18.82</v>
      </c>
      <c r="K333">
        <v>29</v>
      </c>
      <c r="L333" t="s">
        <v>252</v>
      </c>
    </row>
    <row r="334" spans="1:12" x14ac:dyDescent="0.25">
      <c r="A334" t="s">
        <v>75</v>
      </c>
      <c r="B334" t="s">
        <v>18</v>
      </c>
      <c r="C334" s="2">
        <v>45646</v>
      </c>
      <c r="D334" t="s">
        <v>394</v>
      </c>
      <c r="E334" t="s">
        <v>24</v>
      </c>
      <c r="F334" t="s">
        <v>23</v>
      </c>
      <c r="G334" t="s">
        <v>260</v>
      </c>
      <c r="H334" t="s">
        <v>248</v>
      </c>
      <c r="I334">
        <v>4044798</v>
      </c>
      <c r="J334">
        <v>18.82</v>
      </c>
      <c r="K334">
        <v>3</v>
      </c>
      <c r="L334" t="s">
        <v>252</v>
      </c>
    </row>
    <row r="335" spans="1:12" x14ac:dyDescent="0.25">
      <c r="A335" t="s">
        <v>75</v>
      </c>
      <c r="B335" t="s">
        <v>138</v>
      </c>
      <c r="C335" s="2">
        <v>45646</v>
      </c>
      <c r="D335" t="s">
        <v>384</v>
      </c>
      <c r="E335" t="s">
        <v>36</v>
      </c>
      <c r="F335" t="s">
        <v>37</v>
      </c>
      <c r="G335" t="s">
        <v>255</v>
      </c>
      <c r="H335" t="s">
        <v>248</v>
      </c>
      <c r="I335">
        <v>4041811</v>
      </c>
      <c r="J335">
        <v>17.3</v>
      </c>
      <c r="K335">
        <v>27</v>
      </c>
      <c r="L335" t="s">
        <v>252</v>
      </c>
    </row>
    <row r="336" spans="1:12" x14ac:dyDescent="0.25">
      <c r="A336" t="s">
        <v>75</v>
      </c>
      <c r="B336" t="s">
        <v>138</v>
      </c>
      <c r="C336" s="2">
        <v>45646</v>
      </c>
      <c r="D336" t="s">
        <v>384</v>
      </c>
      <c r="E336" t="s">
        <v>36</v>
      </c>
      <c r="F336" t="s">
        <v>37</v>
      </c>
      <c r="G336" t="s">
        <v>256</v>
      </c>
      <c r="H336" t="s">
        <v>248</v>
      </c>
      <c r="I336">
        <v>4041813</v>
      </c>
      <c r="J336">
        <v>16.34</v>
      </c>
      <c r="K336">
        <v>47</v>
      </c>
      <c r="L336" t="s">
        <v>252</v>
      </c>
    </row>
    <row r="337" spans="1:12" x14ac:dyDescent="0.25">
      <c r="A337" t="s">
        <v>75</v>
      </c>
      <c r="B337" t="s">
        <v>18</v>
      </c>
      <c r="C337" s="2">
        <v>45646</v>
      </c>
      <c r="D337" t="s">
        <v>403</v>
      </c>
      <c r="E337" t="s">
        <v>404</v>
      </c>
      <c r="F337" t="s">
        <v>23</v>
      </c>
      <c r="G337" t="s">
        <v>255</v>
      </c>
      <c r="H337" t="s">
        <v>248</v>
      </c>
      <c r="I337">
        <v>4041785</v>
      </c>
      <c r="J337">
        <v>7.27</v>
      </c>
      <c r="K337">
        <v>22</v>
      </c>
      <c r="L337" t="s">
        <v>252</v>
      </c>
    </row>
    <row r="338" spans="1:12" x14ac:dyDescent="0.25">
      <c r="A338" t="s">
        <v>75</v>
      </c>
      <c r="B338" t="s">
        <v>18</v>
      </c>
      <c r="C338" s="2">
        <v>45646</v>
      </c>
      <c r="D338" t="s">
        <v>401</v>
      </c>
      <c r="E338" t="s">
        <v>383</v>
      </c>
      <c r="F338" t="s">
        <v>23</v>
      </c>
      <c r="G338" t="s">
        <v>258</v>
      </c>
      <c r="H338" t="s">
        <v>249</v>
      </c>
      <c r="I338">
        <v>4043474</v>
      </c>
      <c r="J338">
        <v>15.2</v>
      </c>
      <c r="K338">
        <v>33</v>
      </c>
      <c r="L338" t="s">
        <v>252</v>
      </c>
    </row>
    <row r="339" spans="1:12" x14ac:dyDescent="0.25">
      <c r="A339" t="s">
        <v>75</v>
      </c>
      <c r="B339" t="s">
        <v>133</v>
      </c>
      <c r="C339" s="2">
        <v>45646</v>
      </c>
      <c r="D339" t="s">
        <v>405</v>
      </c>
      <c r="E339" t="s">
        <v>64</v>
      </c>
      <c r="F339" t="s">
        <v>23</v>
      </c>
      <c r="G339" t="s">
        <v>255</v>
      </c>
      <c r="H339" t="s">
        <v>248</v>
      </c>
      <c r="I339">
        <v>4041541</v>
      </c>
      <c r="J339">
        <v>11.47</v>
      </c>
      <c r="K339">
        <v>108</v>
      </c>
      <c r="L339" t="s">
        <v>252</v>
      </c>
    </row>
    <row r="340" spans="1:12" x14ac:dyDescent="0.25">
      <c r="A340" t="s">
        <v>75</v>
      </c>
      <c r="B340" t="s">
        <v>18</v>
      </c>
      <c r="C340" s="2">
        <v>45646</v>
      </c>
      <c r="D340" t="s">
        <v>382</v>
      </c>
      <c r="E340" t="s">
        <v>33</v>
      </c>
      <c r="F340" t="s">
        <v>23</v>
      </c>
      <c r="G340" t="s">
        <v>255</v>
      </c>
      <c r="H340" t="s">
        <v>248</v>
      </c>
      <c r="I340">
        <v>4041542</v>
      </c>
      <c r="J340">
        <v>11.47</v>
      </c>
      <c r="K340">
        <v>51</v>
      </c>
      <c r="L340" t="s">
        <v>252</v>
      </c>
    </row>
    <row r="341" spans="1:12" x14ac:dyDescent="0.25">
      <c r="A341" t="s">
        <v>75</v>
      </c>
      <c r="B341" t="s">
        <v>135</v>
      </c>
      <c r="C341" s="2">
        <v>45646</v>
      </c>
      <c r="D341" t="s">
        <v>402</v>
      </c>
      <c r="E341" t="s">
        <v>30</v>
      </c>
      <c r="F341" t="s">
        <v>23</v>
      </c>
      <c r="G341" t="s">
        <v>255</v>
      </c>
      <c r="H341" t="s">
        <v>248</v>
      </c>
      <c r="I341">
        <v>4041786</v>
      </c>
      <c r="J341">
        <v>7.27</v>
      </c>
      <c r="K341">
        <v>25</v>
      </c>
      <c r="L341" t="s">
        <v>252</v>
      </c>
    </row>
    <row r="342" spans="1:12" x14ac:dyDescent="0.25">
      <c r="A342" t="s">
        <v>75</v>
      </c>
      <c r="B342" t="s">
        <v>21</v>
      </c>
      <c r="C342" s="2">
        <v>45646</v>
      </c>
      <c r="D342" t="s">
        <v>230</v>
      </c>
      <c r="E342" t="s">
        <v>231</v>
      </c>
      <c r="F342" t="s">
        <v>23</v>
      </c>
      <c r="G342" t="s">
        <v>255</v>
      </c>
      <c r="H342" t="s">
        <v>248</v>
      </c>
      <c r="I342">
        <v>4044860</v>
      </c>
      <c r="J342">
        <v>29.88</v>
      </c>
      <c r="K342">
        <v>69</v>
      </c>
      <c r="L342" t="s">
        <v>252</v>
      </c>
    </row>
    <row r="343" spans="1:12" x14ac:dyDescent="0.25">
      <c r="A343" t="s">
        <v>75</v>
      </c>
      <c r="B343" t="s">
        <v>141</v>
      </c>
      <c r="C343" s="2">
        <v>45646</v>
      </c>
      <c r="D343" t="s">
        <v>406</v>
      </c>
      <c r="E343" t="s">
        <v>66</v>
      </c>
      <c r="F343" t="s">
        <v>23</v>
      </c>
      <c r="G343" t="s">
        <v>255</v>
      </c>
      <c r="H343" t="s">
        <v>248</v>
      </c>
      <c r="I343">
        <v>4041812</v>
      </c>
      <c r="J343">
        <v>17.3</v>
      </c>
      <c r="K343">
        <v>133</v>
      </c>
      <c r="L343" t="s">
        <v>252</v>
      </c>
    </row>
    <row r="344" spans="1:12" x14ac:dyDescent="0.25">
      <c r="A344" t="s">
        <v>75</v>
      </c>
      <c r="B344" t="s">
        <v>138</v>
      </c>
      <c r="C344" s="2">
        <v>45646</v>
      </c>
      <c r="D344" t="s">
        <v>384</v>
      </c>
      <c r="E344" t="s">
        <v>36</v>
      </c>
      <c r="F344" t="s">
        <v>37</v>
      </c>
      <c r="G344" t="s">
        <v>255</v>
      </c>
      <c r="H344" t="s">
        <v>248</v>
      </c>
      <c r="I344">
        <v>4041810</v>
      </c>
      <c r="J344">
        <v>4.38</v>
      </c>
      <c r="K344">
        <v>24</v>
      </c>
      <c r="L344" t="s">
        <v>252</v>
      </c>
    </row>
    <row r="345" spans="1:12" x14ac:dyDescent="0.25">
      <c r="A345" t="s">
        <v>75</v>
      </c>
      <c r="B345" t="s">
        <v>140</v>
      </c>
      <c r="C345" s="2">
        <v>45646</v>
      </c>
      <c r="D345" t="s">
        <v>385</v>
      </c>
      <c r="E345" t="s">
        <v>386</v>
      </c>
      <c r="F345" t="s">
        <v>23</v>
      </c>
      <c r="G345" t="s">
        <v>258</v>
      </c>
      <c r="H345" t="s">
        <v>249</v>
      </c>
      <c r="I345">
        <v>4041808</v>
      </c>
      <c r="J345">
        <v>4.88</v>
      </c>
      <c r="K345">
        <v>38</v>
      </c>
      <c r="L345" t="s">
        <v>252</v>
      </c>
    </row>
    <row r="346" spans="1:12" x14ac:dyDescent="0.25">
      <c r="A346" t="s">
        <v>75</v>
      </c>
      <c r="B346" t="s">
        <v>138</v>
      </c>
      <c r="C346" s="2">
        <v>45646</v>
      </c>
      <c r="D346" t="s">
        <v>384</v>
      </c>
      <c r="E346" t="s">
        <v>36</v>
      </c>
      <c r="F346" t="s">
        <v>37</v>
      </c>
      <c r="G346" t="s">
        <v>255</v>
      </c>
      <c r="H346" t="s">
        <v>248</v>
      </c>
      <c r="I346">
        <v>4041796</v>
      </c>
      <c r="J346">
        <v>10.039999999999999</v>
      </c>
      <c r="K346">
        <v>40</v>
      </c>
      <c r="L346" t="s">
        <v>252</v>
      </c>
    </row>
    <row r="347" spans="1:12" x14ac:dyDescent="0.25">
      <c r="A347" t="s">
        <v>75</v>
      </c>
      <c r="B347" t="s">
        <v>139</v>
      </c>
      <c r="C347" s="2">
        <v>45646</v>
      </c>
      <c r="D347" t="s">
        <v>389</v>
      </c>
      <c r="E347" t="s">
        <v>43</v>
      </c>
      <c r="F347" t="s">
        <v>37</v>
      </c>
      <c r="G347" t="s">
        <v>255</v>
      </c>
      <c r="H347" t="s">
        <v>248</v>
      </c>
      <c r="I347">
        <v>4041795</v>
      </c>
      <c r="J347">
        <v>10.039999999999999</v>
      </c>
      <c r="K347">
        <v>21</v>
      </c>
      <c r="L347" t="s">
        <v>252</v>
      </c>
    </row>
    <row r="348" spans="1:12" x14ac:dyDescent="0.25">
      <c r="A348" t="s">
        <v>75</v>
      </c>
      <c r="B348" t="s">
        <v>139</v>
      </c>
      <c r="C348" s="2">
        <v>45646</v>
      </c>
      <c r="D348" t="s">
        <v>389</v>
      </c>
      <c r="E348" t="s">
        <v>43</v>
      </c>
      <c r="F348" t="s">
        <v>37</v>
      </c>
      <c r="G348" t="s">
        <v>255</v>
      </c>
      <c r="H348" t="s">
        <v>248</v>
      </c>
      <c r="I348">
        <v>4042497</v>
      </c>
      <c r="J348">
        <v>14.03</v>
      </c>
      <c r="K348">
        <v>31</v>
      </c>
      <c r="L348" t="s">
        <v>252</v>
      </c>
    </row>
    <row r="349" spans="1:12" x14ac:dyDescent="0.25">
      <c r="A349" t="s">
        <v>75</v>
      </c>
      <c r="B349" t="s">
        <v>18</v>
      </c>
      <c r="C349" s="2">
        <v>45646</v>
      </c>
      <c r="D349" t="s">
        <v>394</v>
      </c>
      <c r="E349" t="s">
        <v>24</v>
      </c>
      <c r="F349" t="s">
        <v>23</v>
      </c>
      <c r="G349" t="s">
        <v>258</v>
      </c>
      <c r="H349" t="s">
        <v>249</v>
      </c>
      <c r="I349">
        <v>4044777</v>
      </c>
      <c r="J349">
        <v>25.58</v>
      </c>
      <c r="K349">
        <v>36</v>
      </c>
      <c r="L349" t="s">
        <v>252</v>
      </c>
    </row>
    <row r="350" spans="1:12" x14ac:dyDescent="0.25">
      <c r="A350" t="s">
        <v>75</v>
      </c>
      <c r="B350" t="s">
        <v>21</v>
      </c>
      <c r="C350" s="2">
        <v>45646</v>
      </c>
      <c r="D350" t="s">
        <v>232</v>
      </c>
      <c r="E350" t="s">
        <v>233</v>
      </c>
      <c r="F350" t="s">
        <v>23</v>
      </c>
      <c r="G350" t="s">
        <v>255</v>
      </c>
      <c r="H350" t="s">
        <v>248</v>
      </c>
      <c r="I350">
        <v>4041912</v>
      </c>
      <c r="J350">
        <v>13.97</v>
      </c>
      <c r="K350">
        <v>49</v>
      </c>
      <c r="L350" t="s">
        <v>252</v>
      </c>
    </row>
    <row r="351" spans="1:12" x14ac:dyDescent="0.25">
      <c r="A351" t="s">
        <v>75</v>
      </c>
      <c r="B351" t="s">
        <v>65</v>
      </c>
      <c r="C351" s="2">
        <v>45646</v>
      </c>
      <c r="D351" t="s">
        <v>397</v>
      </c>
      <c r="E351" t="s">
        <v>35</v>
      </c>
      <c r="F351" t="s">
        <v>23</v>
      </c>
      <c r="G351" t="s">
        <v>255</v>
      </c>
      <c r="H351" t="s">
        <v>248</v>
      </c>
      <c r="I351">
        <v>4041909</v>
      </c>
      <c r="J351">
        <v>10.88</v>
      </c>
      <c r="K351">
        <v>19</v>
      </c>
      <c r="L351" t="s">
        <v>252</v>
      </c>
    </row>
    <row r="352" spans="1:12" x14ac:dyDescent="0.25">
      <c r="A352" t="s">
        <v>75</v>
      </c>
      <c r="B352" t="s">
        <v>133</v>
      </c>
      <c r="C352" s="2">
        <v>45646</v>
      </c>
      <c r="D352" t="s">
        <v>405</v>
      </c>
      <c r="E352" t="s">
        <v>64</v>
      </c>
      <c r="F352" t="s">
        <v>23</v>
      </c>
      <c r="G352" t="s">
        <v>255</v>
      </c>
      <c r="H352" t="s">
        <v>248</v>
      </c>
      <c r="I352">
        <v>4042009</v>
      </c>
      <c r="J352">
        <v>14.12</v>
      </c>
      <c r="K352">
        <v>45</v>
      </c>
      <c r="L352" t="s">
        <v>252</v>
      </c>
    </row>
    <row r="353" spans="1:12" x14ac:dyDescent="0.25">
      <c r="A353" t="s">
        <v>75</v>
      </c>
      <c r="B353" t="s">
        <v>141</v>
      </c>
      <c r="C353" s="2">
        <v>45646</v>
      </c>
      <c r="D353" t="s">
        <v>406</v>
      </c>
      <c r="E353" t="s">
        <v>66</v>
      </c>
      <c r="F353" t="s">
        <v>23</v>
      </c>
      <c r="G353" t="s">
        <v>255</v>
      </c>
      <c r="H353" t="s">
        <v>248</v>
      </c>
      <c r="I353">
        <v>4041995</v>
      </c>
      <c r="J353">
        <v>14.12</v>
      </c>
      <c r="K353">
        <v>50</v>
      </c>
      <c r="L353" t="s">
        <v>252</v>
      </c>
    </row>
    <row r="354" spans="1:12" x14ac:dyDescent="0.25">
      <c r="A354" t="s">
        <v>75</v>
      </c>
      <c r="B354" t="s">
        <v>141</v>
      </c>
      <c r="C354" s="2">
        <v>45646</v>
      </c>
      <c r="D354" t="s">
        <v>406</v>
      </c>
      <c r="E354" t="s">
        <v>66</v>
      </c>
      <c r="F354" t="s">
        <v>23</v>
      </c>
      <c r="G354" t="s">
        <v>259</v>
      </c>
      <c r="H354" t="s">
        <v>248</v>
      </c>
      <c r="I354">
        <v>4041987</v>
      </c>
      <c r="J354">
        <v>14.93</v>
      </c>
      <c r="K354">
        <v>36</v>
      </c>
      <c r="L354" t="s">
        <v>252</v>
      </c>
    </row>
    <row r="355" spans="1:12" x14ac:dyDescent="0.25">
      <c r="A355" t="s">
        <v>75</v>
      </c>
      <c r="B355" t="s">
        <v>140</v>
      </c>
      <c r="C355" s="2">
        <v>45646</v>
      </c>
      <c r="D355" t="s">
        <v>385</v>
      </c>
      <c r="E355" t="s">
        <v>386</v>
      </c>
      <c r="F355" t="s">
        <v>23</v>
      </c>
      <c r="G355" t="s">
        <v>259</v>
      </c>
      <c r="H355" t="s">
        <v>248</v>
      </c>
      <c r="I355">
        <v>4041986</v>
      </c>
      <c r="J355">
        <v>14.93</v>
      </c>
      <c r="K355">
        <v>52</v>
      </c>
      <c r="L355" t="s">
        <v>252</v>
      </c>
    </row>
    <row r="356" spans="1:12" x14ac:dyDescent="0.25">
      <c r="A356" t="s">
        <v>75</v>
      </c>
      <c r="B356" t="s">
        <v>21</v>
      </c>
      <c r="C356" s="2">
        <v>45646</v>
      </c>
      <c r="D356" t="s">
        <v>232</v>
      </c>
      <c r="E356" t="s">
        <v>233</v>
      </c>
      <c r="F356" t="s">
        <v>23</v>
      </c>
      <c r="G356" t="s">
        <v>255</v>
      </c>
      <c r="H356" t="s">
        <v>248</v>
      </c>
      <c r="I356">
        <v>4041980</v>
      </c>
      <c r="J356">
        <v>26.9</v>
      </c>
      <c r="K356">
        <v>67</v>
      </c>
      <c r="L356" t="s">
        <v>252</v>
      </c>
    </row>
    <row r="357" spans="1:12" x14ac:dyDescent="0.25">
      <c r="A357" t="s">
        <v>75</v>
      </c>
      <c r="B357" t="s">
        <v>141</v>
      </c>
      <c r="C357" s="2">
        <v>45646</v>
      </c>
      <c r="D357" t="s">
        <v>406</v>
      </c>
      <c r="E357" t="s">
        <v>66</v>
      </c>
      <c r="F357" t="s">
        <v>23</v>
      </c>
      <c r="G357" t="s">
        <v>255</v>
      </c>
      <c r="H357" t="s">
        <v>248</v>
      </c>
      <c r="I357">
        <v>4042492</v>
      </c>
      <c r="J357">
        <v>14.03</v>
      </c>
      <c r="K357">
        <v>55</v>
      </c>
      <c r="L357" t="s">
        <v>252</v>
      </c>
    </row>
    <row r="358" spans="1:12" x14ac:dyDescent="0.25">
      <c r="A358" t="s">
        <v>75</v>
      </c>
      <c r="B358" t="s">
        <v>138</v>
      </c>
      <c r="C358" s="2">
        <v>45646</v>
      </c>
      <c r="D358" t="s">
        <v>384</v>
      </c>
      <c r="E358" t="s">
        <v>36</v>
      </c>
      <c r="F358" t="s">
        <v>37</v>
      </c>
      <c r="G358" t="s">
        <v>255</v>
      </c>
      <c r="H358" t="s">
        <v>248</v>
      </c>
      <c r="I358">
        <v>4041948</v>
      </c>
      <c r="J358">
        <v>10.86</v>
      </c>
      <c r="K358">
        <v>22</v>
      </c>
      <c r="L358" t="s">
        <v>252</v>
      </c>
    </row>
    <row r="359" spans="1:12" x14ac:dyDescent="0.25">
      <c r="A359" t="s">
        <v>75</v>
      </c>
      <c r="B359" t="s">
        <v>18</v>
      </c>
      <c r="C359" s="2">
        <v>45646</v>
      </c>
      <c r="D359" t="s">
        <v>380</v>
      </c>
      <c r="E359" t="s">
        <v>69</v>
      </c>
      <c r="F359" t="s">
        <v>23</v>
      </c>
      <c r="G359" t="s">
        <v>255</v>
      </c>
      <c r="H359" t="s">
        <v>248</v>
      </c>
      <c r="I359">
        <v>4041882</v>
      </c>
      <c r="J359">
        <v>1.64</v>
      </c>
      <c r="K359">
        <v>15</v>
      </c>
      <c r="L359" t="s">
        <v>252</v>
      </c>
    </row>
    <row r="360" spans="1:12" x14ac:dyDescent="0.25">
      <c r="A360" t="s">
        <v>75</v>
      </c>
      <c r="B360" t="s">
        <v>139</v>
      </c>
      <c r="C360" s="2">
        <v>45646</v>
      </c>
      <c r="D360" t="s">
        <v>389</v>
      </c>
      <c r="E360" t="s">
        <v>43</v>
      </c>
      <c r="F360" t="s">
        <v>37</v>
      </c>
      <c r="G360" t="s">
        <v>255</v>
      </c>
      <c r="H360" t="s">
        <v>248</v>
      </c>
      <c r="I360">
        <v>4044788</v>
      </c>
      <c r="J360">
        <v>11.95</v>
      </c>
      <c r="K360">
        <v>56</v>
      </c>
      <c r="L360" t="s">
        <v>252</v>
      </c>
    </row>
    <row r="361" spans="1:12" x14ac:dyDescent="0.25">
      <c r="A361" t="s">
        <v>75</v>
      </c>
      <c r="B361" t="s">
        <v>133</v>
      </c>
      <c r="C361" s="2">
        <v>45646</v>
      </c>
      <c r="D361" t="s">
        <v>405</v>
      </c>
      <c r="E361" t="s">
        <v>64</v>
      </c>
      <c r="F361" t="s">
        <v>23</v>
      </c>
      <c r="G361" t="s">
        <v>255</v>
      </c>
      <c r="H361" t="s">
        <v>248</v>
      </c>
      <c r="I361">
        <v>4041570</v>
      </c>
      <c r="J361">
        <v>14.36</v>
      </c>
      <c r="K361">
        <v>121</v>
      </c>
      <c r="L361" t="s">
        <v>252</v>
      </c>
    </row>
    <row r="362" spans="1:12" x14ac:dyDescent="0.25">
      <c r="A362" t="s">
        <v>75</v>
      </c>
      <c r="B362" t="s">
        <v>136</v>
      </c>
      <c r="C362" s="2">
        <v>45646</v>
      </c>
      <c r="D362" t="s">
        <v>393</v>
      </c>
      <c r="E362" t="s">
        <v>60</v>
      </c>
      <c r="F362" t="s">
        <v>37</v>
      </c>
      <c r="G362" t="s">
        <v>255</v>
      </c>
      <c r="H362" t="s">
        <v>248</v>
      </c>
      <c r="I362">
        <v>4042172</v>
      </c>
      <c r="J362">
        <v>19.53</v>
      </c>
      <c r="K362">
        <v>41</v>
      </c>
      <c r="L362" t="s">
        <v>252</v>
      </c>
    </row>
    <row r="363" spans="1:12" x14ac:dyDescent="0.25">
      <c r="A363" t="s">
        <v>75</v>
      </c>
      <c r="B363" t="s">
        <v>18</v>
      </c>
      <c r="C363" s="2">
        <v>45646</v>
      </c>
      <c r="D363" t="s">
        <v>394</v>
      </c>
      <c r="E363" t="s">
        <v>24</v>
      </c>
      <c r="F363" t="s">
        <v>23</v>
      </c>
      <c r="G363" t="s">
        <v>258</v>
      </c>
      <c r="H363" t="s">
        <v>249</v>
      </c>
      <c r="I363">
        <v>4044779</v>
      </c>
      <c r="J363">
        <v>25.58</v>
      </c>
      <c r="K363">
        <v>50</v>
      </c>
      <c r="L363" t="s">
        <v>252</v>
      </c>
    </row>
    <row r="364" spans="1:12" x14ac:dyDescent="0.25">
      <c r="A364" t="s">
        <v>75</v>
      </c>
      <c r="B364" t="s">
        <v>18</v>
      </c>
      <c r="C364" s="2">
        <v>45646</v>
      </c>
      <c r="D364" t="s">
        <v>394</v>
      </c>
      <c r="E364" t="s">
        <v>24</v>
      </c>
      <c r="F364" t="s">
        <v>23</v>
      </c>
      <c r="G364" t="s">
        <v>255</v>
      </c>
      <c r="H364" t="s">
        <v>248</v>
      </c>
      <c r="I364">
        <v>4042102</v>
      </c>
      <c r="J364">
        <v>12.94</v>
      </c>
      <c r="K364">
        <v>36</v>
      </c>
      <c r="L364" t="s">
        <v>252</v>
      </c>
    </row>
    <row r="365" spans="1:12" x14ac:dyDescent="0.25">
      <c r="A365" t="s">
        <v>75</v>
      </c>
      <c r="B365" t="s">
        <v>18</v>
      </c>
      <c r="C365" s="2">
        <v>45646</v>
      </c>
      <c r="D365" t="s">
        <v>401</v>
      </c>
      <c r="E365" t="s">
        <v>383</v>
      </c>
      <c r="F365" t="s">
        <v>23</v>
      </c>
      <c r="G365" t="s">
        <v>407</v>
      </c>
      <c r="H365" t="s">
        <v>248</v>
      </c>
      <c r="I365">
        <v>4044158</v>
      </c>
      <c r="J365">
        <v>15.98</v>
      </c>
      <c r="K365">
        <v>30</v>
      </c>
      <c r="L365" t="s">
        <v>252</v>
      </c>
    </row>
    <row r="366" spans="1:12" x14ac:dyDescent="0.25">
      <c r="A366" t="s">
        <v>75</v>
      </c>
      <c r="B366" t="s">
        <v>139</v>
      </c>
      <c r="C366" s="2">
        <v>45646</v>
      </c>
      <c r="D366" t="s">
        <v>389</v>
      </c>
      <c r="E366" t="s">
        <v>43</v>
      </c>
      <c r="F366" t="s">
        <v>37</v>
      </c>
      <c r="G366" t="s">
        <v>255</v>
      </c>
      <c r="H366" t="s">
        <v>248</v>
      </c>
      <c r="I366">
        <v>4044784</v>
      </c>
      <c r="J366">
        <v>11.95</v>
      </c>
      <c r="K366">
        <v>47</v>
      </c>
      <c r="L366" t="s">
        <v>252</v>
      </c>
    </row>
    <row r="367" spans="1:12" x14ac:dyDescent="0.25">
      <c r="A367" t="s">
        <v>75</v>
      </c>
      <c r="B367" t="s">
        <v>18</v>
      </c>
      <c r="C367" s="2">
        <v>45646</v>
      </c>
      <c r="D367" t="s">
        <v>401</v>
      </c>
      <c r="E367" t="s">
        <v>383</v>
      </c>
      <c r="F367" t="s">
        <v>23</v>
      </c>
      <c r="G367" t="s">
        <v>255</v>
      </c>
      <c r="H367" t="s">
        <v>248</v>
      </c>
      <c r="I367">
        <v>4042568</v>
      </c>
      <c r="J367">
        <v>26.71</v>
      </c>
      <c r="K367">
        <v>90</v>
      </c>
      <c r="L367" t="s">
        <v>252</v>
      </c>
    </row>
    <row r="368" spans="1:12" x14ac:dyDescent="0.25">
      <c r="A368" t="s">
        <v>75</v>
      </c>
      <c r="B368" t="s">
        <v>135</v>
      </c>
      <c r="C368" s="2">
        <v>45646</v>
      </c>
      <c r="D368" t="s">
        <v>402</v>
      </c>
      <c r="E368" t="s">
        <v>30</v>
      </c>
      <c r="F368" t="s">
        <v>23</v>
      </c>
      <c r="G368" t="s">
        <v>255</v>
      </c>
      <c r="H368" t="s">
        <v>248</v>
      </c>
      <c r="I368">
        <v>4042569</v>
      </c>
      <c r="J368">
        <v>26.71</v>
      </c>
      <c r="K368">
        <v>0</v>
      </c>
      <c r="L368" t="s">
        <v>252</v>
      </c>
    </row>
    <row r="369" spans="1:12" x14ac:dyDescent="0.25">
      <c r="A369" t="s">
        <v>75</v>
      </c>
      <c r="B369" t="s">
        <v>138</v>
      </c>
      <c r="C369" s="2">
        <v>45646</v>
      </c>
      <c r="D369" t="s">
        <v>384</v>
      </c>
      <c r="E369" t="s">
        <v>36</v>
      </c>
      <c r="F369" t="s">
        <v>37</v>
      </c>
      <c r="G369" t="s">
        <v>255</v>
      </c>
      <c r="H369" t="s">
        <v>248</v>
      </c>
      <c r="I369">
        <v>4044143</v>
      </c>
      <c r="J369">
        <v>11.96</v>
      </c>
      <c r="K369">
        <v>28</v>
      </c>
      <c r="L369" t="s">
        <v>252</v>
      </c>
    </row>
    <row r="370" spans="1:12" x14ac:dyDescent="0.25">
      <c r="A370" t="s">
        <v>75</v>
      </c>
      <c r="B370" t="s">
        <v>18</v>
      </c>
      <c r="C370" s="2">
        <v>45646</v>
      </c>
      <c r="D370" t="s">
        <v>403</v>
      </c>
      <c r="E370" t="s">
        <v>404</v>
      </c>
      <c r="F370" t="s">
        <v>23</v>
      </c>
      <c r="G370" t="s">
        <v>255</v>
      </c>
      <c r="H370" t="s">
        <v>248</v>
      </c>
      <c r="I370">
        <v>4041573</v>
      </c>
      <c r="J370">
        <v>20.329999999999998</v>
      </c>
      <c r="K370">
        <v>58</v>
      </c>
      <c r="L370" t="s">
        <v>252</v>
      </c>
    </row>
    <row r="371" spans="1:12" x14ac:dyDescent="0.25">
      <c r="A371" t="s">
        <v>75</v>
      </c>
      <c r="B371" t="s">
        <v>136</v>
      </c>
      <c r="C371" s="2">
        <v>45646</v>
      </c>
      <c r="D371" t="s">
        <v>393</v>
      </c>
      <c r="E371" t="s">
        <v>60</v>
      </c>
      <c r="F371" t="s">
        <v>37</v>
      </c>
      <c r="G371" t="s">
        <v>255</v>
      </c>
      <c r="H371" t="s">
        <v>248</v>
      </c>
      <c r="I371">
        <v>4044873</v>
      </c>
      <c r="J371">
        <v>31.21</v>
      </c>
      <c r="K371">
        <v>41</v>
      </c>
      <c r="L371" t="s">
        <v>252</v>
      </c>
    </row>
    <row r="372" spans="1:12" x14ac:dyDescent="0.25">
      <c r="A372" t="s">
        <v>75</v>
      </c>
      <c r="B372" t="s">
        <v>18</v>
      </c>
      <c r="C372" s="2">
        <v>45646</v>
      </c>
      <c r="D372" t="s">
        <v>382</v>
      </c>
      <c r="E372" t="s">
        <v>33</v>
      </c>
      <c r="F372" t="s">
        <v>23</v>
      </c>
      <c r="G372" t="s">
        <v>257</v>
      </c>
      <c r="H372" t="s">
        <v>248</v>
      </c>
      <c r="I372">
        <v>4045605</v>
      </c>
      <c r="J372">
        <v>36.29</v>
      </c>
      <c r="K372">
        <v>48</v>
      </c>
      <c r="L372" t="s">
        <v>252</v>
      </c>
    </row>
    <row r="373" spans="1:12" x14ac:dyDescent="0.25">
      <c r="A373" t="s">
        <v>75</v>
      </c>
      <c r="B373" t="s">
        <v>18</v>
      </c>
      <c r="C373" s="2">
        <v>45646</v>
      </c>
      <c r="D373" t="s">
        <v>382</v>
      </c>
      <c r="E373" t="s">
        <v>33</v>
      </c>
      <c r="F373" t="s">
        <v>23</v>
      </c>
      <c r="G373" t="s">
        <v>258</v>
      </c>
      <c r="H373" t="s">
        <v>249</v>
      </c>
      <c r="I373">
        <v>4045520</v>
      </c>
      <c r="J373">
        <v>17.28</v>
      </c>
      <c r="K373">
        <v>124</v>
      </c>
      <c r="L373" t="s">
        <v>252</v>
      </c>
    </row>
    <row r="374" spans="1:12" x14ac:dyDescent="0.25">
      <c r="A374" t="s">
        <v>75</v>
      </c>
      <c r="B374" t="s">
        <v>141</v>
      </c>
      <c r="C374" s="2">
        <v>45646</v>
      </c>
      <c r="D374" t="s">
        <v>406</v>
      </c>
      <c r="E374" t="s">
        <v>66</v>
      </c>
      <c r="F374" t="s">
        <v>23</v>
      </c>
      <c r="G374" t="s">
        <v>258</v>
      </c>
      <c r="H374" t="s">
        <v>249</v>
      </c>
      <c r="I374">
        <v>4045519</v>
      </c>
      <c r="J374">
        <v>17.28</v>
      </c>
      <c r="K374">
        <v>78</v>
      </c>
      <c r="L374" t="s">
        <v>252</v>
      </c>
    </row>
    <row r="375" spans="1:12" x14ac:dyDescent="0.25">
      <c r="A375" t="s">
        <v>75</v>
      </c>
      <c r="B375" t="s">
        <v>18</v>
      </c>
      <c r="C375" s="2">
        <v>45646</v>
      </c>
      <c r="D375" t="s">
        <v>394</v>
      </c>
      <c r="E375" t="s">
        <v>24</v>
      </c>
      <c r="F375" t="s">
        <v>23</v>
      </c>
      <c r="G375" t="s">
        <v>255</v>
      </c>
      <c r="H375" t="s">
        <v>248</v>
      </c>
      <c r="I375">
        <v>4042188</v>
      </c>
      <c r="J375">
        <v>9.35</v>
      </c>
      <c r="K375">
        <v>26</v>
      </c>
      <c r="L375" t="s">
        <v>252</v>
      </c>
    </row>
    <row r="376" spans="1:12" x14ac:dyDescent="0.25">
      <c r="A376" t="s">
        <v>75</v>
      </c>
      <c r="B376" t="s">
        <v>18</v>
      </c>
      <c r="C376" s="2">
        <v>45646</v>
      </c>
      <c r="D376" t="s">
        <v>387</v>
      </c>
      <c r="E376" t="s">
        <v>388</v>
      </c>
      <c r="F376" t="s">
        <v>23</v>
      </c>
      <c r="G376" t="s">
        <v>255</v>
      </c>
      <c r="H376" t="s">
        <v>248</v>
      </c>
      <c r="I376">
        <v>4041769</v>
      </c>
      <c r="J376">
        <v>10.17</v>
      </c>
      <c r="K376">
        <v>15</v>
      </c>
      <c r="L376" t="s">
        <v>252</v>
      </c>
    </row>
    <row r="377" spans="1:12" x14ac:dyDescent="0.25">
      <c r="A377" t="s">
        <v>75</v>
      </c>
      <c r="B377" t="s">
        <v>133</v>
      </c>
      <c r="C377" s="2">
        <v>45646</v>
      </c>
      <c r="D377" t="s">
        <v>405</v>
      </c>
      <c r="E377" t="s">
        <v>64</v>
      </c>
      <c r="F377" t="s">
        <v>23</v>
      </c>
      <c r="G377" t="s">
        <v>258</v>
      </c>
      <c r="H377" t="s">
        <v>249</v>
      </c>
      <c r="I377">
        <v>4041648</v>
      </c>
      <c r="J377">
        <v>5.55</v>
      </c>
      <c r="K377">
        <v>40</v>
      </c>
      <c r="L377" t="s">
        <v>252</v>
      </c>
    </row>
    <row r="378" spans="1:12" x14ac:dyDescent="0.25">
      <c r="A378" t="s">
        <v>75</v>
      </c>
      <c r="B378" t="s">
        <v>18</v>
      </c>
      <c r="C378" s="2">
        <v>45646</v>
      </c>
      <c r="D378" t="s">
        <v>401</v>
      </c>
      <c r="E378" t="s">
        <v>383</v>
      </c>
      <c r="F378" t="s">
        <v>23</v>
      </c>
      <c r="G378" t="s">
        <v>258</v>
      </c>
      <c r="H378" t="s">
        <v>249</v>
      </c>
      <c r="I378">
        <v>4041647</v>
      </c>
      <c r="J378">
        <v>5.55</v>
      </c>
      <c r="K378">
        <v>17</v>
      </c>
      <c r="L378" t="s">
        <v>252</v>
      </c>
    </row>
    <row r="379" spans="1:12" x14ac:dyDescent="0.25">
      <c r="A379" t="s">
        <v>75</v>
      </c>
      <c r="B379" t="s">
        <v>18</v>
      </c>
      <c r="C379" s="2">
        <v>45646</v>
      </c>
      <c r="D379" t="s">
        <v>401</v>
      </c>
      <c r="E379" t="s">
        <v>383</v>
      </c>
      <c r="F379" t="s">
        <v>23</v>
      </c>
      <c r="G379" t="s">
        <v>255</v>
      </c>
      <c r="H379" t="s">
        <v>248</v>
      </c>
      <c r="I379">
        <v>4041646</v>
      </c>
      <c r="J379">
        <v>10.39</v>
      </c>
      <c r="K379">
        <v>73</v>
      </c>
      <c r="L379" t="s">
        <v>252</v>
      </c>
    </row>
    <row r="380" spans="1:12" x14ac:dyDescent="0.25">
      <c r="A380" t="s">
        <v>75</v>
      </c>
      <c r="B380" t="s">
        <v>141</v>
      </c>
      <c r="C380" s="2">
        <v>45646</v>
      </c>
      <c r="D380" t="s">
        <v>406</v>
      </c>
      <c r="E380" t="s">
        <v>66</v>
      </c>
      <c r="F380" t="s">
        <v>23</v>
      </c>
      <c r="G380" t="s">
        <v>255</v>
      </c>
      <c r="H380" t="s">
        <v>248</v>
      </c>
      <c r="I380">
        <v>4041645</v>
      </c>
      <c r="J380">
        <v>10.39</v>
      </c>
      <c r="K380">
        <v>32</v>
      </c>
      <c r="L380" t="s">
        <v>252</v>
      </c>
    </row>
    <row r="381" spans="1:12" x14ac:dyDescent="0.25">
      <c r="A381" t="s">
        <v>75</v>
      </c>
      <c r="B381" t="s">
        <v>65</v>
      </c>
      <c r="C381" s="2">
        <v>45646</v>
      </c>
      <c r="D381" t="s">
        <v>397</v>
      </c>
      <c r="E381" t="s">
        <v>35</v>
      </c>
      <c r="F381" t="s">
        <v>23</v>
      </c>
      <c r="G381" t="s">
        <v>255</v>
      </c>
      <c r="H381" t="s">
        <v>248</v>
      </c>
      <c r="I381">
        <v>4045478</v>
      </c>
      <c r="J381">
        <v>17.97</v>
      </c>
      <c r="K381">
        <v>44</v>
      </c>
      <c r="L381" t="s">
        <v>252</v>
      </c>
    </row>
    <row r="382" spans="1:12" x14ac:dyDescent="0.25">
      <c r="A382" t="s">
        <v>75</v>
      </c>
      <c r="B382" t="s">
        <v>18</v>
      </c>
      <c r="C382" s="2">
        <v>45646</v>
      </c>
      <c r="D382" t="s">
        <v>401</v>
      </c>
      <c r="E382" t="s">
        <v>383</v>
      </c>
      <c r="F382" t="s">
        <v>23</v>
      </c>
      <c r="G382" t="s">
        <v>255</v>
      </c>
      <c r="H382" t="s">
        <v>248</v>
      </c>
      <c r="I382">
        <v>4043414</v>
      </c>
      <c r="J382">
        <v>26.95</v>
      </c>
      <c r="K382">
        <v>131</v>
      </c>
      <c r="L382" t="s">
        <v>252</v>
      </c>
    </row>
    <row r="383" spans="1:12" x14ac:dyDescent="0.25">
      <c r="A383" t="s">
        <v>75</v>
      </c>
      <c r="B383" t="s">
        <v>18</v>
      </c>
      <c r="C383" s="2">
        <v>45646</v>
      </c>
      <c r="D383" t="s">
        <v>380</v>
      </c>
      <c r="E383" t="s">
        <v>69</v>
      </c>
      <c r="F383" t="s">
        <v>23</v>
      </c>
      <c r="G383" t="s">
        <v>255</v>
      </c>
      <c r="H383" t="s">
        <v>248</v>
      </c>
      <c r="I383">
        <v>4043412</v>
      </c>
      <c r="J383">
        <v>26.95</v>
      </c>
      <c r="K383">
        <v>54</v>
      </c>
      <c r="L383" t="s">
        <v>252</v>
      </c>
    </row>
    <row r="384" spans="1:12" x14ac:dyDescent="0.25">
      <c r="A384" t="s">
        <v>75</v>
      </c>
      <c r="B384" t="s">
        <v>65</v>
      </c>
      <c r="C384" s="2">
        <v>45646</v>
      </c>
      <c r="D384" t="s">
        <v>397</v>
      </c>
      <c r="E384" t="s">
        <v>35</v>
      </c>
      <c r="F384" t="s">
        <v>23</v>
      </c>
      <c r="G384" t="s">
        <v>257</v>
      </c>
      <c r="H384" t="s">
        <v>248</v>
      </c>
      <c r="I384">
        <v>4041655</v>
      </c>
      <c r="J384">
        <v>6.92</v>
      </c>
      <c r="K384">
        <v>31</v>
      </c>
      <c r="L384" t="s">
        <v>252</v>
      </c>
    </row>
    <row r="385" spans="1:12" x14ac:dyDescent="0.25">
      <c r="A385" t="s">
        <v>75</v>
      </c>
      <c r="B385" t="s">
        <v>136</v>
      </c>
      <c r="C385" s="2">
        <v>45646</v>
      </c>
      <c r="D385" t="s">
        <v>393</v>
      </c>
      <c r="E385" t="s">
        <v>60</v>
      </c>
      <c r="F385" t="s">
        <v>37</v>
      </c>
      <c r="G385" t="s">
        <v>255</v>
      </c>
      <c r="H385" t="s">
        <v>248</v>
      </c>
      <c r="I385">
        <v>4045483</v>
      </c>
      <c r="J385">
        <v>9.0299999999999994</v>
      </c>
      <c r="K385">
        <v>24</v>
      </c>
      <c r="L385" t="s">
        <v>252</v>
      </c>
    </row>
    <row r="386" spans="1:12" x14ac:dyDescent="0.25">
      <c r="A386" t="s">
        <v>75</v>
      </c>
      <c r="B386" t="s">
        <v>138</v>
      </c>
      <c r="C386" s="2">
        <v>45646</v>
      </c>
      <c r="D386" t="s">
        <v>384</v>
      </c>
      <c r="E386" t="s">
        <v>36</v>
      </c>
      <c r="F386" t="s">
        <v>37</v>
      </c>
      <c r="G386" t="s">
        <v>257</v>
      </c>
      <c r="H386" t="s">
        <v>248</v>
      </c>
      <c r="I386">
        <v>4041688</v>
      </c>
      <c r="J386">
        <v>8.35</v>
      </c>
      <c r="K386">
        <v>18</v>
      </c>
      <c r="L386" t="s">
        <v>252</v>
      </c>
    </row>
    <row r="387" spans="1:12" x14ac:dyDescent="0.25">
      <c r="A387" t="s">
        <v>75</v>
      </c>
      <c r="B387" t="s">
        <v>138</v>
      </c>
      <c r="C387" s="2">
        <v>45646</v>
      </c>
      <c r="D387" t="s">
        <v>384</v>
      </c>
      <c r="E387" t="s">
        <v>36</v>
      </c>
      <c r="F387" t="s">
        <v>37</v>
      </c>
      <c r="G387" t="s">
        <v>257</v>
      </c>
      <c r="H387" t="s">
        <v>248</v>
      </c>
      <c r="I387">
        <v>4041689</v>
      </c>
      <c r="J387">
        <v>8.35</v>
      </c>
      <c r="K387">
        <v>25</v>
      </c>
      <c r="L387" t="s">
        <v>252</v>
      </c>
    </row>
    <row r="388" spans="1:12" x14ac:dyDescent="0.25">
      <c r="A388" t="s">
        <v>75</v>
      </c>
      <c r="B388" t="s">
        <v>21</v>
      </c>
      <c r="C388" s="2">
        <v>45646</v>
      </c>
      <c r="D388" t="s">
        <v>232</v>
      </c>
      <c r="E388" t="s">
        <v>233</v>
      </c>
      <c r="F388" t="s">
        <v>23</v>
      </c>
      <c r="G388" t="s">
        <v>255</v>
      </c>
      <c r="H388" t="s">
        <v>248</v>
      </c>
      <c r="I388">
        <v>4041690</v>
      </c>
      <c r="J388">
        <v>19.12</v>
      </c>
      <c r="K388">
        <v>47</v>
      </c>
      <c r="L388" t="s">
        <v>252</v>
      </c>
    </row>
    <row r="389" spans="1:12" x14ac:dyDescent="0.25">
      <c r="A389" t="s">
        <v>75</v>
      </c>
      <c r="B389" t="s">
        <v>138</v>
      </c>
      <c r="C389" s="2">
        <v>45646</v>
      </c>
      <c r="D389" t="s">
        <v>384</v>
      </c>
      <c r="E389" t="s">
        <v>36</v>
      </c>
      <c r="F389" t="s">
        <v>37</v>
      </c>
      <c r="G389" t="s">
        <v>255</v>
      </c>
      <c r="H389" t="s">
        <v>248</v>
      </c>
      <c r="I389">
        <v>4041691</v>
      </c>
      <c r="J389">
        <v>19.12</v>
      </c>
      <c r="K389">
        <v>49</v>
      </c>
      <c r="L389" t="s">
        <v>252</v>
      </c>
    </row>
    <row r="390" spans="1:12" x14ac:dyDescent="0.25">
      <c r="A390" t="s">
        <v>75</v>
      </c>
      <c r="B390" t="s">
        <v>141</v>
      </c>
      <c r="C390" s="2">
        <v>45646</v>
      </c>
      <c r="D390" t="s">
        <v>406</v>
      </c>
      <c r="E390" t="s">
        <v>66</v>
      </c>
      <c r="F390" t="s">
        <v>23</v>
      </c>
      <c r="G390" t="s">
        <v>255</v>
      </c>
      <c r="H390" t="s">
        <v>248</v>
      </c>
      <c r="I390">
        <v>4041677</v>
      </c>
      <c r="J390">
        <v>17.43</v>
      </c>
      <c r="K390">
        <v>113</v>
      </c>
      <c r="L390" t="s">
        <v>252</v>
      </c>
    </row>
    <row r="391" spans="1:12" x14ac:dyDescent="0.25">
      <c r="A391" t="s">
        <v>75</v>
      </c>
      <c r="B391" t="s">
        <v>18</v>
      </c>
      <c r="C391" s="2">
        <v>45646</v>
      </c>
      <c r="D391" t="s">
        <v>403</v>
      </c>
      <c r="E391" t="s">
        <v>404</v>
      </c>
      <c r="F391" t="s">
        <v>23</v>
      </c>
      <c r="G391" t="s">
        <v>255</v>
      </c>
      <c r="H391" t="s">
        <v>248</v>
      </c>
      <c r="I391">
        <v>4041676</v>
      </c>
      <c r="J391">
        <v>17.43</v>
      </c>
      <c r="K391">
        <v>40</v>
      </c>
      <c r="L391" t="s">
        <v>252</v>
      </c>
    </row>
    <row r="392" spans="1:12" x14ac:dyDescent="0.25">
      <c r="A392" t="s">
        <v>75</v>
      </c>
      <c r="B392" t="s">
        <v>18</v>
      </c>
      <c r="C392" s="2">
        <v>45647</v>
      </c>
      <c r="D392" t="s">
        <v>394</v>
      </c>
      <c r="E392" t="s">
        <v>24</v>
      </c>
      <c r="F392" t="s">
        <v>23</v>
      </c>
      <c r="G392" t="s">
        <v>255</v>
      </c>
      <c r="H392" t="s">
        <v>248</v>
      </c>
      <c r="I392">
        <v>4045603</v>
      </c>
      <c r="J392">
        <v>26.95</v>
      </c>
      <c r="K392">
        <v>2</v>
      </c>
      <c r="L392" t="s">
        <v>252</v>
      </c>
    </row>
    <row r="393" spans="1:12" x14ac:dyDescent="0.25">
      <c r="A393" t="s">
        <v>75</v>
      </c>
      <c r="B393" t="s">
        <v>135</v>
      </c>
      <c r="C393" s="2">
        <v>45647</v>
      </c>
      <c r="D393" t="s">
        <v>402</v>
      </c>
      <c r="E393" t="s">
        <v>30</v>
      </c>
      <c r="F393" t="s">
        <v>23</v>
      </c>
      <c r="G393" t="s">
        <v>255</v>
      </c>
      <c r="H393" t="s">
        <v>248</v>
      </c>
      <c r="I393">
        <v>4042294</v>
      </c>
      <c r="J393">
        <v>23.24</v>
      </c>
      <c r="K393">
        <v>40</v>
      </c>
      <c r="L393" t="s">
        <v>252</v>
      </c>
    </row>
    <row r="394" spans="1:12" x14ac:dyDescent="0.25">
      <c r="A394" t="s">
        <v>75</v>
      </c>
      <c r="B394" t="s">
        <v>136</v>
      </c>
      <c r="C394" s="2">
        <v>45647</v>
      </c>
      <c r="D394" t="s">
        <v>234</v>
      </c>
      <c r="E394" t="s">
        <v>58</v>
      </c>
      <c r="F394" t="s">
        <v>37</v>
      </c>
      <c r="G394" t="s">
        <v>257</v>
      </c>
      <c r="H394" t="s">
        <v>248</v>
      </c>
      <c r="I394">
        <v>4042295</v>
      </c>
      <c r="J394">
        <v>14.1</v>
      </c>
      <c r="K394">
        <v>28</v>
      </c>
      <c r="L394" t="s">
        <v>252</v>
      </c>
    </row>
    <row r="395" spans="1:12" x14ac:dyDescent="0.25">
      <c r="A395" t="s">
        <v>75</v>
      </c>
      <c r="B395" t="s">
        <v>18</v>
      </c>
      <c r="C395" s="2">
        <v>45647</v>
      </c>
      <c r="D395" t="s">
        <v>380</v>
      </c>
      <c r="E395" t="s">
        <v>69</v>
      </c>
      <c r="F395" t="s">
        <v>23</v>
      </c>
      <c r="G395" t="s">
        <v>257</v>
      </c>
      <c r="H395" t="s">
        <v>248</v>
      </c>
      <c r="I395">
        <v>4042296</v>
      </c>
      <c r="J395">
        <v>14.1</v>
      </c>
      <c r="K395">
        <v>33</v>
      </c>
      <c r="L395" t="s">
        <v>252</v>
      </c>
    </row>
    <row r="396" spans="1:12" x14ac:dyDescent="0.25">
      <c r="A396" t="s">
        <v>75</v>
      </c>
      <c r="B396" t="s">
        <v>135</v>
      </c>
      <c r="C396" s="2">
        <v>45647</v>
      </c>
      <c r="D396" t="s">
        <v>402</v>
      </c>
      <c r="E396" t="s">
        <v>30</v>
      </c>
      <c r="F396" t="s">
        <v>23</v>
      </c>
      <c r="G396" t="s">
        <v>381</v>
      </c>
      <c r="H396" t="s">
        <v>248</v>
      </c>
      <c r="I396">
        <v>4045516</v>
      </c>
      <c r="J396">
        <v>24.43</v>
      </c>
      <c r="K396">
        <v>51</v>
      </c>
      <c r="L396" t="s">
        <v>252</v>
      </c>
    </row>
    <row r="397" spans="1:12" x14ac:dyDescent="0.25">
      <c r="A397" t="s">
        <v>75</v>
      </c>
      <c r="B397" t="s">
        <v>141</v>
      </c>
      <c r="C397" s="2">
        <v>45647</v>
      </c>
      <c r="D397" t="s">
        <v>406</v>
      </c>
      <c r="E397" t="s">
        <v>66</v>
      </c>
      <c r="F397" t="s">
        <v>23</v>
      </c>
      <c r="G397" t="s">
        <v>255</v>
      </c>
      <c r="H397" t="s">
        <v>248</v>
      </c>
      <c r="I397">
        <v>4045671</v>
      </c>
      <c r="J397">
        <v>20.78</v>
      </c>
      <c r="K397">
        <v>38</v>
      </c>
      <c r="L397" t="s">
        <v>252</v>
      </c>
    </row>
    <row r="398" spans="1:12" x14ac:dyDescent="0.25">
      <c r="A398" t="s">
        <v>75</v>
      </c>
      <c r="B398" t="s">
        <v>18</v>
      </c>
      <c r="C398" s="2">
        <v>45647</v>
      </c>
      <c r="D398" t="s">
        <v>394</v>
      </c>
      <c r="E398" t="s">
        <v>24</v>
      </c>
      <c r="F398" t="s">
        <v>23</v>
      </c>
      <c r="G398" t="s">
        <v>255</v>
      </c>
      <c r="H398" t="s">
        <v>248</v>
      </c>
      <c r="I398">
        <v>4045670</v>
      </c>
      <c r="J398">
        <v>20.78</v>
      </c>
      <c r="K398">
        <v>73</v>
      </c>
      <c r="L398" t="s">
        <v>252</v>
      </c>
    </row>
    <row r="399" spans="1:12" x14ac:dyDescent="0.25">
      <c r="A399" t="s">
        <v>75</v>
      </c>
      <c r="B399" t="s">
        <v>18</v>
      </c>
      <c r="C399" s="2">
        <v>45647</v>
      </c>
      <c r="D399" t="s">
        <v>380</v>
      </c>
      <c r="E399" t="s">
        <v>69</v>
      </c>
      <c r="F399" t="s">
        <v>23</v>
      </c>
      <c r="G399" t="s">
        <v>255</v>
      </c>
      <c r="H399" t="s">
        <v>248</v>
      </c>
      <c r="I399">
        <v>4045606</v>
      </c>
      <c r="J399">
        <v>26.95</v>
      </c>
      <c r="K399">
        <v>91</v>
      </c>
      <c r="L399" t="s">
        <v>252</v>
      </c>
    </row>
    <row r="400" spans="1:12" x14ac:dyDescent="0.25">
      <c r="A400" t="s">
        <v>75</v>
      </c>
      <c r="B400" t="s">
        <v>135</v>
      </c>
      <c r="C400" s="2">
        <v>45647</v>
      </c>
      <c r="D400" t="s">
        <v>402</v>
      </c>
      <c r="E400" t="s">
        <v>30</v>
      </c>
      <c r="F400" t="s">
        <v>23</v>
      </c>
      <c r="G400" t="s">
        <v>258</v>
      </c>
      <c r="H400" t="s">
        <v>249</v>
      </c>
      <c r="I400">
        <v>4046099</v>
      </c>
      <c r="J400">
        <v>11.95</v>
      </c>
      <c r="K400">
        <v>24</v>
      </c>
      <c r="L400" t="s">
        <v>252</v>
      </c>
    </row>
    <row r="401" spans="1:12" x14ac:dyDescent="0.25">
      <c r="A401" t="s">
        <v>75</v>
      </c>
      <c r="B401" t="s">
        <v>133</v>
      </c>
      <c r="C401" s="2">
        <v>45647</v>
      </c>
      <c r="D401" t="s">
        <v>405</v>
      </c>
      <c r="E401" t="s">
        <v>64</v>
      </c>
      <c r="F401" t="s">
        <v>23</v>
      </c>
      <c r="G401" t="s">
        <v>255</v>
      </c>
      <c r="H401" t="s">
        <v>248</v>
      </c>
      <c r="I401">
        <v>4046541</v>
      </c>
      <c r="J401">
        <v>10.94</v>
      </c>
      <c r="K401">
        <v>19</v>
      </c>
      <c r="L401" t="s">
        <v>252</v>
      </c>
    </row>
    <row r="402" spans="1:12" x14ac:dyDescent="0.25">
      <c r="A402" t="s">
        <v>75</v>
      </c>
      <c r="B402" t="s">
        <v>140</v>
      </c>
      <c r="C402" s="2">
        <v>45647</v>
      </c>
      <c r="D402" t="s">
        <v>385</v>
      </c>
      <c r="E402" t="s">
        <v>386</v>
      </c>
      <c r="F402" t="s">
        <v>23</v>
      </c>
      <c r="G402" t="s">
        <v>251</v>
      </c>
      <c r="H402" t="s">
        <v>249</v>
      </c>
      <c r="I402">
        <v>4044875</v>
      </c>
      <c r="J402">
        <v>10.26</v>
      </c>
      <c r="K402">
        <v>25</v>
      </c>
      <c r="L402" t="s">
        <v>252</v>
      </c>
    </row>
    <row r="403" spans="1:12" x14ac:dyDescent="0.25">
      <c r="A403" t="s">
        <v>75</v>
      </c>
      <c r="B403" t="s">
        <v>141</v>
      </c>
      <c r="C403" s="2">
        <v>45647</v>
      </c>
      <c r="D403" t="s">
        <v>406</v>
      </c>
      <c r="E403" t="s">
        <v>66</v>
      </c>
      <c r="F403" t="s">
        <v>23</v>
      </c>
      <c r="G403" t="s">
        <v>255</v>
      </c>
      <c r="H403" t="s">
        <v>248</v>
      </c>
      <c r="I403">
        <v>4046251</v>
      </c>
      <c r="J403">
        <v>17.22</v>
      </c>
      <c r="K403">
        <v>32</v>
      </c>
      <c r="L403" t="s">
        <v>252</v>
      </c>
    </row>
    <row r="404" spans="1:12" x14ac:dyDescent="0.25">
      <c r="A404" t="s">
        <v>75</v>
      </c>
      <c r="B404" t="s">
        <v>18</v>
      </c>
      <c r="C404" s="2">
        <v>45647</v>
      </c>
      <c r="D404" t="s">
        <v>394</v>
      </c>
      <c r="E404" t="s">
        <v>24</v>
      </c>
      <c r="F404" t="s">
        <v>23</v>
      </c>
      <c r="G404" t="s">
        <v>255</v>
      </c>
      <c r="H404" t="s">
        <v>248</v>
      </c>
      <c r="I404">
        <v>4042331</v>
      </c>
      <c r="J404">
        <v>7.93</v>
      </c>
      <c r="K404">
        <v>21</v>
      </c>
      <c r="L404" t="s">
        <v>252</v>
      </c>
    </row>
    <row r="405" spans="1:12" x14ac:dyDescent="0.25">
      <c r="A405" t="s">
        <v>75</v>
      </c>
      <c r="B405" t="s">
        <v>133</v>
      </c>
      <c r="C405" s="2">
        <v>45647</v>
      </c>
      <c r="D405" t="s">
        <v>405</v>
      </c>
      <c r="E405" t="s">
        <v>64</v>
      </c>
      <c r="F405" t="s">
        <v>23</v>
      </c>
      <c r="G405" t="s">
        <v>258</v>
      </c>
      <c r="H405" t="s">
        <v>249</v>
      </c>
      <c r="I405">
        <v>4046324</v>
      </c>
      <c r="J405">
        <v>30.78</v>
      </c>
      <c r="K405">
        <v>42</v>
      </c>
      <c r="L405" t="s">
        <v>252</v>
      </c>
    </row>
    <row r="406" spans="1:12" x14ac:dyDescent="0.25">
      <c r="A406" t="s">
        <v>75</v>
      </c>
      <c r="B406" t="s">
        <v>18</v>
      </c>
      <c r="C406" s="2">
        <v>45647</v>
      </c>
      <c r="D406" t="s">
        <v>380</v>
      </c>
      <c r="E406" t="s">
        <v>69</v>
      </c>
      <c r="F406" t="s">
        <v>23</v>
      </c>
      <c r="G406" t="s">
        <v>258</v>
      </c>
      <c r="H406" t="s">
        <v>249</v>
      </c>
      <c r="I406">
        <v>4046387</v>
      </c>
      <c r="J406">
        <v>6.02</v>
      </c>
      <c r="K406">
        <v>71</v>
      </c>
      <c r="L406" t="s">
        <v>252</v>
      </c>
    </row>
    <row r="407" spans="1:12" x14ac:dyDescent="0.25">
      <c r="A407" t="s">
        <v>75</v>
      </c>
      <c r="B407" t="s">
        <v>141</v>
      </c>
      <c r="C407" s="2">
        <v>45647</v>
      </c>
      <c r="D407" t="s">
        <v>406</v>
      </c>
      <c r="E407" t="s">
        <v>66</v>
      </c>
      <c r="F407" t="s">
        <v>23</v>
      </c>
      <c r="G407" t="s">
        <v>258</v>
      </c>
      <c r="H407" t="s">
        <v>249</v>
      </c>
      <c r="I407">
        <v>4046386</v>
      </c>
      <c r="J407">
        <v>6.02</v>
      </c>
      <c r="K407">
        <v>11</v>
      </c>
      <c r="L407" t="s">
        <v>252</v>
      </c>
    </row>
    <row r="408" spans="1:12" x14ac:dyDescent="0.25">
      <c r="A408" t="s">
        <v>75</v>
      </c>
      <c r="B408" t="s">
        <v>133</v>
      </c>
      <c r="C408" s="2">
        <v>45647</v>
      </c>
      <c r="D408" t="s">
        <v>405</v>
      </c>
      <c r="E408" t="s">
        <v>64</v>
      </c>
      <c r="F408" t="s">
        <v>23</v>
      </c>
      <c r="G408" t="s">
        <v>258</v>
      </c>
      <c r="H408" t="s">
        <v>249</v>
      </c>
      <c r="I408">
        <v>4046373</v>
      </c>
      <c r="J408">
        <v>18.170000000000002</v>
      </c>
      <c r="K408">
        <v>37</v>
      </c>
      <c r="L408" t="s">
        <v>252</v>
      </c>
    </row>
    <row r="409" spans="1:12" x14ac:dyDescent="0.25">
      <c r="A409" t="s">
        <v>75</v>
      </c>
      <c r="B409" t="s">
        <v>140</v>
      </c>
      <c r="C409" s="2">
        <v>45647</v>
      </c>
      <c r="D409" t="s">
        <v>385</v>
      </c>
      <c r="E409" t="s">
        <v>386</v>
      </c>
      <c r="F409" t="s">
        <v>23</v>
      </c>
      <c r="G409" t="s">
        <v>259</v>
      </c>
      <c r="H409" t="s">
        <v>248</v>
      </c>
      <c r="I409">
        <v>4042619</v>
      </c>
      <c r="J409">
        <v>22.99</v>
      </c>
      <c r="K409">
        <v>33</v>
      </c>
      <c r="L409" t="s">
        <v>252</v>
      </c>
    </row>
    <row r="410" spans="1:12" x14ac:dyDescent="0.25">
      <c r="A410" t="s">
        <v>75</v>
      </c>
      <c r="B410" t="s">
        <v>141</v>
      </c>
      <c r="C410" s="2">
        <v>45647</v>
      </c>
      <c r="D410" t="s">
        <v>406</v>
      </c>
      <c r="E410" t="s">
        <v>66</v>
      </c>
      <c r="F410" t="s">
        <v>23</v>
      </c>
      <c r="G410" t="s">
        <v>255</v>
      </c>
      <c r="H410" t="s">
        <v>248</v>
      </c>
      <c r="I410">
        <v>4044888</v>
      </c>
      <c r="J410">
        <v>15.59</v>
      </c>
      <c r="K410">
        <v>36</v>
      </c>
      <c r="L410" t="s">
        <v>252</v>
      </c>
    </row>
    <row r="411" spans="1:12" x14ac:dyDescent="0.25">
      <c r="A411" t="s">
        <v>75</v>
      </c>
      <c r="B411" t="s">
        <v>135</v>
      </c>
      <c r="C411" s="2">
        <v>45647</v>
      </c>
      <c r="D411" t="s">
        <v>402</v>
      </c>
      <c r="E411" t="s">
        <v>30</v>
      </c>
      <c r="F411" t="s">
        <v>23</v>
      </c>
      <c r="G411" t="s">
        <v>255</v>
      </c>
      <c r="H411" t="s">
        <v>248</v>
      </c>
      <c r="I411">
        <v>4044889</v>
      </c>
      <c r="J411">
        <v>15.59</v>
      </c>
      <c r="K411">
        <v>54</v>
      </c>
      <c r="L411" t="s">
        <v>252</v>
      </c>
    </row>
    <row r="412" spans="1:12" x14ac:dyDescent="0.25">
      <c r="A412" t="s">
        <v>75</v>
      </c>
      <c r="B412" t="s">
        <v>18</v>
      </c>
      <c r="C412" s="2">
        <v>45647</v>
      </c>
      <c r="D412" t="s">
        <v>380</v>
      </c>
      <c r="E412" t="s">
        <v>69</v>
      </c>
      <c r="F412" t="s">
        <v>23</v>
      </c>
      <c r="G412" t="s">
        <v>260</v>
      </c>
      <c r="H412" t="s">
        <v>248</v>
      </c>
      <c r="I412">
        <v>4044901</v>
      </c>
      <c r="J412">
        <v>15.48</v>
      </c>
      <c r="K412">
        <v>49</v>
      </c>
      <c r="L412" t="s">
        <v>252</v>
      </c>
    </row>
    <row r="413" spans="1:12" x14ac:dyDescent="0.25">
      <c r="A413" t="s">
        <v>75</v>
      </c>
      <c r="B413" t="s">
        <v>18</v>
      </c>
      <c r="C413" s="2">
        <v>45647</v>
      </c>
      <c r="D413" t="s">
        <v>380</v>
      </c>
      <c r="E413" t="s">
        <v>69</v>
      </c>
      <c r="F413" t="s">
        <v>23</v>
      </c>
      <c r="G413" t="s">
        <v>260</v>
      </c>
      <c r="H413" t="s">
        <v>248</v>
      </c>
      <c r="I413">
        <v>4044902</v>
      </c>
      <c r="J413">
        <v>14.41</v>
      </c>
      <c r="K413">
        <v>34</v>
      </c>
      <c r="L413" t="s">
        <v>252</v>
      </c>
    </row>
    <row r="414" spans="1:12" x14ac:dyDescent="0.25">
      <c r="A414" t="s">
        <v>75</v>
      </c>
      <c r="B414" t="s">
        <v>18</v>
      </c>
      <c r="C414" s="2">
        <v>45647</v>
      </c>
      <c r="D414" t="s">
        <v>403</v>
      </c>
      <c r="E414" t="s">
        <v>404</v>
      </c>
      <c r="F414" t="s">
        <v>23</v>
      </c>
      <c r="G414" t="s">
        <v>256</v>
      </c>
      <c r="H414" t="s">
        <v>248</v>
      </c>
      <c r="I414">
        <v>4046190</v>
      </c>
      <c r="J414">
        <v>12.73</v>
      </c>
      <c r="K414">
        <v>34</v>
      </c>
      <c r="L414" t="s">
        <v>252</v>
      </c>
    </row>
    <row r="415" spans="1:12" x14ac:dyDescent="0.25">
      <c r="A415" t="s">
        <v>75</v>
      </c>
      <c r="B415" t="s">
        <v>136</v>
      </c>
      <c r="C415" s="2">
        <v>45647</v>
      </c>
      <c r="D415" t="s">
        <v>234</v>
      </c>
      <c r="E415" t="s">
        <v>58</v>
      </c>
      <c r="F415" t="s">
        <v>37</v>
      </c>
      <c r="G415" t="s">
        <v>256</v>
      </c>
      <c r="H415" t="s">
        <v>248</v>
      </c>
      <c r="I415">
        <v>4046175</v>
      </c>
      <c r="J415">
        <v>16.63</v>
      </c>
      <c r="K415">
        <v>28</v>
      </c>
      <c r="L415" t="s">
        <v>252</v>
      </c>
    </row>
    <row r="416" spans="1:12" x14ac:dyDescent="0.25">
      <c r="A416" t="s">
        <v>75</v>
      </c>
      <c r="B416" t="s">
        <v>136</v>
      </c>
      <c r="C416" s="2">
        <v>45647</v>
      </c>
      <c r="D416" t="s">
        <v>234</v>
      </c>
      <c r="E416" t="s">
        <v>58</v>
      </c>
      <c r="F416" t="s">
        <v>37</v>
      </c>
      <c r="G416" t="s">
        <v>255</v>
      </c>
      <c r="H416" t="s">
        <v>248</v>
      </c>
      <c r="I416">
        <v>4046183</v>
      </c>
      <c r="J416">
        <v>12.15</v>
      </c>
      <c r="K416">
        <v>18</v>
      </c>
      <c r="L416" t="s">
        <v>252</v>
      </c>
    </row>
    <row r="417" spans="1:12" x14ac:dyDescent="0.25">
      <c r="A417" t="s">
        <v>75</v>
      </c>
      <c r="B417" t="s">
        <v>133</v>
      </c>
      <c r="C417" s="2">
        <v>45647</v>
      </c>
      <c r="D417" t="s">
        <v>405</v>
      </c>
      <c r="E417" t="s">
        <v>64</v>
      </c>
      <c r="F417" t="s">
        <v>23</v>
      </c>
      <c r="G417" t="s">
        <v>255</v>
      </c>
      <c r="H417" t="s">
        <v>248</v>
      </c>
      <c r="I417">
        <v>4046184</v>
      </c>
      <c r="J417">
        <v>12.15</v>
      </c>
      <c r="K417">
        <v>21</v>
      </c>
      <c r="L417" t="s">
        <v>252</v>
      </c>
    </row>
    <row r="418" spans="1:12" x14ac:dyDescent="0.25">
      <c r="A418" t="s">
        <v>75</v>
      </c>
      <c r="B418" t="s">
        <v>18</v>
      </c>
      <c r="C418" s="2">
        <v>45647</v>
      </c>
      <c r="D418" t="s">
        <v>380</v>
      </c>
      <c r="E418" t="s">
        <v>69</v>
      </c>
      <c r="F418" t="s">
        <v>23</v>
      </c>
      <c r="G418" t="s">
        <v>256</v>
      </c>
      <c r="H418" t="s">
        <v>248</v>
      </c>
      <c r="I418">
        <v>4046189</v>
      </c>
      <c r="J418">
        <v>12.73</v>
      </c>
      <c r="K418">
        <v>34</v>
      </c>
      <c r="L418" t="s">
        <v>252</v>
      </c>
    </row>
    <row r="419" spans="1:12" x14ac:dyDescent="0.25">
      <c r="A419" t="s">
        <v>75</v>
      </c>
      <c r="B419" t="s">
        <v>18</v>
      </c>
      <c r="C419" s="2">
        <v>45648</v>
      </c>
      <c r="D419" t="s">
        <v>380</v>
      </c>
      <c r="E419" t="s">
        <v>69</v>
      </c>
      <c r="F419" t="s">
        <v>23</v>
      </c>
      <c r="G419" t="s">
        <v>258</v>
      </c>
      <c r="H419" t="s">
        <v>249</v>
      </c>
      <c r="I419">
        <v>4045581</v>
      </c>
      <c r="J419">
        <v>11.31</v>
      </c>
      <c r="K419">
        <v>0</v>
      </c>
      <c r="L419" t="s">
        <v>252</v>
      </c>
    </row>
    <row r="420" spans="1:12" x14ac:dyDescent="0.25">
      <c r="A420" t="s">
        <v>75</v>
      </c>
      <c r="B420" t="s">
        <v>133</v>
      </c>
      <c r="C420" s="2">
        <v>45648</v>
      </c>
      <c r="D420" t="s">
        <v>405</v>
      </c>
      <c r="E420" t="s">
        <v>64</v>
      </c>
      <c r="F420" t="s">
        <v>23</v>
      </c>
      <c r="G420" t="s">
        <v>257</v>
      </c>
      <c r="H420" t="s">
        <v>248</v>
      </c>
      <c r="I420">
        <v>4045643</v>
      </c>
      <c r="J420">
        <v>31.58</v>
      </c>
      <c r="K420">
        <v>43</v>
      </c>
      <c r="L420" t="s">
        <v>252</v>
      </c>
    </row>
    <row r="421" spans="1:12" x14ac:dyDescent="0.25">
      <c r="A421" t="s">
        <v>75</v>
      </c>
      <c r="B421" t="s">
        <v>18</v>
      </c>
      <c r="C421" s="2">
        <v>45648</v>
      </c>
      <c r="D421" t="s">
        <v>380</v>
      </c>
      <c r="E421" t="s">
        <v>69</v>
      </c>
      <c r="F421" t="s">
        <v>23</v>
      </c>
      <c r="G421" t="s">
        <v>255</v>
      </c>
      <c r="H421" t="s">
        <v>248</v>
      </c>
      <c r="I421">
        <v>4045608</v>
      </c>
      <c r="J421">
        <v>26.95</v>
      </c>
      <c r="K421">
        <v>64</v>
      </c>
      <c r="L421" t="s">
        <v>252</v>
      </c>
    </row>
    <row r="422" spans="1:12" x14ac:dyDescent="0.25">
      <c r="A422" t="s">
        <v>75</v>
      </c>
      <c r="B422" t="s">
        <v>18</v>
      </c>
      <c r="C422" s="2">
        <v>45648</v>
      </c>
      <c r="D422" t="s">
        <v>390</v>
      </c>
      <c r="E422" t="s">
        <v>19</v>
      </c>
      <c r="F422" t="s">
        <v>20</v>
      </c>
      <c r="G422" t="s">
        <v>258</v>
      </c>
      <c r="H422" t="s">
        <v>249</v>
      </c>
      <c r="I422">
        <v>4045582</v>
      </c>
      <c r="J422">
        <v>11.31</v>
      </c>
      <c r="K422">
        <v>23</v>
      </c>
      <c r="L422" t="s">
        <v>252</v>
      </c>
    </row>
    <row r="423" spans="1:12" x14ac:dyDescent="0.25">
      <c r="A423" t="s">
        <v>75</v>
      </c>
      <c r="B423" t="s">
        <v>18</v>
      </c>
      <c r="C423" s="2">
        <v>45648</v>
      </c>
      <c r="D423" t="s">
        <v>380</v>
      </c>
      <c r="E423" t="s">
        <v>69</v>
      </c>
      <c r="F423" t="s">
        <v>23</v>
      </c>
      <c r="G423" t="s">
        <v>255</v>
      </c>
      <c r="H423" t="s">
        <v>248</v>
      </c>
      <c r="I423">
        <v>4045607</v>
      </c>
      <c r="J423">
        <v>26.95</v>
      </c>
      <c r="K423">
        <v>42</v>
      </c>
      <c r="L423" t="s">
        <v>252</v>
      </c>
    </row>
    <row r="424" spans="1:12" x14ac:dyDescent="0.25">
      <c r="A424" t="s">
        <v>75</v>
      </c>
      <c r="B424" t="s">
        <v>136</v>
      </c>
      <c r="C424" s="2">
        <v>45648</v>
      </c>
      <c r="D424" t="s">
        <v>228</v>
      </c>
      <c r="E424" t="s">
        <v>58</v>
      </c>
      <c r="F424" t="s">
        <v>23</v>
      </c>
      <c r="G424" t="s">
        <v>257</v>
      </c>
      <c r="H424" t="s">
        <v>248</v>
      </c>
      <c r="I424">
        <v>4046470</v>
      </c>
      <c r="J424">
        <v>19.760000000000002</v>
      </c>
      <c r="K424">
        <v>29</v>
      </c>
      <c r="L424" t="s">
        <v>252</v>
      </c>
    </row>
    <row r="425" spans="1:12" x14ac:dyDescent="0.25">
      <c r="A425" t="s">
        <v>75</v>
      </c>
      <c r="B425" t="s">
        <v>133</v>
      </c>
      <c r="C425" s="2">
        <v>45648</v>
      </c>
      <c r="D425" t="s">
        <v>405</v>
      </c>
      <c r="E425" t="s">
        <v>64</v>
      </c>
      <c r="F425" t="s">
        <v>23</v>
      </c>
      <c r="G425" t="s">
        <v>257</v>
      </c>
      <c r="H425" t="s">
        <v>248</v>
      </c>
      <c r="I425">
        <v>4046469</v>
      </c>
      <c r="J425">
        <v>19.760000000000002</v>
      </c>
      <c r="K425">
        <v>34</v>
      </c>
      <c r="L425" t="s">
        <v>252</v>
      </c>
    </row>
    <row r="426" spans="1:12" x14ac:dyDescent="0.25">
      <c r="A426" t="s">
        <v>75</v>
      </c>
      <c r="B426" t="s">
        <v>18</v>
      </c>
      <c r="C426" s="2">
        <v>45648</v>
      </c>
      <c r="D426" t="s">
        <v>380</v>
      </c>
      <c r="E426" t="s">
        <v>69</v>
      </c>
      <c r="F426" t="s">
        <v>23</v>
      </c>
      <c r="G426" t="s">
        <v>257</v>
      </c>
      <c r="H426" t="s">
        <v>248</v>
      </c>
      <c r="I426">
        <v>4046465</v>
      </c>
      <c r="J426">
        <v>11.71</v>
      </c>
      <c r="K426">
        <v>29</v>
      </c>
      <c r="L426" t="s">
        <v>252</v>
      </c>
    </row>
    <row r="427" spans="1:12" x14ac:dyDescent="0.25">
      <c r="A427" t="s">
        <v>75</v>
      </c>
      <c r="B427" t="s">
        <v>18</v>
      </c>
      <c r="C427" s="2">
        <v>45648</v>
      </c>
      <c r="D427" t="s">
        <v>387</v>
      </c>
      <c r="E427" t="s">
        <v>388</v>
      </c>
      <c r="F427" t="s">
        <v>23</v>
      </c>
      <c r="G427" t="s">
        <v>257</v>
      </c>
      <c r="H427" t="s">
        <v>248</v>
      </c>
      <c r="I427">
        <v>4046464</v>
      </c>
      <c r="J427">
        <v>11.71</v>
      </c>
      <c r="K427">
        <v>33</v>
      </c>
      <c r="L427" t="s">
        <v>252</v>
      </c>
    </row>
    <row r="428" spans="1:12" x14ac:dyDescent="0.25">
      <c r="A428" t="s">
        <v>75</v>
      </c>
      <c r="B428" t="s">
        <v>18</v>
      </c>
      <c r="C428" s="2">
        <v>45648</v>
      </c>
      <c r="D428" t="s">
        <v>380</v>
      </c>
      <c r="E428" t="s">
        <v>69</v>
      </c>
      <c r="F428" t="s">
        <v>23</v>
      </c>
      <c r="G428" t="s">
        <v>257</v>
      </c>
      <c r="H428" t="s">
        <v>248</v>
      </c>
      <c r="I428">
        <v>4046355</v>
      </c>
      <c r="J428">
        <v>30.84</v>
      </c>
      <c r="K428">
        <v>74</v>
      </c>
      <c r="L428" t="s">
        <v>252</v>
      </c>
    </row>
    <row r="429" spans="1:12" x14ac:dyDescent="0.25">
      <c r="A429" t="s">
        <v>75</v>
      </c>
      <c r="B429" t="s">
        <v>18</v>
      </c>
      <c r="C429" s="2">
        <v>45648</v>
      </c>
      <c r="D429" t="s">
        <v>387</v>
      </c>
      <c r="E429" t="s">
        <v>388</v>
      </c>
      <c r="F429" t="s">
        <v>23</v>
      </c>
      <c r="G429" t="s">
        <v>257</v>
      </c>
      <c r="H429" t="s">
        <v>248</v>
      </c>
      <c r="I429">
        <v>4046354</v>
      </c>
      <c r="J429">
        <v>30.84</v>
      </c>
      <c r="K429">
        <v>77</v>
      </c>
      <c r="L429" t="s">
        <v>252</v>
      </c>
    </row>
    <row r="430" spans="1:12" x14ac:dyDescent="0.25">
      <c r="A430" t="s">
        <v>75</v>
      </c>
      <c r="B430" t="s">
        <v>18</v>
      </c>
      <c r="C430" s="2">
        <v>45648</v>
      </c>
      <c r="D430" t="s">
        <v>387</v>
      </c>
      <c r="E430" t="s">
        <v>388</v>
      </c>
      <c r="F430" t="s">
        <v>23</v>
      </c>
      <c r="G430" t="s">
        <v>255</v>
      </c>
      <c r="H430" t="s">
        <v>248</v>
      </c>
      <c r="I430">
        <v>4046503</v>
      </c>
      <c r="J430">
        <v>27.36</v>
      </c>
      <c r="K430">
        <v>39</v>
      </c>
      <c r="L430" t="s">
        <v>252</v>
      </c>
    </row>
    <row r="431" spans="1:12" x14ac:dyDescent="0.25">
      <c r="A431" t="s">
        <v>75</v>
      </c>
      <c r="B431" t="s">
        <v>18</v>
      </c>
      <c r="C431" s="2">
        <v>45648</v>
      </c>
      <c r="D431" t="s">
        <v>387</v>
      </c>
      <c r="E431" t="s">
        <v>388</v>
      </c>
      <c r="F431" t="s">
        <v>23</v>
      </c>
      <c r="G431" t="s">
        <v>255</v>
      </c>
      <c r="H431" t="s">
        <v>248</v>
      </c>
      <c r="I431">
        <v>4046501</v>
      </c>
      <c r="J431">
        <v>27.36</v>
      </c>
      <c r="K431">
        <v>73</v>
      </c>
      <c r="L431" t="s">
        <v>252</v>
      </c>
    </row>
    <row r="432" spans="1:12" x14ac:dyDescent="0.25">
      <c r="A432" t="s">
        <v>75</v>
      </c>
      <c r="B432" t="s">
        <v>18</v>
      </c>
      <c r="C432" s="2">
        <v>45648</v>
      </c>
      <c r="D432" t="s">
        <v>387</v>
      </c>
      <c r="E432" t="s">
        <v>388</v>
      </c>
      <c r="F432" t="s">
        <v>23</v>
      </c>
      <c r="G432" t="s">
        <v>256</v>
      </c>
      <c r="H432" t="s">
        <v>248</v>
      </c>
      <c r="I432">
        <v>4046331</v>
      </c>
      <c r="J432">
        <v>25.21</v>
      </c>
      <c r="K432">
        <v>26</v>
      </c>
      <c r="L432" t="s">
        <v>252</v>
      </c>
    </row>
    <row r="433" spans="1:12" x14ac:dyDescent="0.25">
      <c r="A433" t="s">
        <v>75</v>
      </c>
      <c r="B433" t="s">
        <v>18</v>
      </c>
      <c r="C433" s="2">
        <v>45648</v>
      </c>
      <c r="D433" t="s">
        <v>387</v>
      </c>
      <c r="E433" t="s">
        <v>388</v>
      </c>
      <c r="F433" t="s">
        <v>23</v>
      </c>
      <c r="G433" t="s">
        <v>256</v>
      </c>
      <c r="H433" t="s">
        <v>248</v>
      </c>
      <c r="I433">
        <v>4046330</v>
      </c>
      <c r="J433">
        <v>25.21</v>
      </c>
      <c r="K433">
        <v>29</v>
      </c>
      <c r="L433" t="s">
        <v>252</v>
      </c>
    </row>
    <row r="434" spans="1:12" x14ac:dyDescent="0.25">
      <c r="A434" t="s">
        <v>75</v>
      </c>
      <c r="B434" t="s">
        <v>18</v>
      </c>
      <c r="C434" s="2">
        <v>45648</v>
      </c>
      <c r="D434" t="s">
        <v>394</v>
      </c>
      <c r="E434" t="s">
        <v>24</v>
      </c>
      <c r="F434" t="s">
        <v>23</v>
      </c>
      <c r="G434" t="s">
        <v>255</v>
      </c>
      <c r="H434" t="s">
        <v>248</v>
      </c>
      <c r="I434">
        <v>4046203</v>
      </c>
      <c r="J434">
        <v>13.41</v>
      </c>
      <c r="K434">
        <v>42</v>
      </c>
      <c r="L434" t="s">
        <v>252</v>
      </c>
    </row>
    <row r="435" spans="1:12" x14ac:dyDescent="0.25">
      <c r="A435" t="s">
        <v>75</v>
      </c>
      <c r="B435" t="s">
        <v>18</v>
      </c>
      <c r="C435" s="2">
        <v>45648</v>
      </c>
      <c r="D435" t="s">
        <v>394</v>
      </c>
      <c r="E435" t="s">
        <v>24</v>
      </c>
      <c r="F435" t="s">
        <v>23</v>
      </c>
      <c r="G435" t="s">
        <v>257</v>
      </c>
      <c r="H435" t="s">
        <v>248</v>
      </c>
      <c r="I435">
        <v>4044154</v>
      </c>
      <c r="J435">
        <v>9.56</v>
      </c>
      <c r="K435">
        <v>21</v>
      </c>
      <c r="L435" t="s">
        <v>252</v>
      </c>
    </row>
    <row r="436" spans="1:12" x14ac:dyDescent="0.25">
      <c r="A436" t="s">
        <v>75</v>
      </c>
      <c r="B436" t="s">
        <v>136</v>
      </c>
      <c r="C436" s="2">
        <v>45648</v>
      </c>
      <c r="D436" t="s">
        <v>228</v>
      </c>
      <c r="E436" t="s">
        <v>58</v>
      </c>
      <c r="F436" t="s">
        <v>23</v>
      </c>
      <c r="G436" t="s">
        <v>255</v>
      </c>
      <c r="H436" t="s">
        <v>248</v>
      </c>
      <c r="I436">
        <v>4042522</v>
      </c>
      <c r="J436">
        <v>23.24</v>
      </c>
      <c r="K436">
        <v>32</v>
      </c>
      <c r="L436" t="s">
        <v>252</v>
      </c>
    </row>
    <row r="437" spans="1:12" x14ac:dyDescent="0.25">
      <c r="A437" t="s">
        <v>75</v>
      </c>
      <c r="B437" t="s">
        <v>136</v>
      </c>
      <c r="C437" s="2">
        <v>45648</v>
      </c>
      <c r="D437" t="s">
        <v>228</v>
      </c>
      <c r="E437" t="s">
        <v>58</v>
      </c>
      <c r="F437" t="s">
        <v>23</v>
      </c>
      <c r="G437" t="s">
        <v>257</v>
      </c>
      <c r="H437" t="s">
        <v>248</v>
      </c>
      <c r="I437">
        <v>4044155</v>
      </c>
      <c r="J437">
        <v>9.56</v>
      </c>
      <c r="K437">
        <v>18</v>
      </c>
      <c r="L437" t="s">
        <v>252</v>
      </c>
    </row>
    <row r="438" spans="1:12" x14ac:dyDescent="0.25">
      <c r="A438" t="s">
        <v>75</v>
      </c>
      <c r="B438" t="s">
        <v>139</v>
      </c>
      <c r="C438" s="2">
        <v>45649</v>
      </c>
      <c r="D438" t="s">
        <v>389</v>
      </c>
      <c r="E438" t="s">
        <v>43</v>
      </c>
      <c r="F438" t="s">
        <v>37</v>
      </c>
      <c r="G438" t="s">
        <v>255</v>
      </c>
      <c r="H438" t="s">
        <v>248</v>
      </c>
      <c r="I438">
        <v>4046713</v>
      </c>
      <c r="J438">
        <v>23.4</v>
      </c>
      <c r="K438">
        <v>38</v>
      </c>
      <c r="L438" t="s">
        <v>252</v>
      </c>
    </row>
    <row r="439" spans="1:12" x14ac:dyDescent="0.25">
      <c r="A439" t="s">
        <v>75</v>
      </c>
      <c r="B439" t="s">
        <v>18</v>
      </c>
      <c r="C439" s="2">
        <v>45649</v>
      </c>
      <c r="D439" t="s">
        <v>394</v>
      </c>
      <c r="E439" t="s">
        <v>24</v>
      </c>
      <c r="F439" t="s">
        <v>23</v>
      </c>
      <c r="G439" t="s">
        <v>255</v>
      </c>
      <c r="H439" t="s">
        <v>248</v>
      </c>
      <c r="I439">
        <v>4046290</v>
      </c>
      <c r="J439">
        <v>14.46</v>
      </c>
      <c r="K439">
        <v>38</v>
      </c>
      <c r="L439" t="s">
        <v>252</v>
      </c>
    </row>
    <row r="440" spans="1:12" x14ac:dyDescent="0.25">
      <c r="A440" t="s">
        <v>75</v>
      </c>
      <c r="B440" t="s">
        <v>143</v>
      </c>
      <c r="C440" s="2">
        <v>45649</v>
      </c>
      <c r="D440" t="s">
        <v>399</v>
      </c>
      <c r="E440" t="s">
        <v>400</v>
      </c>
      <c r="F440" t="s">
        <v>23</v>
      </c>
      <c r="G440" t="s">
        <v>256</v>
      </c>
      <c r="H440" t="s">
        <v>248</v>
      </c>
      <c r="I440">
        <v>4046705</v>
      </c>
      <c r="J440">
        <v>9.5399999999999991</v>
      </c>
      <c r="K440">
        <v>34</v>
      </c>
      <c r="L440" t="s">
        <v>252</v>
      </c>
    </row>
    <row r="441" spans="1:12" x14ac:dyDescent="0.25">
      <c r="A441" t="s">
        <v>75</v>
      </c>
      <c r="B441" t="s">
        <v>138</v>
      </c>
      <c r="C441" s="2">
        <v>45649</v>
      </c>
      <c r="D441" t="s">
        <v>384</v>
      </c>
      <c r="E441" t="s">
        <v>36</v>
      </c>
      <c r="F441" t="s">
        <v>37</v>
      </c>
      <c r="G441" t="s">
        <v>256</v>
      </c>
      <c r="H441" t="s">
        <v>248</v>
      </c>
      <c r="I441">
        <v>4046704</v>
      </c>
      <c r="J441">
        <v>9.5399999999999991</v>
      </c>
      <c r="K441">
        <v>29</v>
      </c>
      <c r="L441" t="s">
        <v>252</v>
      </c>
    </row>
    <row r="442" spans="1:12" x14ac:dyDescent="0.25">
      <c r="A442" t="s">
        <v>75</v>
      </c>
      <c r="B442" t="s">
        <v>18</v>
      </c>
      <c r="C442" s="2">
        <v>45649</v>
      </c>
      <c r="D442" t="s">
        <v>401</v>
      </c>
      <c r="E442" t="s">
        <v>383</v>
      </c>
      <c r="F442" t="s">
        <v>23</v>
      </c>
      <c r="G442" t="s">
        <v>256</v>
      </c>
      <c r="H442" t="s">
        <v>248</v>
      </c>
      <c r="I442">
        <v>4046699</v>
      </c>
      <c r="J442">
        <v>10.53</v>
      </c>
      <c r="K442">
        <v>38</v>
      </c>
      <c r="L442" t="s">
        <v>252</v>
      </c>
    </row>
    <row r="443" spans="1:12" x14ac:dyDescent="0.25">
      <c r="A443" t="s">
        <v>75</v>
      </c>
      <c r="B443" t="s">
        <v>136</v>
      </c>
      <c r="C443" s="2">
        <v>45649</v>
      </c>
      <c r="D443" t="s">
        <v>234</v>
      </c>
      <c r="E443" t="s">
        <v>58</v>
      </c>
      <c r="F443" t="s">
        <v>37</v>
      </c>
      <c r="G443" t="s">
        <v>255</v>
      </c>
      <c r="H443" t="s">
        <v>248</v>
      </c>
      <c r="I443">
        <v>4046682</v>
      </c>
      <c r="J443">
        <v>18.48</v>
      </c>
      <c r="K443">
        <v>41</v>
      </c>
      <c r="L443" t="s">
        <v>252</v>
      </c>
    </row>
    <row r="444" spans="1:12" x14ac:dyDescent="0.25">
      <c r="A444" t="s">
        <v>75</v>
      </c>
      <c r="B444" t="s">
        <v>18</v>
      </c>
      <c r="C444" s="2">
        <v>45649</v>
      </c>
      <c r="D444" t="s">
        <v>382</v>
      </c>
      <c r="E444" t="s">
        <v>33</v>
      </c>
      <c r="F444" t="s">
        <v>23</v>
      </c>
      <c r="G444" t="s">
        <v>255</v>
      </c>
      <c r="H444" t="s">
        <v>248</v>
      </c>
      <c r="I444">
        <v>4046723</v>
      </c>
      <c r="J444">
        <v>15.37</v>
      </c>
      <c r="K444">
        <v>38</v>
      </c>
      <c r="L444" t="s">
        <v>252</v>
      </c>
    </row>
    <row r="445" spans="1:12" x14ac:dyDescent="0.25">
      <c r="A445" t="s">
        <v>75</v>
      </c>
      <c r="B445" t="s">
        <v>136</v>
      </c>
      <c r="C445" s="2">
        <v>45649</v>
      </c>
      <c r="D445" t="s">
        <v>234</v>
      </c>
      <c r="E445" t="s">
        <v>58</v>
      </c>
      <c r="F445" t="s">
        <v>37</v>
      </c>
      <c r="G445" t="s">
        <v>255</v>
      </c>
      <c r="H445" t="s">
        <v>248</v>
      </c>
      <c r="I445">
        <v>4046726</v>
      </c>
      <c r="J445">
        <v>26.95</v>
      </c>
      <c r="K445">
        <v>60</v>
      </c>
      <c r="L445" t="s">
        <v>252</v>
      </c>
    </row>
    <row r="446" spans="1:12" x14ac:dyDescent="0.25">
      <c r="A446" t="s">
        <v>75</v>
      </c>
      <c r="B446" t="s">
        <v>65</v>
      </c>
      <c r="C446" s="2">
        <v>45649</v>
      </c>
      <c r="D446" t="s">
        <v>397</v>
      </c>
      <c r="E446" t="s">
        <v>35</v>
      </c>
      <c r="F446" t="s">
        <v>23</v>
      </c>
      <c r="G446" t="s">
        <v>255</v>
      </c>
      <c r="H446" t="s">
        <v>248</v>
      </c>
      <c r="I446">
        <v>4046291</v>
      </c>
      <c r="J446">
        <v>14.46</v>
      </c>
      <c r="K446">
        <v>29</v>
      </c>
      <c r="L446" t="s">
        <v>252</v>
      </c>
    </row>
    <row r="447" spans="1:12" x14ac:dyDescent="0.25">
      <c r="A447" t="s">
        <v>75</v>
      </c>
      <c r="B447" t="s">
        <v>144</v>
      </c>
      <c r="C447" s="2">
        <v>45649</v>
      </c>
      <c r="D447" t="s">
        <v>396</v>
      </c>
      <c r="E447" t="s">
        <v>39</v>
      </c>
      <c r="F447" t="s">
        <v>37</v>
      </c>
      <c r="G447" t="s">
        <v>257</v>
      </c>
      <c r="H447" t="s">
        <v>248</v>
      </c>
      <c r="I447">
        <v>4045482</v>
      </c>
      <c r="J447">
        <v>29.85</v>
      </c>
      <c r="K447">
        <v>91</v>
      </c>
      <c r="L447" t="s">
        <v>252</v>
      </c>
    </row>
    <row r="448" spans="1:12" x14ac:dyDescent="0.25">
      <c r="A448" t="s">
        <v>75</v>
      </c>
      <c r="B448" t="s">
        <v>18</v>
      </c>
      <c r="C448" s="2">
        <v>45649</v>
      </c>
      <c r="D448" t="s">
        <v>382</v>
      </c>
      <c r="E448" t="s">
        <v>33</v>
      </c>
      <c r="F448" t="s">
        <v>23</v>
      </c>
      <c r="G448" t="s">
        <v>255</v>
      </c>
      <c r="H448" t="s">
        <v>248</v>
      </c>
      <c r="I448">
        <v>4047214</v>
      </c>
      <c r="J448">
        <v>10.93</v>
      </c>
      <c r="K448">
        <v>21</v>
      </c>
      <c r="L448" t="s">
        <v>252</v>
      </c>
    </row>
    <row r="449" spans="1:12" x14ac:dyDescent="0.25">
      <c r="A449" t="s">
        <v>75</v>
      </c>
      <c r="B449" t="s">
        <v>144</v>
      </c>
      <c r="C449" s="2">
        <v>45649</v>
      </c>
      <c r="D449" t="s">
        <v>396</v>
      </c>
      <c r="E449" t="s">
        <v>39</v>
      </c>
      <c r="F449" t="s">
        <v>37</v>
      </c>
      <c r="G449" t="s">
        <v>255</v>
      </c>
      <c r="H449" t="s">
        <v>248</v>
      </c>
      <c r="I449">
        <v>4047213</v>
      </c>
      <c r="J449">
        <v>10.93</v>
      </c>
      <c r="K449">
        <v>50</v>
      </c>
      <c r="L449" t="s">
        <v>252</v>
      </c>
    </row>
    <row r="450" spans="1:12" x14ac:dyDescent="0.25">
      <c r="A450" t="s">
        <v>75</v>
      </c>
      <c r="B450" t="s">
        <v>143</v>
      </c>
      <c r="C450" s="2">
        <v>45649</v>
      </c>
      <c r="D450" t="s">
        <v>399</v>
      </c>
      <c r="E450" t="s">
        <v>400</v>
      </c>
      <c r="F450" t="s">
        <v>23</v>
      </c>
      <c r="G450" t="s">
        <v>255</v>
      </c>
      <c r="H450" t="s">
        <v>248</v>
      </c>
      <c r="I450">
        <v>4047207</v>
      </c>
      <c r="J450">
        <v>14.43</v>
      </c>
      <c r="K450">
        <v>23</v>
      </c>
      <c r="L450" t="s">
        <v>252</v>
      </c>
    </row>
    <row r="451" spans="1:12" x14ac:dyDescent="0.25">
      <c r="A451" t="s">
        <v>75</v>
      </c>
      <c r="B451" t="s">
        <v>143</v>
      </c>
      <c r="C451" s="2">
        <v>45649</v>
      </c>
      <c r="D451" t="s">
        <v>399</v>
      </c>
      <c r="E451" t="s">
        <v>400</v>
      </c>
      <c r="F451" t="s">
        <v>23</v>
      </c>
      <c r="G451" t="s">
        <v>256</v>
      </c>
      <c r="H451" t="s">
        <v>248</v>
      </c>
      <c r="I451">
        <v>4046784</v>
      </c>
      <c r="J451">
        <v>14.16</v>
      </c>
      <c r="K451">
        <v>74</v>
      </c>
      <c r="L451" t="s">
        <v>252</v>
      </c>
    </row>
    <row r="452" spans="1:12" x14ac:dyDescent="0.25">
      <c r="A452" t="s">
        <v>75</v>
      </c>
      <c r="B452" t="s">
        <v>143</v>
      </c>
      <c r="C452" s="2">
        <v>45649</v>
      </c>
      <c r="D452" t="s">
        <v>399</v>
      </c>
      <c r="E452" t="s">
        <v>400</v>
      </c>
      <c r="F452" t="s">
        <v>23</v>
      </c>
      <c r="G452" t="s">
        <v>255</v>
      </c>
      <c r="H452" t="s">
        <v>248</v>
      </c>
      <c r="I452">
        <v>4046767</v>
      </c>
      <c r="J452">
        <v>15.59</v>
      </c>
      <c r="K452">
        <v>32</v>
      </c>
      <c r="L452" t="s">
        <v>252</v>
      </c>
    </row>
    <row r="453" spans="1:12" x14ac:dyDescent="0.25">
      <c r="A453" t="s">
        <v>75</v>
      </c>
      <c r="B453" t="s">
        <v>18</v>
      </c>
      <c r="C453" s="2">
        <v>45649</v>
      </c>
      <c r="D453" t="s">
        <v>380</v>
      </c>
      <c r="E453" t="s">
        <v>69</v>
      </c>
      <c r="F453" t="s">
        <v>23</v>
      </c>
      <c r="G453" t="s">
        <v>258</v>
      </c>
      <c r="H453" t="s">
        <v>249</v>
      </c>
      <c r="I453">
        <v>4046756</v>
      </c>
      <c r="J453">
        <v>27.56</v>
      </c>
      <c r="K453">
        <v>92</v>
      </c>
      <c r="L453" t="s">
        <v>252</v>
      </c>
    </row>
    <row r="454" spans="1:12" x14ac:dyDescent="0.25">
      <c r="A454" t="s">
        <v>75</v>
      </c>
      <c r="B454" t="s">
        <v>18</v>
      </c>
      <c r="C454" s="2">
        <v>45649</v>
      </c>
      <c r="D454" t="s">
        <v>390</v>
      </c>
      <c r="E454" t="s">
        <v>19</v>
      </c>
      <c r="F454" t="s">
        <v>20</v>
      </c>
      <c r="G454" t="s">
        <v>391</v>
      </c>
      <c r="H454" t="s">
        <v>248</v>
      </c>
      <c r="I454">
        <v>4045523</v>
      </c>
      <c r="J454">
        <v>16.45</v>
      </c>
      <c r="K454">
        <v>50</v>
      </c>
      <c r="L454" t="s">
        <v>252</v>
      </c>
    </row>
    <row r="455" spans="1:12" x14ac:dyDescent="0.25">
      <c r="A455" t="s">
        <v>75</v>
      </c>
      <c r="B455" t="s">
        <v>18</v>
      </c>
      <c r="C455" s="2">
        <v>45649</v>
      </c>
      <c r="D455" t="s">
        <v>382</v>
      </c>
      <c r="E455" t="s">
        <v>33</v>
      </c>
      <c r="F455" t="s">
        <v>23</v>
      </c>
      <c r="G455" t="s">
        <v>255</v>
      </c>
      <c r="H455" t="s">
        <v>248</v>
      </c>
      <c r="I455">
        <v>4046729</v>
      </c>
      <c r="J455">
        <v>26.95</v>
      </c>
      <c r="K455">
        <v>41</v>
      </c>
      <c r="L455" t="s">
        <v>252</v>
      </c>
    </row>
    <row r="456" spans="1:12" x14ac:dyDescent="0.25">
      <c r="A456" t="s">
        <v>75</v>
      </c>
      <c r="B456" t="s">
        <v>138</v>
      </c>
      <c r="C456" s="2">
        <v>45649</v>
      </c>
      <c r="D456" t="s">
        <v>384</v>
      </c>
      <c r="E456" t="s">
        <v>36</v>
      </c>
      <c r="F456" t="s">
        <v>37</v>
      </c>
      <c r="G456" t="s">
        <v>255</v>
      </c>
      <c r="H456" t="s">
        <v>248</v>
      </c>
      <c r="I456">
        <v>4046725</v>
      </c>
      <c r="J456">
        <v>16.079999999999998</v>
      </c>
      <c r="K456">
        <v>53</v>
      </c>
      <c r="L456" t="s">
        <v>252</v>
      </c>
    </row>
    <row r="457" spans="1:12" x14ac:dyDescent="0.25">
      <c r="A457" t="s">
        <v>75</v>
      </c>
      <c r="B457" t="s">
        <v>18</v>
      </c>
      <c r="C457" s="2">
        <v>45649</v>
      </c>
      <c r="D457" t="s">
        <v>380</v>
      </c>
      <c r="E457" t="s">
        <v>69</v>
      </c>
      <c r="F457" t="s">
        <v>23</v>
      </c>
      <c r="G457" t="s">
        <v>255</v>
      </c>
      <c r="H457" t="s">
        <v>248</v>
      </c>
      <c r="I457">
        <v>4046110</v>
      </c>
      <c r="J457">
        <v>26.9</v>
      </c>
      <c r="K457">
        <v>52</v>
      </c>
      <c r="L457" t="s">
        <v>252</v>
      </c>
    </row>
    <row r="458" spans="1:12" x14ac:dyDescent="0.25">
      <c r="A458" t="s">
        <v>75</v>
      </c>
      <c r="B458" t="s">
        <v>18</v>
      </c>
      <c r="C458" s="2">
        <v>45649</v>
      </c>
      <c r="D458" t="s">
        <v>380</v>
      </c>
      <c r="E458" t="s">
        <v>69</v>
      </c>
      <c r="F458" t="s">
        <v>23</v>
      </c>
      <c r="G458" t="s">
        <v>255</v>
      </c>
      <c r="H458" t="s">
        <v>248</v>
      </c>
      <c r="I458">
        <v>4046499</v>
      </c>
      <c r="J458">
        <v>17.97</v>
      </c>
      <c r="K458">
        <v>30</v>
      </c>
      <c r="L458" t="s">
        <v>252</v>
      </c>
    </row>
    <row r="459" spans="1:12" x14ac:dyDescent="0.25">
      <c r="A459" t="s">
        <v>75</v>
      </c>
      <c r="B459" t="s">
        <v>142</v>
      </c>
      <c r="C459" s="2">
        <v>45649</v>
      </c>
      <c r="D459" t="s">
        <v>395</v>
      </c>
      <c r="E459" t="s">
        <v>41</v>
      </c>
      <c r="F459" t="s">
        <v>23</v>
      </c>
      <c r="G459" t="s">
        <v>255</v>
      </c>
      <c r="H459" t="s">
        <v>248</v>
      </c>
      <c r="I459">
        <v>4046498</v>
      </c>
      <c r="J459">
        <v>17.97</v>
      </c>
      <c r="K459">
        <v>46</v>
      </c>
      <c r="L459" t="s">
        <v>252</v>
      </c>
    </row>
    <row r="460" spans="1:12" x14ac:dyDescent="0.25">
      <c r="A460" t="s">
        <v>75</v>
      </c>
      <c r="B460" t="s">
        <v>18</v>
      </c>
      <c r="C460" s="2">
        <v>45649</v>
      </c>
      <c r="D460" t="s">
        <v>390</v>
      </c>
      <c r="E460" t="s">
        <v>19</v>
      </c>
      <c r="F460" t="s">
        <v>20</v>
      </c>
      <c r="G460" t="s">
        <v>391</v>
      </c>
      <c r="H460" t="s">
        <v>248</v>
      </c>
      <c r="I460">
        <v>4046358</v>
      </c>
      <c r="J460">
        <v>17.07</v>
      </c>
      <c r="K460">
        <v>45</v>
      </c>
      <c r="L460" t="s">
        <v>252</v>
      </c>
    </row>
    <row r="461" spans="1:12" x14ac:dyDescent="0.25">
      <c r="A461" t="s">
        <v>75</v>
      </c>
      <c r="B461" t="s">
        <v>142</v>
      </c>
      <c r="C461" s="2">
        <v>45649</v>
      </c>
      <c r="D461" t="s">
        <v>395</v>
      </c>
      <c r="E461" t="s">
        <v>41</v>
      </c>
      <c r="F461" t="s">
        <v>23</v>
      </c>
      <c r="G461" t="s">
        <v>251</v>
      </c>
      <c r="H461" t="s">
        <v>249</v>
      </c>
      <c r="I461">
        <v>4046208</v>
      </c>
      <c r="J461">
        <v>14.09</v>
      </c>
      <c r="K461">
        <v>30</v>
      </c>
      <c r="L461" t="s">
        <v>252</v>
      </c>
    </row>
    <row r="462" spans="1:12" x14ac:dyDescent="0.25">
      <c r="A462" t="s">
        <v>75</v>
      </c>
      <c r="B462" t="s">
        <v>18</v>
      </c>
      <c r="C462" s="2">
        <v>45649</v>
      </c>
      <c r="D462" t="s">
        <v>401</v>
      </c>
      <c r="E462" t="s">
        <v>383</v>
      </c>
      <c r="F462" t="s">
        <v>23</v>
      </c>
      <c r="G462" t="s">
        <v>255</v>
      </c>
      <c r="H462" t="s">
        <v>248</v>
      </c>
      <c r="I462">
        <v>4046634</v>
      </c>
      <c r="J462">
        <v>18.489999999999998</v>
      </c>
      <c r="K462">
        <v>29</v>
      </c>
      <c r="L462" t="s">
        <v>252</v>
      </c>
    </row>
    <row r="463" spans="1:12" x14ac:dyDescent="0.25">
      <c r="A463" t="s">
        <v>75</v>
      </c>
      <c r="B463" t="s">
        <v>143</v>
      </c>
      <c r="C463" s="2">
        <v>45649</v>
      </c>
      <c r="D463" t="s">
        <v>399</v>
      </c>
      <c r="E463" t="s">
        <v>400</v>
      </c>
      <c r="F463" t="s">
        <v>23</v>
      </c>
      <c r="G463" t="s">
        <v>251</v>
      </c>
      <c r="H463" t="s">
        <v>249</v>
      </c>
      <c r="I463">
        <v>4046341</v>
      </c>
      <c r="J463">
        <v>21.16</v>
      </c>
      <c r="K463">
        <v>39</v>
      </c>
      <c r="L463" t="s">
        <v>252</v>
      </c>
    </row>
    <row r="464" spans="1:12" x14ac:dyDescent="0.25">
      <c r="A464" t="s">
        <v>75</v>
      </c>
      <c r="B464" t="s">
        <v>21</v>
      </c>
      <c r="C464" s="2">
        <v>45649</v>
      </c>
      <c r="D464" t="s">
        <v>230</v>
      </c>
      <c r="E464" t="s">
        <v>231</v>
      </c>
      <c r="F464" t="s">
        <v>23</v>
      </c>
      <c r="G464" t="s">
        <v>255</v>
      </c>
      <c r="H464" t="s">
        <v>248</v>
      </c>
      <c r="I464">
        <v>4046611</v>
      </c>
      <c r="J464">
        <v>30.37</v>
      </c>
      <c r="K464">
        <v>36</v>
      </c>
      <c r="L464" t="s">
        <v>252</v>
      </c>
    </row>
    <row r="465" spans="1:12" x14ac:dyDescent="0.25">
      <c r="A465" t="s">
        <v>75</v>
      </c>
      <c r="B465" t="s">
        <v>18</v>
      </c>
      <c r="C465" s="2">
        <v>45649</v>
      </c>
      <c r="D465" t="s">
        <v>382</v>
      </c>
      <c r="E465" t="s">
        <v>33</v>
      </c>
      <c r="F465" t="s">
        <v>23</v>
      </c>
      <c r="G465" t="s">
        <v>255</v>
      </c>
      <c r="H465" t="s">
        <v>248</v>
      </c>
      <c r="I465">
        <v>4046607</v>
      </c>
      <c r="J465">
        <v>36.29</v>
      </c>
      <c r="K465">
        <v>96</v>
      </c>
      <c r="L465" t="s">
        <v>252</v>
      </c>
    </row>
    <row r="466" spans="1:12" x14ac:dyDescent="0.25">
      <c r="A466" t="s">
        <v>75</v>
      </c>
      <c r="B466" t="s">
        <v>139</v>
      </c>
      <c r="C466" s="2">
        <v>45649</v>
      </c>
      <c r="D466" t="s">
        <v>389</v>
      </c>
      <c r="E466" t="s">
        <v>43</v>
      </c>
      <c r="F466" t="s">
        <v>37</v>
      </c>
      <c r="G466" t="s">
        <v>255</v>
      </c>
      <c r="H466" t="s">
        <v>248</v>
      </c>
      <c r="I466">
        <v>4042917</v>
      </c>
      <c r="J466">
        <v>17.43</v>
      </c>
      <c r="K466">
        <v>14</v>
      </c>
      <c r="L466" t="s">
        <v>252</v>
      </c>
    </row>
    <row r="467" spans="1:12" x14ac:dyDescent="0.25">
      <c r="A467" t="s">
        <v>75</v>
      </c>
      <c r="B467" t="s">
        <v>18</v>
      </c>
      <c r="C467" s="2">
        <v>45649</v>
      </c>
      <c r="D467" t="s">
        <v>390</v>
      </c>
      <c r="E467" t="s">
        <v>19</v>
      </c>
      <c r="F467" t="s">
        <v>20</v>
      </c>
      <c r="G467" t="s">
        <v>391</v>
      </c>
      <c r="H467" t="s">
        <v>248</v>
      </c>
      <c r="I467">
        <v>4044845</v>
      </c>
      <c r="J467">
        <v>31.87</v>
      </c>
      <c r="K467">
        <v>45</v>
      </c>
      <c r="L467" t="s">
        <v>252</v>
      </c>
    </row>
    <row r="468" spans="1:12" x14ac:dyDescent="0.25">
      <c r="A468" t="s">
        <v>75</v>
      </c>
      <c r="B468" t="s">
        <v>139</v>
      </c>
      <c r="C468" s="2">
        <v>45649</v>
      </c>
      <c r="D468" t="s">
        <v>389</v>
      </c>
      <c r="E468" t="s">
        <v>43</v>
      </c>
      <c r="F468" t="s">
        <v>37</v>
      </c>
      <c r="G468" t="s">
        <v>255</v>
      </c>
      <c r="H468" t="s">
        <v>248</v>
      </c>
      <c r="I468">
        <v>4042807</v>
      </c>
      <c r="J468">
        <v>20.329999999999998</v>
      </c>
      <c r="K468">
        <v>54</v>
      </c>
      <c r="L468" t="s">
        <v>252</v>
      </c>
    </row>
    <row r="469" spans="1:12" x14ac:dyDescent="0.25">
      <c r="A469" t="s">
        <v>75</v>
      </c>
      <c r="B469" t="s">
        <v>144</v>
      </c>
      <c r="C469" s="2">
        <v>45649</v>
      </c>
      <c r="D469" t="s">
        <v>396</v>
      </c>
      <c r="E469" t="s">
        <v>39</v>
      </c>
      <c r="F469" t="s">
        <v>37</v>
      </c>
      <c r="G469" t="s">
        <v>255</v>
      </c>
      <c r="H469" t="s">
        <v>248</v>
      </c>
      <c r="I469">
        <v>4043083</v>
      </c>
      <c r="J469">
        <v>8.24</v>
      </c>
      <c r="K469">
        <v>56</v>
      </c>
      <c r="L469" t="s">
        <v>252</v>
      </c>
    </row>
    <row r="470" spans="1:12" x14ac:dyDescent="0.25">
      <c r="A470" t="s">
        <v>75</v>
      </c>
      <c r="B470" t="s">
        <v>18</v>
      </c>
      <c r="C470" s="2">
        <v>45649</v>
      </c>
      <c r="D470" t="s">
        <v>401</v>
      </c>
      <c r="E470" t="s">
        <v>383</v>
      </c>
      <c r="F470" t="s">
        <v>23</v>
      </c>
      <c r="G470" t="s">
        <v>258</v>
      </c>
      <c r="H470" t="s">
        <v>249</v>
      </c>
      <c r="I470">
        <v>4044775</v>
      </c>
      <c r="J470">
        <v>8.6199999999999992</v>
      </c>
      <c r="K470">
        <v>17</v>
      </c>
      <c r="L470" t="s">
        <v>252</v>
      </c>
    </row>
    <row r="471" spans="1:12" x14ac:dyDescent="0.25">
      <c r="A471" t="s">
        <v>75</v>
      </c>
      <c r="B471" t="s">
        <v>138</v>
      </c>
      <c r="C471" s="2">
        <v>45649</v>
      </c>
      <c r="D471" t="s">
        <v>384</v>
      </c>
      <c r="E471" t="s">
        <v>36</v>
      </c>
      <c r="F471" t="s">
        <v>37</v>
      </c>
      <c r="G471" t="s">
        <v>255</v>
      </c>
      <c r="H471" t="s">
        <v>248</v>
      </c>
      <c r="I471">
        <v>4043082</v>
      </c>
      <c r="J471">
        <v>8.24</v>
      </c>
      <c r="K471">
        <v>32</v>
      </c>
      <c r="L471" t="s">
        <v>252</v>
      </c>
    </row>
    <row r="472" spans="1:12" x14ac:dyDescent="0.25">
      <c r="A472" t="s">
        <v>75</v>
      </c>
      <c r="B472" t="s">
        <v>18</v>
      </c>
      <c r="C472" s="2">
        <v>45649</v>
      </c>
      <c r="D472" t="s">
        <v>401</v>
      </c>
      <c r="E472" t="s">
        <v>383</v>
      </c>
      <c r="F472" t="s">
        <v>23</v>
      </c>
      <c r="G472" t="s">
        <v>255</v>
      </c>
      <c r="H472" t="s">
        <v>248</v>
      </c>
      <c r="I472">
        <v>4042808</v>
      </c>
      <c r="J472">
        <v>20.329999999999998</v>
      </c>
      <c r="K472">
        <v>68</v>
      </c>
      <c r="L472" t="s">
        <v>252</v>
      </c>
    </row>
    <row r="473" spans="1:12" x14ac:dyDescent="0.25">
      <c r="A473" t="s">
        <v>75</v>
      </c>
      <c r="B473" t="s">
        <v>136</v>
      </c>
      <c r="C473" s="2">
        <v>45649</v>
      </c>
      <c r="D473" t="s">
        <v>393</v>
      </c>
      <c r="E473" t="s">
        <v>60</v>
      </c>
      <c r="F473" t="s">
        <v>37</v>
      </c>
      <c r="G473" t="s">
        <v>255</v>
      </c>
      <c r="H473" t="s">
        <v>248</v>
      </c>
      <c r="I473">
        <v>4044754</v>
      </c>
      <c r="J473">
        <v>14.08</v>
      </c>
      <c r="K473">
        <v>25</v>
      </c>
      <c r="L473" t="s">
        <v>252</v>
      </c>
    </row>
    <row r="474" spans="1:12" x14ac:dyDescent="0.25">
      <c r="A474" t="s">
        <v>75</v>
      </c>
      <c r="B474" t="s">
        <v>18</v>
      </c>
      <c r="C474" s="2">
        <v>45649</v>
      </c>
      <c r="D474" t="s">
        <v>382</v>
      </c>
      <c r="E474" t="s">
        <v>33</v>
      </c>
      <c r="F474" t="s">
        <v>23</v>
      </c>
      <c r="G474" t="s">
        <v>255</v>
      </c>
      <c r="H474" t="s">
        <v>248</v>
      </c>
      <c r="I474">
        <v>4042773</v>
      </c>
      <c r="J474">
        <v>11.47</v>
      </c>
      <c r="K474">
        <v>73</v>
      </c>
      <c r="L474" t="s">
        <v>252</v>
      </c>
    </row>
    <row r="475" spans="1:12" x14ac:dyDescent="0.25">
      <c r="A475" t="s">
        <v>75</v>
      </c>
      <c r="B475" t="s">
        <v>18</v>
      </c>
      <c r="C475" s="2">
        <v>45649</v>
      </c>
      <c r="D475" t="s">
        <v>382</v>
      </c>
      <c r="E475" t="s">
        <v>33</v>
      </c>
      <c r="F475" t="s">
        <v>23</v>
      </c>
      <c r="G475" t="s">
        <v>257</v>
      </c>
      <c r="H475" t="s">
        <v>248</v>
      </c>
      <c r="I475">
        <v>4044930</v>
      </c>
      <c r="J475">
        <v>17.89</v>
      </c>
      <c r="K475">
        <v>59</v>
      </c>
      <c r="L475" t="s">
        <v>252</v>
      </c>
    </row>
    <row r="476" spans="1:12" x14ac:dyDescent="0.25">
      <c r="A476" t="s">
        <v>75</v>
      </c>
      <c r="B476" t="s">
        <v>18</v>
      </c>
      <c r="C476" s="2">
        <v>45649</v>
      </c>
      <c r="D476" t="s">
        <v>401</v>
      </c>
      <c r="E476" t="s">
        <v>383</v>
      </c>
      <c r="F476" t="s">
        <v>23</v>
      </c>
      <c r="G476" t="s">
        <v>257</v>
      </c>
      <c r="H476" t="s">
        <v>248</v>
      </c>
      <c r="I476">
        <v>4044928</v>
      </c>
      <c r="J476">
        <v>17.89</v>
      </c>
      <c r="K476">
        <v>25</v>
      </c>
      <c r="L476" t="s">
        <v>252</v>
      </c>
    </row>
    <row r="477" spans="1:12" x14ac:dyDescent="0.25">
      <c r="A477" t="s">
        <v>75</v>
      </c>
      <c r="B477" t="s">
        <v>144</v>
      </c>
      <c r="C477" s="2">
        <v>45649</v>
      </c>
      <c r="D477" t="s">
        <v>396</v>
      </c>
      <c r="E477" t="s">
        <v>39</v>
      </c>
      <c r="F477" t="s">
        <v>37</v>
      </c>
      <c r="G477" t="s">
        <v>255</v>
      </c>
      <c r="H477" t="s">
        <v>248</v>
      </c>
      <c r="I477">
        <v>4044753</v>
      </c>
      <c r="J477">
        <v>14.08</v>
      </c>
      <c r="K477">
        <v>51</v>
      </c>
      <c r="L477" t="s">
        <v>252</v>
      </c>
    </row>
    <row r="478" spans="1:12" x14ac:dyDescent="0.25">
      <c r="A478" t="s">
        <v>75</v>
      </c>
      <c r="B478" t="s">
        <v>18</v>
      </c>
      <c r="C478" s="2">
        <v>45649</v>
      </c>
      <c r="D478" t="s">
        <v>394</v>
      </c>
      <c r="E478" t="s">
        <v>24</v>
      </c>
      <c r="F478" t="s">
        <v>23</v>
      </c>
      <c r="G478" t="s">
        <v>255</v>
      </c>
      <c r="H478" t="s">
        <v>248</v>
      </c>
      <c r="I478">
        <v>4043033</v>
      </c>
      <c r="J478">
        <v>10.039999999999999</v>
      </c>
      <c r="K478">
        <v>35</v>
      </c>
      <c r="L478" t="s">
        <v>252</v>
      </c>
    </row>
    <row r="479" spans="1:12" x14ac:dyDescent="0.25">
      <c r="A479" t="s">
        <v>75</v>
      </c>
      <c r="B479" t="s">
        <v>65</v>
      </c>
      <c r="C479" s="2">
        <v>45649</v>
      </c>
      <c r="D479" t="s">
        <v>397</v>
      </c>
      <c r="E479" t="s">
        <v>35</v>
      </c>
      <c r="F479" t="s">
        <v>23</v>
      </c>
      <c r="G479" t="s">
        <v>257</v>
      </c>
      <c r="H479" t="s">
        <v>248</v>
      </c>
      <c r="I479">
        <v>4042896</v>
      </c>
      <c r="J479">
        <v>6.92</v>
      </c>
      <c r="K479">
        <v>18</v>
      </c>
      <c r="L479" t="s">
        <v>252</v>
      </c>
    </row>
    <row r="480" spans="1:12" x14ac:dyDescent="0.25">
      <c r="A480" t="s">
        <v>75</v>
      </c>
      <c r="B480" t="s">
        <v>142</v>
      </c>
      <c r="C480" s="2">
        <v>45649</v>
      </c>
      <c r="D480" t="s">
        <v>395</v>
      </c>
      <c r="E480" t="s">
        <v>41</v>
      </c>
      <c r="F480" t="s">
        <v>23</v>
      </c>
      <c r="G480" t="s">
        <v>257</v>
      </c>
      <c r="H480" t="s">
        <v>248</v>
      </c>
      <c r="I480">
        <v>4042897</v>
      </c>
      <c r="J480">
        <v>6.92</v>
      </c>
      <c r="K480">
        <v>19</v>
      </c>
      <c r="L480" t="s">
        <v>252</v>
      </c>
    </row>
    <row r="481" spans="1:12" x14ac:dyDescent="0.25">
      <c r="A481" t="s">
        <v>75</v>
      </c>
      <c r="B481" t="s">
        <v>142</v>
      </c>
      <c r="C481" s="2">
        <v>45649</v>
      </c>
      <c r="D481" t="s">
        <v>395</v>
      </c>
      <c r="E481" t="s">
        <v>41</v>
      </c>
      <c r="F481" t="s">
        <v>23</v>
      </c>
      <c r="G481" t="s">
        <v>255</v>
      </c>
      <c r="H481" t="s">
        <v>248</v>
      </c>
      <c r="I481">
        <v>4042906</v>
      </c>
      <c r="J481">
        <v>7.08</v>
      </c>
      <c r="K481">
        <v>31</v>
      </c>
      <c r="L481" t="s">
        <v>252</v>
      </c>
    </row>
    <row r="482" spans="1:12" x14ac:dyDescent="0.25">
      <c r="A482" t="s">
        <v>75</v>
      </c>
      <c r="B482" t="s">
        <v>18</v>
      </c>
      <c r="C482" s="2">
        <v>45649</v>
      </c>
      <c r="D482" t="s">
        <v>401</v>
      </c>
      <c r="E482" t="s">
        <v>383</v>
      </c>
      <c r="F482" t="s">
        <v>23</v>
      </c>
      <c r="G482" t="s">
        <v>255</v>
      </c>
      <c r="H482" t="s">
        <v>248</v>
      </c>
      <c r="I482">
        <v>4042918</v>
      </c>
      <c r="J482">
        <v>17.43</v>
      </c>
      <c r="K482">
        <v>90</v>
      </c>
      <c r="L482" t="s">
        <v>252</v>
      </c>
    </row>
    <row r="483" spans="1:12" x14ac:dyDescent="0.25">
      <c r="A483" t="s">
        <v>75</v>
      </c>
      <c r="B483" t="s">
        <v>18</v>
      </c>
      <c r="C483" s="2">
        <v>45649</v>
      </c>
      <c r="D483" t="s">
        <v>387</v>
      </c>
      <c r="E483" t="s">
        <v>388</v>
      </c>
      <c r="F483" t="s">
        <v>23</v>
      </c>
      <c r="G483" t="s">
        <v>255</v>
      </c>
      <c r="H483" t="s">
        <v>248</v>
      </c>
      <c r="I483">
        <v>4042978</v>
      </c>
      <c r="J483">
        <v>20.98</v>
      </c>
      <c r="K483">
        <v>36</v>
      </c>
      <c r="L483" t="s">
        <v>252</v>
      </c>
    </row>
    <row r="484" spans="1:12" x14ac:dyDescent="0.25">
      <c r="A484" t="s">
        <v>75</v>
      </c>
      <c r="B484" t="s">
        <v>18</v>
      </c>
      <c r="C484" s="2">
        <v>45649</v>
      </c>
      <c r="D484" t="s">
        <v>394</v>
      </c>
      <c r="E484" t="s">
        <v>24</v>
      </c>
      <c r="F484" t="s">
        <v>23</v>
      </c>
      <c r="G484" t="s">
        <v>258</v>
      </c>
      <c r="H484" t="s">
        <v>249</v>
      </c>
      <c r="I484">
        <v>4042887</v>
      </c>
      <c r="J484">
        <v>5.55</v>
      </c>
      <c r="K484">
        <v>29</v>
      </c>
      <c r="L484" t="s">
        <v>252</v>
      </c>
    </row>
    <row r="485" spans="1:12" x14ac:dyDescent="0.25">
      <c r="A485" t="s">
        <v>75</v>
      </c>
      <c r="B485" t="s">
        <v>18</v>
      </c>
      <c r="C485" s="2">
        <v>45649</v>
      </c>
      <c r="D485" t="s">
        <v>394</v>
      </c>
      <c r="E485" t="s">
        <v>24</v>
      </c>
      <c r="F485" t="s">
        <v>23</v>
      </c>
      <c r="G485" t="s">
        <v>258</v>
      </c>
      <c r="H485" t="s">
        <v>249</v>
      </c>
      <c r="I485">
        <v>4042886</v>
      </c>
      <c r="J485">
        <v>5.55</v>
      </c>
      <c r="K485">
        <v>36</v>
      </c>
      <c r="L485" t="s">
        <v>252</v>
      </c>
    </row>
    <row r="486" spans="1:12" x14ac:dyDescent="0.25">
      <c r="A486" t="s">
        <v>75</v>
      </c>
      <c r="B486" t="s">
        <v>144</v>
      </c>
      <c r="C486" s="2">
        <v>45649</v>
      </c>
      <c r="D486" t="s">
        <v>396</v>
      </c>
      <c r="E486" t="s">
        <v>39</v>
      </c>
      <c r="F486" t="s">
        <v>37</v>
      </c>
      <c r="G486" t="s">
        <v>255</v>
      </c>
      <c r="H486" t="s">
        <v>248</v>
      </c>
      <c r="I486">
        <v>4043052</v>
      </c>
      <c r="J486">
        <v>17.3</v>
      </c>
      <c r="K486">
        <v>75</v>
      </c>
      <c r="L486" t="s">
        <v>252</v>
      </c>
    </row>
    <row r="487" spans="1:12" x14ac:dyDescent="0.25">
      <c r="A487" t="s">
        <v>75</v>
      </c>
      <c r="B487" t="s">
        <v>142</v>
      </c>
      <c r="C487" s="2">
        <v>45649</v>
      </c>
      <c r="D487" t="s">
        <v>395</v>
      </c>
      <c r="E487" t="s">
        <v>41</v>
      </c>
      <c r="F487" t="s">
        <v>23</v>
      </c>
      <c r="G487" t="s">
        <v>255</v>
      </c>
      <c r="H487" t="s">
        <v>248</v>
      </c>
      <c r="I487">
        <v>4043051</v>
      </c>
      <c r="J487">
        <v>17.3</v>
      </c>
      <c r="K487">
        <v>24</v>
      </c>
      <c r="L487" t="s">
        <v>252</v>
      </c>
    </row>
    <row r="488" spans="1:12" x14ac:dyDescent="0.25">
      <c r="A488" t="s">
        <v>75</v>
      </c>
      <c r="B488" t="s">
        <v>138</v>
      </c>
      <c r="C488" s="2">
        <v>45649</v>
      </c>
      <c r="D488" t="s">
        <v>384</v>
      </c>
      <c r="E488" t="s">
        <v>36</v>
      </c>
      <c r="F488" t="s">
        <v>37</v>
      </c>
      <c r="G488" t="s">
        <v>255</v>
      </c>
      <c r="H488" t="s">
        <v>248</v>
      </c>
      <c r="I488">
        <v>4043050</v>
      </c>
      <c r="J488">
        <v>4.38</v>
      </c>
      <c r="K488">
        <v>17</v>
      </c>
      <c r="L488" t="s">
        <v>252</v>
      </c>
    </row>
    <row r="489" spans="1:12" x14ac:dyDescent="0.25">
      <c r="A489" t="s">
        <v>75</v>
      </c>
      <c r="B489" t="s">
        <v>143</v>
      </c>
      <c r="C489" s="2">
        <v>45649</v>
      </c>
      <c r="D489" t="s">
        <v>399</v>
      </c>
      <c r="E489" t="s">
        <v>400</v>
      </c>
      <c r="F489" t="s">
        <v>23</v>
      </c>
      <c r="G489" t="s">
        <v>258</v>
      </c>
      <c r="H489" t="s">
        <v>249</v>
      </c>
      <c r="I489">
        <v>4043049</v>
      </c>
      <c r="J489">
        <v>4.88</v>
      </c>
      <c r="K489">
        <v>23</v>
      </c>
      <c r="L489" t="s">
        <v>252</v>
      </c>
    </row>
    <row r="490" spans="1:12" x14ac:dyDescent="0.25">
      <c r="A490" t="s">
        <v>75</v>
      </c>
      <c r="B490" t="s">
        <v>142</v>
      </c>
      <c r="C490" s="2">
        <v>45649</v>
      </c>
      <c r="D490" t="s">
        <v>395</v>
      </c>
      <c r="E490" t="s">
        <v>41</v>
      </c>
      <c r="F490" t="s">
        <v>23</v>
      </c>
      <c r="G490" t="s">
        <v>258</v>
      </c>
      <c r="H490" t="s">
        <v>249</v>
      </c>
      <c r="I490">
        <v>4043048</v>
      </c>
      <c r="J490">
        <v>4.88</v>
      </c>
      <c r="K490">
        <v>13</v>
      </c>
      <c r="L490" t="s">
        <v>252</v>
      </c>
    </row>
    <row r="491" spans="1:12" x14ac:dyDescent="0.25">
      <c r="A491" t="s">
        <v>75</v>
      </c>
      <c r="B491" t="s">
        <v>138</v>
      </c>
      <c r="C491" s="2">
        <v>45649</v>
      </c>
      <c r="D491" t="s">
        <v>384</v>
      </c>
      <c r="E491" t="s">
        <v>36</v>
      </c>
      <c r="F491" t="s">
        <v>37</v>
      </c>
      <c r="G491" t="s">
        <v>255</v>
      </c>
      <c r="H491" t="s">
        <v>248</v>
      </c>
      <c r="I491">
        <v>4043034</v>
      </c>
      <c r="J491">
        <v>10.039999999999999</v>
      </c>
      <c r="K491">
        <v>32</v>
      </c>
      <c r="L491" t="s">
        <v>252</v>
      </c>
    </row>
    <row r="492" spans="1:12" x14ac:dyDescent="0.25">
      <c r="A492" t="s">
        <v>75</v>
      </c>
      <c r="B492" t="s">
        <v>18</v>
      </c>
      <c r="C492" s="2">
        <v>45649</v>
      </c>
      <c r="D492" t="s">
        <v>394</v>
      </c>
      <c r="E492" t="s">
        <v>24</v>
      </c>
      <c r="F492" t="s">
        <v>23</v>
      </c>
      <c r="G492" t="s">
        <v>255</v>
      </c>
      <c r="H492" t="s">
        <v>248</v>
      </c>
      <c r="I492">
        <v>4042884</v>
      </c>
      <c r="J492">
        <v>10.39</v>
      </c>
      <c r="K492">
        <v>30</v>
      </c>
      <c r="L492" t="s">
        <v>252</v>
      </c>
    </row>
    <row r="493" spans="1:12" x14ac:dyDescent="0.25">
      <c r="A493" t="s">
        <v>75</v>
      </c>
      <c r="B493" t="s">
        <v>144</v>
      </c>
      <c r="C493" s="2">
        <v>45649</v>
      </c>
      <c r="D493" t="s">
        <v>396</v>
      </c>
      <c r="E493" t="s">
        <v>39</v>
      </c>
      <c r="F493" t="s">
        <v>37</v>
      </c>
      <c r="G493" t="s">
        <v>255</v>
      </c>
      <c r="H493" t="s">
        <v>248</v>
      </c>
      <c r="I493">
        <v>4042885</v>
      </c>
      <c r="J493">
        <v>10.39</v>
      </c>
      <c r="K493">
        <v>48</v>
      </c>
      <c r="L493" t="s">
        <v>252</v>
      </c>
    </row>
    <row r="494" spans="1:12" x14ac:dyDescent="0.25">
      <c r="A494" t="s">
        <v>75</v>
      </c>
      <c r="B494" t="s">
        <v>18</v>
      </c>
      <c r="C494" s="2">
        <v>45649</v>
      </c>
      <c r="D494" t="s">
        <v>387</v>
      </c>
      <c r="E494" t="s">
        <v>388</v>
      </c>
      <c r="F494" t="s">
        <v>23</v>
      </c>
      <c r="G494" t="s">
        <v>255</v>
      </c>
      <c r="H494" t="s">
        <v>248</v>
      </c>
      <c r="I494">
        <v>4043261</v>
      </c>
      <c r="J494">
        <v>21.37</v>
      </c>
      <c r="K494">
        <v>41</v>
      </c>
      <c r="L494" t="s">
        <v>252</v>
      </c>
    </row>
    <row r="495" spans="1:12" x14ac:dyDescent="0.25">
      <c r="A495" t="s">
        <v>75</v>
      </c>
      <c r="B495" t="s">
        <v>136</v>
      </c>
      <c r="C495" s="2">
        <v>45649</v>
      </c>
      <c r="D495" t="s">
        <v>228</v>
      </c>
      <c r="E495" t="s">
        <v>58</v>
      </c>
      <c r="F495" t="s">
        <v>23</v>
      </c>
      <c r="G495" t="s">
        <v>257</v>
      </c>
      <c r="H495" t="s">
        <v>248</v>
      </c>
      <c r="I495">
        <v>4043482</v>
      </c>
      <c r="J495">
        <v>4.01</v>
      </c>
      <c r="K495">
        <v>13</v>
      </c>
      <c r="L495" t="s">
        <v>252</v>
      </c>
    </row>
    <row r="496" spans="1:12" x14ac:dyDescent="0.25">
      <c r="A496" t="s">
        <v>75</v>
      </c>
      <c r="B496" t="s">
        <v>21</v>
      </c>
      <c r="C496" s="2">
        <v>45649</v>
      </c>
      <c r="D496" t="s">
        <v>232</v>
      </c>
      <c r="E496" t="s">
        <v>233</v>
      </c>
      <c r="F496" t="s">
        <v>23</v>
      </c>
      <c r="G496" t="s">
        <v>257</v>
      </c>
      <c r="H496" t="s">
        <v>248</v>
      </c>
      <c r="I496">
        <v>4043480</v>
      </c>
      <c r="J496">
        <v>4.01</v>
      </c>
      <c r="K496">
        <v>46</v>
      </c>
      <c r="L496" t="s">
        <v>252</v>
      </c>
    </row>
    <row r="497" spans="1:12" x14ac:dyDescent="0.25">
      <c r="A497" t="s">
        <v>75</v>
      </c>
      <c r="B497" t="s">
        <v>21</v>
      </c>
      <c r="C497" s="2">
        <v>45649</v>
      </c>
      <c r="D497" t="s">
        <v>230</v>
      </c>
      <c r="E497" t="s">
        <v>231</v>
      </c>
      <c r="F497" t="s">
        <v>23</v>
      </c>
      <c r="G497" t="s">
        <v>260</v>
      </c>
      <c r="H497" t="s">
        <v>248</v>
      </c>
      <c r="I497">
        <v>4043446</v>
      </c>
      <c r="J497">
        <v>10.7</v>
      </c>
      <c r="K497">
        <v>27</v>
      </c>
      <c r="L497" t="s">
        <v>252</v>
      </c>
    </row>
    <row r="498" spans="1:12" x14ac:dyDescent="0.25">
      <c r="A498" t="s">
        <v>75</v>
      </c>
      <c r="B498" t="s">
        <v>18</v>
      </c>
      <c r="C498" s="2">
        <v>45649</v>
      </c>
      <c r="D498" t="s">
        <v>387</v>
      </c>
      <c r="E498" t="s">
        <v>388</v>
      </c>
      <c r="F498" t="s">
        <v>23</v>
      </c>
      <c r="G498" t="s">
        <v>255</v>
      </c>
      <c r="H498" t="s">
        <v>248</v>
      </c>
      <c r="I498">
        <v>4043265</v>
      </c>
      <c r="J498">
        <v>21.37</v>
      </c>
      <c r="K498">
        <v>74</v>
      </c>
      <c r="L498" t="s">
        <v>252</v>
      </c>
    </row>
    <row r="499" spans="1:12" x14ac:dyDescent="0.25">
      <c r="A499" t="s">
        <v>75</v>
      </c>
      <c r="B499" t="s">
        <v>136</v>
      </c>
      <c r="C499" s="2">
        <v>45650</v>
      </c>
      <c r="D499" t="s">
        <v>228</v>
      </c>
      <c r="E499" t="s">
        <v>58</v>
      </c>
      <c r="F499" t="s">
        <v>23</v>
      </c>
      <c r="G499" t="s">
        <v>257</v>
      </c>
      <c r="H499" t="s">
        <v>248</v>
      </c>
      <c r="I499">
        <v>4043868</v>
      </c>
      <c r="J499">
        <v>14.1</v>
      </c>
      <c r="K499">
        <v>44</v>
      </c>
      <c r="L499" t="s">
        <v>252</v>
      </c>
    </row>
    <row r="500" spans="1:12" x14ac:dyDescent="0.25">
      <c r="A500" t="s">
        <v>75</v>
      </c>
      <c r="B500" t="s">
        <v>141</v>
      </c>
      <c r="C500" s="2">
        <v>45650</v>
      </c>
      <c r="D500" t="s">
        <v>406</v>
      </c>
      <c r="E500" t="s">
        <v>66</v>
      </c>
      <c r="F500" t="s">
        <v>23</v>
      </c>
      <c r="G500" t="s">
        <v>258</v>
      </c>
      <c r="H500" t="s">
        <v>249</v>
      </c>
      <c r="I500">
        <v>4043873</v>
      </c>
      <c r="J500">
        <v>4.88</v>
      </c>
      <c r="K500">
        <v>12</v>
      </c>
      <c r="L500" t="s">
        <v>252</v>
      </c>
    </row>
    <row r="501" spans="1:12" x14ac:dyDescent="0.25">
      <c r="A501" t="s">
        <v>75</v>
      </c>
      <c r="B501" t="s">
        <v>135</v>
      </c>
      <c r="C501" s="2">
        <v>45650</v>
      </c>
      <c r="D501" t="s">
        <v>402</v>
      </c>
      <c r="E501" t="s">
        <v>30</v>
      </c>
      <c r="F501" t="s">
        <v>23</v>
      </c>
      <c r="G501" t="s">
        <v>258</v>
      </c>
      <c r="H501" t="s">
        <v>249</v>
      </c>
      <c r="I501">
        <v>4043874</v>
      </c>
      <c r="J501">
        <v>4.88</v>
      </c>
      <c r="K501">
        <v>16</v>
      </c>
      <c r="L501" t="s">
        <v>252</v>
      </c>
    </row>
    <row r="502" spans="1:12" x14ac:dyDescent="0.25">
      <c r="A502" t="s">
        <v>75</v>
      </c>
      <c r="B502" t="s">
        <v>18</v>
      </c>
      <c r="C502" s="2">
        <v>45650</v>
      </c>
      <c r="D502" t="s">
        <v>387</v>
      </c>
      <c r="E502" t="s">
        <v>388</v>
      </c>
      <c r="F502" t="s">
        <v>23</v>
      </c>
      <c r="G502" t="s">
        <v>255</v>
      </c>
      <c r="H502" t="s">
        <v>248</v>
      </c>
      <c r="I502">
        <v>4043802</v>
      </c>
      <c r="J502">
        <v>19.39</v>
      </c>
      <c r="K502">
        <v>34</v>
      </c>
      <c r="L502" t="s">
        <v>252</v>
      </c>
    </row>
    <row r="503" spans="1:12" x14ac:dyDescent="0.25">
      <c r="A503" t="s">
        <v>75</v>
      </c>
      <c r="B503" t="s">
        <v>141</v>
      </c>
      <c r="C503" s="2">
        <v>45650</v>
      </c>
      <c r="D503" t="s">
        <v>406</v>
      </c>
      <c r="E503" t="s">
        <v>66</v>
      </c>
      <c r="F503" t="s">
        <v>23</v>
      </c>
      <c r="G503" t="s">
        <v>258</v>
      </c>
      <c r="H503" t="s">
        <v>249</v>
      </c>
      <c r="I503">
        <v>4044066</v>
      </c>
      <c r="J503">
        <v>10.77</v>
      </c>
      <c r="K503">
        <v>34</v>
      </c>
      <c r="L503" t="s">
        <v>252</v>
      </c>
    </row>
    <row r="504" spans="1:12" x14ac:dyDescent="0.25">
      <c r="A504" t="s">
        <v>75</v>
      </c>
      <c r="B504" t="s">
        <v>18</v>
      </c>
      <c r="C504" s="2">
        <v>45650</v>
      </c>
      <c r="D504" t="s">
        <v>401</v>
      </c>
      <c r="E504" t="s">
        <v>383</v>
      </c>
      <c r="F504" t="s">
        <v>23</v>
      </c>
      <c r="G504" t="s">
        <v>258</v>
      </c>
      <c r="H504" t="s">
        <v>249</v>
      </c>
      <c r="I504">
        <v>4044109</v>
      </c>
      <c r="J504">
        <v>8.35</v>
      </c>
      <c r="K504">
        <v>22</v>
      </c>
      <c r="L504" t="s">
        <v>252</v>
      </c>
    </row>
    <row r="505" spans="1:12" x14ac:dyDescent="0.25">
      <c r="A505" t="s">
        <v>75</v>
      </c>
      <c r="B505" t="s">
        <v>141</v>
      </c>
      <c r="C505" s="2">
        <v>45650</v>
      </c>
      <c r="D505" t="s">
        <v>406</v>
      </c>
      <c r="E505" t="s">
        <v>66</v>
      </c>
      <c r="F505" t="s">
        <v>23</v>
      </c>
      <c r="G505" t="s">
        <v>258</v>
      </c>
      <c r="H505" t="s">
        <v>249</v>
      </c>
      <c r="I505">
        <v>4044111</v>
      </c>
      <c r="J505">
        <v>8.35</v>
      </c>
      <c r="K505">
        <v>17</v>
      </c>
      <c r="L505" t="s">
        <v>252</v>
      </c>
    </row>
    <row r="506" spans="1:12" x14ac:dyDescent="0.25">
      <c r="A506" t="s">
        <v>75</v>
      </c>
      <c r="B506" t="s">
        <v>21</v>
      </c>
      <c r="C506" s="2">
        <v>45650</v>
      </c>
      <c r="D506" t="s">
        <v>232</v>
      </c>
      <c r="E506" t="s">
        <v>233</v>
      </c>
      <c r="F506" t="s">
        <v>23</v>
      </c>
      <c r="G506" t="s">
        <v>257</v>
      </c>
      <c r="H506" t="s">
        <v>248</v>
      </c>
      <c r="I506">
        <v>4044163</v>
      </c>
      <c r="J506">
        <v>9.56</v>
      </c>
      <c r="K506">
        <v>20</v>
      </c>
      <c r="L506" t="s">
        <v>252</v>
      </c>
    </row>
    <row r="507" spans="1:12" x14ac:dyDescent="0.25">
      <c r="A507" t="s">
        <v>75</v>
      </c>
      <c r="B507" t="s">
        <v>144</v>
      </c>
      <c r="C507" s="2">
        <v>45650</v>
      </c>
      <c r="D507" t="s">
        <v>396</v>
      </c>
      <c r="E507" t="s">
        <v>39</v>
      </c>
      <c r="F507" t="s">
        <v>37</v>
      </c>
      <c r="G507" t="s">
        <v>257</v>
      </c>
      <c r="H507" t="s">
        <v>248</v>
      </c>
      <c r="I507">
        <v>4044164</v>
      </c>
      <c r="J507">
        <v>9.56</v>
      </c>
      <c r="K507">
        <v>20</v>
      </c>
      <c r="L507" t="s">
        <v>252</v>
      </c>
    </row>
    <row r="508" spans="1:12" x14ac:dyDescent="0.25">
      <c r="A508" t="s">
        <v>75</v>
      </c>
      <c r="B508" t="s">
        <v>136</v>
      </c>
      <c r="C508" s="2">
        <v>45650</v>
      </c>
      <c r="D508" t="s">
        <v>229</v>
      </c>
      <c r="E508" t="s">
        <v>55</v>
      </c>
      <c r="F508" t="s">
        <v>23</v>
      </c>
      <c r="G508" t="s">
        <v>255</v>
      </c>
      <c r="H508" t="s">
        <v>248</v>
      </c>
      <c r="I508">
        <v>4046111</v>
      </c>
      <c r="J508">
        <v>26.9</v>
      </c>
      <c r="K508">
        <v>35</v>
      </c>
      <c r="L508" t="s">
        <v>252</v>
      </c>
    </row>
    <row r="509" spans="1:12" x14ac:dyDescent="0.25">
      <c r="A509" t="s">
        <v>75</v>
      </c>
      <c r="B509" t="s">
        <v>21</v>
      </c>
      <c r="C509" s="2">
        <v>45650</v>
      </c>
      <c r="D509" t="s">
        <v>232</v>
      </c>
      <c r="E509" t="s">
        <v>233</v>
      </c>
      <c r="F509" t="s">
        <v>23</v>
      </c>
      <c r="G509" t="s">
        <v>255</v>
      </c>
      <c r="H509" t="s">
        <v>248</v>
      </c>
      <c r="I509">
        <v>4046108</v>
      </c>
      <c r="J509">
        <v>26.9</v>
      </c>
      <c r="K509">
        <v>91</v>
      </c>
      <c r="L509" t="s">
        <v>252</v>
      </c>
    </row>
    <row r="510" spans="1:12" x14ac:dyDescent="0.25">
      <c r="A510" t="s">
        <v>75</v>
      </c>
      <c r="B510" t="s">
        <v>18</v>
      </c>
      <c r="C510" s="2">
        <v>45650</v>
      </c>
      <c r="D510" t="s">
        <v>390</v>
      </c>
      <c r="E510" t="s">
        <v>19</v>
      </c>
      <c r="F510" t="s">
        <v>20</v>
      </c>
      <c r="G510" t="s">
        <v>392</v>
      </c>
      <c r="H510" t="s">
        <v>248</v>
      </c>
      <c r="I510">
        <v>4044216</v>
      </c>
      <c r="J510">
        <v>24.46</v>
      </c>
      <c r="K510">
        <v>76</v>
      </c>
      <c r="L510" t="s">
        <v>252</v>
      </c>
    </row>
    <row r="511" spans="1:12" x14ac:dyDescent="0.25">
      <c r="A511" t="s">
        <v>75</v>
      </c>
      <c r="B511" t="s">
        <v>65</v>
      </c>
      <c r="C511" s="2">
        <v>45650</v>
      </c>
      <c r="D511" t="s">
        <v>397</v>
      </c>
      <c r="E511" t="s">
        <v>35</v>
      </c>
      <c r="F511" t="s">
        <v>23</v>
      </c>
      <c r="G511" t="s">
        <v>255</v>
      </c>
      <c r="H511" t="s">
        <v>248</v>
      </c>
      <c r="I511">
        <v>4046585</v>
      </c>
      <c r="J511">
        <v>9.9600000000000009</v>
      </c>
      <c r="K511">
        <v>20</v>
      </c>
      <c r="L511" t="s">
        <v>252</v>
      </c>
    </row>
    <row r="512" spans="1:12" x14ac:dyDescent="0.25">
      <c r="A512" t="s">
        <v>75</v>
      </c>
      <c r="B512" t="s">
        <v>65</v>
      </c>
      <c r="C512" s="2">
        <v>45650</v>
      </c>
      <c r="D512" t="s">
        <v>397</v>
      </c>
      <c r="E512" t="s">
        <v>35</v>
      </c>
      <c r="F512" t="s">
        <v>23</v>
      </c>
      <c r="G512" t="s">
        <v>255</v>
      </c>
      <c r="H512" t="s">
        <v>248</v>
      </c>
      <c r="I512">
        <v>4046584</v>
      </c>
      <c r="J512">
        <v>15.19</v>
      </c>
      <c r="K512">
        <v>27</v>
      </c>
      <c r="L512" t="s">
        <v>252</v>
      </c>
    </row>
    <row r="513" spans="1:12" x14ac:dyDescent="0.25">
      <c r="A513" t="s">
        <v>75</v>
      </c>
      <c r="B513" t="s">
        <v>65</v>
      </c>
      <c r="C513" s="2">
        <v>45650</v>
      </c>
      <c r="D513" t="s">
        <v>397</v>
      </c>
      <c r="E513" t="s">
        <v>35</v>
      </c>
      <c r="F513" t="s">
        <v>23</v>
      </c>
      <c r="G513" t="s">
        <v>255</v>
      </c>
      <c r="H513" t="s">
        <v>248</v>
      </c>
      <c r="I513">
        <v>4046583</v>
      </c>
      <c r="J513">
        <v>5.23</v>
      </c>
      <c r="K513">
        <v>30</v>
      </c>
      <c r="L513" t="s">
        <v>252</v>
      </c>
    </row>
    <row r="514" spans="1:12" x14ac:dyDescent="0.25">
      <c r="A514" t="s">
        <v>75</v>
      </c>
      <c r="B514" t="s">
        <v>18</v>
      </c>
      <c r="C514" s="2">
        <v>45650</v>
      </c>
      <c r="D514" t="s">
        <v>394</v>
      </c>
      <c r="E514" t="s">
        <v>24</v>
      </c>
      <c r="F514" t="s">
        <v>23</v>
      </c>
      <c r="G514" t="s">
        <v>255</v>
      </c>
      <c r="H514" t="s">
        <v>248</v>
      </c>
      <c r="I514">
        <v>4044024</v>
      </c>
      <c r="J514">
        <v>7.93</v>
      </c>
      <c r="K514">
        <v>24</v>
      </c>
      <c r="L514" t="s">
        <v>252</v>
      </c>
    </row>
    <row r="515" spans="1:12" x14ac:dyDescent="0.25">
      <c r="A515" t="s">
        <v>75</v>
      </c>
      <c r="B515" t="s">
        <v>18</v>
      </c>
      <c r="C515" s="2">
        <v>45650</v>
      </c>
      <c r="D515" t="s">
        <v>394</v>
      </c>
      <c r="E515" t="s">
        <v>24</v>
      </c>
      <c r="F515" t="s">
        <v>23</v>
      </c>
      <c r="G515" t="s">
        <v>255</v>
      </c>
      <c r="H515" t="s">
        <v>248</v>
      </c>
      <c r="I515">
        <v>4046552</v>
      </c>
      <c r="J515">
        <v>7.3</v>
      </c>
      <c r="K515">
        <v>22</v>
      </c>
      <c r="L515" t="s">
        <v>252</v>
      </c>
    </row>
    <row r="516" spans="1:12" x14ac:dyDescent="0.25">
      <c r="A516" t="s">
        <v>75</v>
      </c>
      <c r="B516" t="s">
        <v>18</v>
      </c>
      <c r="C516" s="2">
        <v>45650</v>
      </c>
      <c r="D516" t="s">
        <v>403</v>
      </c>
      <c r="E516" t="s">
        <v>404</v>
      </c>
      <c r="F516" t="s">
        <v>23</v>
      </c>
      <c r="G516" t="s">
        <v>258</v>
      </c>
      <c r="H516" t="s">
        <v>249</v>
      </c>
      <c r="I516">
        <v>4044042</v>
      </c>
      <c r="J516">
        <v>20.03</v>
      </c>
      <c r="K516">
        <v>34</v>
      </c>
      <c r="L516" t="s">
        <v>252</v>
      </c>
    </row>
    <row r="517" spans="1:12" x14ac:dyDescent="0.25">
      <c r="A517" t="s">
        <v>75</v>
      </c>
      <c r="B517" t="s">
        <v>18</v>
      </c>
      <c r="C517" s="2">
        <v>45650</v>
      </c>
      <c r="D517" t="s">
        <v>390</v>
      </c>
      <c r="E517" t="s">
        <v>19</v>
      </c>
      <c r="F517" t="s">
        <v>20</v>
      </c>
      <c r="G517" t="s">
        <v>258</v>
      </c>
      <c r="H517" t="s">
        <v>249</v>
      </c>
      <c r="I517">
        <v>4044043</v>
      </c>
      <c r="J517">
        <v>20.059999999999999</v>
      </c>
      <c r="K517">
        <v>39</v>
      </c>
      <c r="L517" t="s">
        <v>252</v>
      </c>
    </row>
    <row r="518" spans="1:12" x14ac:dyDescent="0.25">
      <c r="A518" t="s">
        <v>75</v>
      </c>
      <c r="B518" t="s">
        <v>136</v>
      </c>
      <c r="C518" s="2">
        <v>45650</v>
      </c>
      <c r="D518" t="s">
        <v>228</v>
      </c>
      <c r="E518" t="s">
        <v>58</v>
      </c>
      <c r="F518" t="s">
        <v>23</v>
      </c>
      <c r="G518" t="s">
        <v>258</v>
      </c>
      <c r="H518" t="s">
        <v>249</v>
      </c>
      <c r="I518">
        <v>4043481</v>
      </c>
      <c r="J518">
        <v>10.77</v>
      </c>
      <c r="K518">
        <v>37</v>
      </c>
      <c r="L518" t="s">
        <v>252</v>
      </c>
    </row>
    <row r="519" spans="1:12" x14ac:dyDescent="0.25">
      <c r="A519" t="s">
        <v>75</v>
      </c>
      <c r="B519" t="s">
        <v>18</v>
      </c>
      <c r="C519" s="2">
        <v>45650</v>
      </c>
      <c r="D519" t="s">
        <v>387</v>
      </c>
      <c r="E519" t="s">
        <v>388</v>
      </c>
      <c r="F519" t="s">
        <v>23</v>
      </c>
      <c r="G519" t="s">
        <v>258</v>
      </c>
      <c r="H519" t="s">
        <v>249</v>
      </c>
      <c r="I519">
        <v>4047265</v>
      </c>
      <c r="J519">
        <v>22.61</v>
      </c>
      <c r="K519">
        <v>58</v>
      </c>
      <c r="L519" t="s">
        <v>252</v>
      </c>
    </row>
    <row r="520" spans="1:12" x14ac:dyDescent="0.25">
      <c r="A520" t="s">
        <v>75</v>
      </c>
      <c r="B520" t="s">
        <v>140</v>
      </c>
      <c r="C520" s="2">
        <v>45650</v>
      </c>
      <c r="D520" t="s">
        <v>385</v>
      </c>
      <c r="E520" t="s">
        <v>386</v>
      </c>
      <c r="F520" t="s">
        <v>23</v>
      </c>
      <c r="G520" t="s">
        <v>258</v>
      </c>
      <c r="H520" t="s">
        <v>249</v>
      </c>
      <c r="I520">
        <v>4047263</v>
      </c>
      <c r="J520">
        <v>22.61</v>
      </c>
      <c r="K520">
        <v>39</v>
      </c>
      <c r="L520" t="s">
        <v>252</v>
      </c>
    </row>
    <row r="521" spans="1:12" x14ac:dyDescent="0.25">
      <c r="A521" t="s">
        <v>75</v>
      </c>
      <c r="B521" t="s">
        <v>135</v>
      </c>
      <c r="C521" s="2">
        <v>45650</v>
      </c>
      <c r="D521" t="s">
        <v>402</v>
      </c>
      <c r="E521" t="s">
        <v>30</v>
      </c>
      <c r="F521" t="s">
        <v>23</v>
      </c>
      <c r="G521" t="s">
        <v>256</v>
      </c>
      <c r="H521" t="s">
        <v>248</v>
      </c>
      <c r="I521">
        <v>4047247</v>
      </c>
      <c r="J521">
        <v>27.21</v>
      </c>
      <c r="K521">
        <v>35</v>
      </c>
      <c r="L521" t="s">
        <v>252</v>
      </c>
    </row>
    <row r="522" spans="1:12" x14ac:dyDescent="0.25">
      <c r="A522" t="s">
        <v>75</v>
      </c>
      <c r="B522" t="s">
        <v>21</v>
      </c>
      <c r="C522" s="2">
        <v>45650</v>
      </c>
      <c r="D522" t="s">
        <v>230</v>
      </c>
      <c r="E522" t="s">
        <v>231</v>
      </c>
      <c r="F522" t="s">
        <v>23</v>
      </c>
      <c r="G522" t="s">
        <v>256</v>
      </c>
      <c r="H522" t="s">
        <v>248</v>
      </c>
      <c r="I522">
        <v>4047246</v>
      </c>
      <c r="J522">
        <v>10.49</v>
      </c>
      <c r="K522">
        <v>23</v>
      </c>
      <c r="L522" t="s">
        <v>252</v>
      </c>
    </row>
    <row r="523" spans="1:12" x14ac:dyDescent="0.25">
      <c r="A523" t="s">
        <v>75</v>
      </c>
      <c r="B523" t="s">
        <v>142</v>
      </c>
      <c r="C523" s="2">
        <v>45650</v>
      </c>
      <c r="D523" t="s">
        <v>395</v>
      </c>
      <c r="E523" t="s">
        <v>41</v>
      </c>
      <c r="F523" t="s">
        <v>23</v>
      </c>
      <c r="G523" t="s">
        <v>255</v>
      </c>
      <c r="H523" t="s">
        <v>248</v>
      </c>
      <c r="I523">
        <v>4047245</v>
      </c>
      <c r="J523">
        <v>10.49</v>
      </c>
      <c r="K523">
        <v>20</v>
      </c>
      <c r="L523" t="s">
        <v>252</v>
      </c>
    </row>
    <row r="524" spans="1:12" x14ac:dyDescent="0.25">
      <c r="A524" t="s">
        <v>75</v>
      </c>
      <c r="B524" t="s">
        <v>140</v>
      </c>
      <c r="C524" s="2">
        <v>45650</v>
      </c>
      <c r="D524" t="s">
        <v>385</v>
      </c>
      <c r="E524" t="s">
        <v>386</v>
      </c>
      <c r="F524" t="s">
        <v>23</v>
      </c>
      <c r="G524" t="s">
        <v>255</v>
      </c>
      <c r="H524" t="s">
        <v>248</v>
      </c>
      <c r="I524">
        <v>4047231</v>
      </c>
      <c r="J524">
        <v>18.62</v>
      </c>
      <c r="K524">
        <v>45</v>
      </c>
      <c r="L524" t="s">
        <v>252</v>
      </c>
    </row>
    <row r="525" spans="1:12" x14ac:dyDescent="0.25">
      <c r="A525" t="s">
        <v>75</v>
      </c>
      <c r="B525" t="s">
        <v>144</v>
      </c>
      <c r="C525" s="2">
        <v>45650</v>
      </c>
      <c r="D525" t="s">
        <v>396</v>
      </c>
      <c r="E525" t="s">
        <v>39</v>
      </c>
      <c r="F525" t="s">
        <v>37</v>
      </c>
      <c r="G525" t="s">
        <v>255</v>
      </c>
      <c r="H525" t="s">
        <v>248</v>
      </c>
      <c r="I525">
        <v>4047885</v>
      </c>
      <c r="J525">
        <v>10.94</v>
      </c>
      <c r="K525">
        <v>26</v>
      </c>
      <c r="L525" t="s">
        <v>252</v>
      </c>
    </row>
    <row r="526" spans="1:12" x14ac:dyDescent="0.25">
      <c r="A526" t="s">
        <v>75</v>
      </c>
      <c r="B526" t="s">
        <v>140</v>
      </c>
      <c r="C526" s="2">
        <v>45650</v>
      </c>
      <c r="D526" t="s">
        <v>385</v>
      </c>
      <c r="E526" t="s">
        <v>386</v>
      </c>
      <c r="F526" t="s">
        <v>23</v>
      </c>
      <c r="G526" t="s">
        <v>255</v>
      </c>
      <c r="H526" t="s">
        <v>248</v>
      </c>
      <c r="I526">
        <v>4047390</v>
      </c>
      <c r="J526">
        <v>19.559999999999999</v>
      </c>
      <c r="K526">
        <v>41</v>
      </c>
      <c r="L526" t="s">
        <v>252</v>
      </c>
    </row>
    <row r="527" spans="1:12" x14ac:dyDescent="0.25">
      <c r="A527" t="s">
        <v>75</v>
      </c>
      <c r="B527" t="s">
        <v>18</v>
      </c>
      <c r="C527" s="2">
        <v>45650</v>
      </c>
      <c r="D527" t="s">
        <v>401</v>
      </c>
      <c r="E527" t="s">
        <v>383</v>
      </c>
      <c r="F527" t="s">
        <v>23</v>
      </c>
      <c r="G527" t="s">
        <v>255</v>
      </c>
      <c r="H527" t="s">
        <v>248</v>
      </c>
      <c r="I527">
        <v>4047389</v>
      </c>
      <c r="J527">
        <v>19.559999999999999</v>
      </c>
      <c r="K527">
        <v>32</v>
      </c>
      <c r="L527" t="s">
        <v>252</v>
      </c>
    </row>
    <row r="528" spans="1:12" x14ac:dyDescent="0.25">
      <c r="A528" t="s">
        <v>75</v>
      </c>
      <c r="B528" t="s">
        <v>141</v>
      </c>
      <c r="C528" s="2">
        <v>45650</v>
      </c>
      <c r="D528" t="s">
        <v>406</v>
      </c>
      <c r="E528" t="s">
        <v>66</v>
      </c>
      <c r="F528" t="s">
        <v>23</v>
      </c>
      <c r="G528" t="s">
        <v>255</v>
      </c>
      <c r="H528" t="s">
        <v>248</v>
      </c>
      <c r="I528">
        <v>4047334</v>
      </c>
      <c r="J528">
        <v>19.57</v>
      </c>
      <c r="K528">
        <v>49</v>
      </c>
      <c r="L528" t="s">
        <v>252</v>
      </c>
    </row>
    <row r="529" spans="1:12" x14ac:dyDescent="0.25">
      <c r="A529" t="s">
        <v>75</v>
      </c>
      <c r="B529" t="s">
        <v>18</v>
      </c>
      <c r="C529" s="2">
        <v>45650</v>
      </c>
      <c r="D529" t="s">
        <v>401</v>
      </c>
      <c r="E529" t="s">
        <v>383</v>
      </c>
      <c r="F529" t="s">
        <v>23</v>
      </c>
      <c r="G529" t="s">
        <v>255</v>
      </c>
      <c r="H529" t="s">
        <v>248</v>
      </c>
      <c r="I529">
        <v>4047333</v>
      </c>
      <c r="J529">
        <v>19.57</v>
      </c>
      <c r="K529">
        <v>35</v>
      </c>
      <c r="L529" t="s">
        <v>252</v>
      </c>
    </row>
    <row r="530" spans="1:12" x14ac:dyDescent="0.25">
      <c r="A530" t="s">
        <v>75</v>
      </c>
      <c r="B530" t="s">
        <v>140</v>
      </c>
      <c r="C530" s="2">
        <v>45650</v>
      </c>
      <c r="D530" t="s">
        <v>385</v>
      </c>
      <c r="E530" t="s">
        <v>386</v>
      </c>
      <c r="F530" t="s">
        <v>23</v>
      </c>
      <c r="G530" t="s">
        <v>251</v>
      </c>
      <c r="H530" t="s">
        <v>249</v>
      </c>
      <c r="I530">
        <v>4047318</v>
      </c>
      <c r="J530">
        <v>15.27</v>
      </c>
      <c r="K530">
        <v>48</v>
      </c>
      <c r="L530" t="s">
        <v>252</v>
      </c>
    </row>
    <row r="531" spans="1:12" x14ac:dyDescent="0.25">
      <c r="A531" t="s">
        <v>75</v>
      </c>
      <c r="B531" t="s">
        <v>143</v>
      </c>
      <c r="C531" s="2">
        <v>45650</v>
      </c>
      <c r="D531" t="s">
        <v>399</v>
      </c>
      <c r="E531" t="s">
        <v>400</v>
      </c>
      <c r="F531" t="s">
        <v>23</v>
      </c>
      <c r="G531" t="s">
        <v>251</v>
      </c>
      <c r="H531" t="s">
        <v>249</v>
      </c>
      <c r="I531">
        <v>4047317</v>
      </c>
      <c r="J531">
        <v>15.28</v>
      </c>
      <c r="K531">
        <v>26</v>
      </c>
      <c r="L531" t="s">
        <v>252</v>
      </c>
    </row>
    <row r="532" spans="1:12" x14ac:dyDescent="0.25">
      <c r="A532" t="s">
        <v>75</v>
      </c>
      <c r="B532" t="s">
        <v>135</v>
      </c>
      <c r="C532" s="2">
        <v>45650</v>
      </c>
      <c r="D532" t="s">
        <v>402</v>
      </c>
      <c r="E532" t="s">
        <v>30</v>
      </c>
      <c r="F532" t="s">
        <v>23</v>
      </c>
      <c r="G532" t="s">
        <v>257</v>
      </c>
      <c r="H532" t="s">
        <v>248</v>
      </c>
      <c r="I532">
        <v>4045650</v>
      </c>
      <c r="J532">
        <v>31.58</v>
      </c>
      <c r="K532">
        <v>66</v>
      </c>
      <c r="L532" t="s">
        <v>252</v>
      </c>
    </row>
    <row r="533" spans="1:12" x14ac:dyDescent="0.25">
      <c r="A533" t="s">
        <v>75</v>
      </c>
      <c r="B533" t="s">
        <v>18</v>
      </c>
      <c r="C533" s="2">
        <v>45650</v>
      </c>
      <c r="D533" t="s">
        <v>387</v>
      </c>
      <c r="E533" t="s">
        <v>388</v>
      </c>
      <c r="F533" t="s">
        <v>23</v>
      </c>
      <c r="G533" t="s">
        <v>255</v>
      </c>
      <c r="H533" t="s">
        <v>248</v>
      </c>
      <c r="I533">
        <v>4044809</v>
      </c>
      <c r="J533">
        <v>30.09</v>
      </c>
      <c r="K533">
        <v>66</v>
      </c>
      <c r="L533" t="s">
        <v>252</v>
      </c>
    </row>
    <row r="534" spans="1:12" x14ac:dyDescent="0.25">
      <c r="A534" t="s">
        <v>75</v>
      </c>
      <c r="B534" t="s">
        <v>21</v>
      </c>
      <c r="C534" s="2">
        <v>45650</v>
      </c>
      <c r="D534" t="s">
        <v>232</v>
      </c>
      <c r="E534" t="s">
        <v>233</v>
      </c>
      <c r="F534" t="s">
        <v>23</v>
      </c>
      <c r="G534" t="s">
        <v>255</v>
      </c>
      <c r="H534" t="s">
        <v>248</v>
      </c>
      <c r="I534">
        <v>4046662</v>
      </c>
      <c r="J534">
        <v>13.41</v>
      </c>
      <c r="K534">
        <v>54</v>
      </c>
      <c r="L534" t="s">
        <v>252</v>
      </c>
    </row>
    <row r="535" spans="1:12" x14ac:dyDescent="0.25">
      <c r="A535" t="s">
        <v>75</v>
      </c>
      <c r="B535" t="s">
        <v>65</v>
      </c>
      <c r="C535" s="2">
        <v>45650</v>
      </c>
      <c r="D535" t="s">
        <v>397</v>
      </c>
      <c r="E535" t="s">
        <v>35</v>
      </c>
      <c r="F535" t="s">
        <v>23</v>
      </c>
      <c r="G535" t="s">
        <v>255</v>
      </c>
      <c r="H535" t="s">
        <v>248</v>
      </c>
      <c r="I535">
        <v>4046743</v>
      </c>
      <c r="J535">
        <v>12.94</v>
      </c>
      <c r="K535">
        <v>27</v>
      </c>
      <c r="L535" t="s">
        <v>252</v>
      </c>
    </row>
    <row r="536" spans="1:12" x14ac:dyDescent="0.25">
      <c r="A536" t="s">
        <v>75</v>
      </c>
      <c r="B536" t="s">
        <v>140</v>
      </c>
      <c r="C536" s="2">
        <v>45650</v>
      </c>
      <c r="D536" t="s">
        <v>385</v>
      </c>
      <c r="E536" t="s">
        <v>386</v>
      </c>
      <c r="F536" t="s">
        <v>23</v>
      </c>
      <c r="G536" t="s">
        <v>255</v>
      </c>
      <c r="H536" t="s">
        <v>248</v>
      </c>
      <c r="I536">
        <v>4046739</v>
      </c>
      <c r="J536">
        <v>14.03</v>
      </c>
      <c r="K536">
        <v>25</v>
      </c>
      <c r="L536" t="s">
        <v>252</v>
      </c>
    </row>
    <row r="537" spans="1:12" x14ac:dyDescent="0.25">
      <c r="A537" t="s">
        <v>75</v>
      </c>
      <c r="B537" t="s">
        <v>140</v>
      </c>
      <c r="C537" s="2">
        <v>45650</v>
      </c>
      <c r="D537" t="s">
        <v>385</v>
      </c>
      <c r="E537" t="s">
        <v>386</v>
      </c>
      <c r="F537" t="s">
        <v>23</v>
      </c>
      <c r="G537" t="s">
        <v>255</v>
      </c>
      <c r="H537" t="s">
        <v>248</v>
      </c>
      <c r="I537">
        <v>4046752</v>
      </c>
      <c r="J537">
        <v>14.03</v>
      </c>
      <c r="K537">
        <v>33</v>
      </c>
      <c r="L537" t="s">
        <v>252</v>
      </c>
    </row>
    <row r="538" spans="1:12" x14ac:dyDescent="0.25">
      <c r="A538" t="s">
        <v>75</v>
      </c>
      <c r="B538" t="s">
        <v>144</v>
      </c>
      <c r="C538" s="2">
        <v>45650</v>
      </c>
      <c r="D538" t="s">
        <v>396</v>
      </c>
      <c r="E538" t="s">
        <v>39</v>
      </c>
      <c r="F538" t="s">
        <v>37</v>
      </c>
      <c r="G538" t="s">
        <v>255</v>
      </c>
      <c r="H538" t="s">
        <v>248</v>
      </c>
      <c r="I538">
        <v>4045623</v>
      </c>
      <c r="J538">
        <v>8.51</v>
      </c>
      <c r="K538">
        <v>29</v>
      </c>
      <c r="L538" t="s">
        <v>252</v>
      </c>
    </row>
    <row r="539" spans="1:12" x14ac:dyDescent="0.25">
      <c r="A539" t="s">
        <v>75</v>
      </c>
      <c r="B539" t="s">
        <v>18</v>
      </c>
      <c r="C539" s="2">
        <v>45650</v>
      </c>
      <c r="D539" t="s">
        <v>390</v>
      </c>
      <c r="E539" t="s">
        <v>19</v>
      </c>
      <c r="F539" t="s">
        <v>20</v>
      </c>
      <c r="G539" t="s">
        <v>256</v>
      </c>
      <c r="H539" t="s">
        <v>248</v>
      </c>
      <c r="I539">
        <v>4046780</v>
      </c>
      <c r="J539">
        <v>23.67</v>
      </c>
      <c r="K539">
        <v>57</v>
      </c>
      <c r="L539" t="s">
        <v>252</v>
      </c>
    </row>
    <row r="540" spans="1:12" x14ac:dyDescent="0.25">
      <c r="A540" t="s">
        <v>75</v>
      </c>
      <c r="B540" t="s">
        <v>21</v>
      </c>
      <c r="C540" s="2">
        <v>45650</v>
      </c>
      <c r="D540" t="s">
        <v>232</v>
      </c>
      <c r="E540" t="s">
        <v>233</v>
      </c>
      <c r="F540" t="s">
        <v>23</v>
      </c>
      <c r="G540" t="s">
        <v>255</v>
      </c>
      <c r="H540" t="s">
        <v>248</v>
      </c>
      <c r="I540">
        <v>4045618</v>
      </c>
      <c r="J540">
        <v>8.51</v>
      </c>
      <c r="K540">
        <v>43</v>
      </c>
      <c r="L540" t="s">
        <v>252</v>
      </c>
    </row>
    <row r="541" spans="1:12" x14ac:dyDescent="0.25">
      <c r="A541" t="s">
        <v>75</v>
      </c>
      <c r="B541" t="s">
        <v>18</v>
      </c>
      <c r="C541" s="2">
        <v>45650</v>
      </c>
      <c r="D541" t="s">
        <v>390</v>
      </c>
      <c r="E541" t="s">
        <v>19</v>
      </c>
      <c r="F541" t="s">
        <v>20</v>
      </c>
      <c r="G541" t="s">
        <v>256</v>
      </c>
      <c r="H541" t="s">
        <v>248</v>
      </c>
      <c r="I541">
        <v>4044970</v>
      </c>
      <c r="J541">
        <v>24.46</v>
      </c>
      <c r="K541">
        <v>76</v>
      </c>
      <c r="L541" t="s">
        <v>252</v>
      </c>
    </row>
    <row r="542" spans="1:12" x14ac:dyDescent="0.25">
      <c r="A542" t="s">
        <v>75</v>
      </c>
      <c r="B542" t="s">
        <v>136</v>
      </c>
      <c r="C542" s="2">
        <v>45652</v>
      </c>
      <c r="D542" t="s">
        <v>234</v>
      </c>
      <c r="E542" t="s">
        <v>58</v>
      </c>
      <c r="F542" t="s">
        <v>37</v>
      </c>
      <c r="G542" t="s">
        <v>255</v>
      </c>
      <c r="H542" t="s">
        <v>248</v>
      </c>
      <c r="I542">
        <v>4047815</v>
      </c>
      <c r="J542">
        <v>16.510000000000002</v>
      </c>
      <c r="K542">
        <v>51</v>
      </c>
      <c r="L542" t="s">
        <v>252</v>
      </c>
    </row>
    <row r="543" spans="1:12" x14ac:dyDescent="0.25">
      <c r="A543" t="s">
        <v>75</v>
      </c>
      <c r="B543" t="s">
        <v>18</v>
      </c>
      <c r="C543" s="2">
        <v>45652</v>
      </c>
      <c r="D543" t="s">
        <v>390</v>
      </c>
      <c r="E543" t="s">
        <v>19</v>
      </c>
      <c r="F543" t="s">
        <v>20</v>
      </c>
      <c r="G543" t="s">
        <v>391</v>
      </c>
      <c r="H543" t="s">
        <v>248</v>
      </c>
      <c r="I543">
        <v>4046359</v>
      </c>
      <c r="J543">
        <v>16.079999999999998</v>
      </c>
      <c r="K543">
        <v>34</v>
      </c>
      <c r="L543" t="s">
        <v>252</v>
      </c>
    </row>
    <row r="544" spans="1:12" x14ac:dyDescent="0.25">
      <c r="A544" t="s">
        <v>75</v>
      </c>
      <c r="B544" t="s">
        <v>143</v>
      </c>
      <c r="C544" s="2">
        <v>45652</v>
      </c>
      <c r="D544" t="s">
        <v>399</v>
      </c>
      <c r="E544" t="s">
        <v>400</v>
      </c>
      <c r="F544" t="s">
        <v>23</v>
      </c>
      <c r="G544" t="s">
        <v>251</v>
      </c>
      <c r="H544" t="s">
        <v>249</v>
      </c>
      <c r="I544">
        <v>4047822</v>
      </c>
      <c r="J544">
        <v>30.09</v>
      </c>
      <c r="K544">
        <v>42</v>
      </c>
      <c r="L544" t="s">
        <v>252</v>
      </c>
    </row>
    <row r="545" spans="1:12" x14ac:dyDescent="0.25">
      <c r="A545" t="s">
        <v>75</v>
      </c>
      <c r="B545" t="s">
        <v>133</v>
      </c>
      <c r="C545" s="2">
        <v>45652</v>
      </c>
      <c r="D545" t="s">
        <v>405</v>
      </c>
      <c r="E545" t="s">
        <v>64</v>
      </c>
      <c r="F545" t="s">
        <v>23</v>
      </c>
      <c r="G545" t="s">
        <v>256</v>
      </c>
      <c r="H545" t="s">
        <v>248</v>
      </c>
      <c r="I545">
        <v>4047824</v>
      </c>
      <c r="J545">
        <v>27.21</v>
      </c>
      <c r="K545">
        <v>40</v>
      </c>
      <c r="L545" t="s">
        <v>252</v>
      </c>
    </row>
    <row r="546" spans="1:12" x14ac:dyDescent="0.25">
      <c r="A546" t="s">
        <v>75</v>
      </c>
      <c r="B546" t="s">
        <v>21</v>
      </c>
      <c r="C546" s="2">
        <v>45652</v>
      </c>
      <c r="D546" t="s">
        <v>232</v>
      </c>
      <c r="E546" t="s">
        <v>233</v>
      </c>
      <c r="F546" t="s">
        <v>23</v>
      </c>
      <c r="G546" t="s">
        <v>255</v>
      </c>
      <c r="H546" t="s">
        <v>248</v>
      </c>
      <c r="I546">
        <v>4047855</v>
      </c>
      <c r="J546">
        <v>10.9</v>
      </c>
      <c r="K546">
        <v>21</v>
      </c>
      <c r="L546" t="s">
        <v>252</v>
      </c>
    </row>
    <row r="547" spans="1:12" x14ac:dyDescent="0.25">
      <c r="A547" t="s">
        <v>75</v>
      </c>
      <c r="B547" t="s">
        <v>136</v>
      </c>
      <c r="C547" s="2">
        <v>45652</v>
      </c>
      <c r="D547" t="s">
        <v>234</v>
      </c>
      <c r="E547" t="s">
        <v>58</v>
      </c>
      <c r="F547" t="s">
        <v>37</v>
      </c>
      <c r="G547" t="s">
        <v>255</v>
      </c>
      <c r="H547" t="s">
        <v>248</v>
      </c>
      <c r="I547">
        <v>4047853</v>
      </c>
      <c r="J547">
        <v>11.95</v>
      </c>
      <c r="K547">
        <v>19</v>
      </c>
      <c r="L547" t="s">
        <v>252</v>
      </c>
    </row>
    <row r="548" spans="1:12" x14ac:dyDescent="0.25">
      <c r="A548" t="s">
        <v>75</v>
      </c>
      <c r="B548" t="s">
        <v>133</v>
      </c>
      <c r="C548" s="2">
        <v>45652</v>
      </c>
      <c r="D548" t="s">
        <v>405</v>
      </c>
      <c r="E548" t="s">
        <v>64</v>
      </c>
      <c r="F548" t="s">
        <v>23</v>
      </c>
      <c r="G548" t="s">
        <v>255</v>
      </c>
      <c r="H548" t="s">
        <v>248</v>
      </c>
      <c r="I548">
        <v>4047851</v>
      </c>
      <c r="J548">
        <v>11.95</v>
      </c>
      <c r="K548">
        <v>45</v>
      </c>
      <c r="L548" t="s">
        <v>252</v>
      </c>
    </row>
    <row r="549" spans="1:12" x14ac:dyDescent="0.25">
      <c r="A549" t="s">
        <v>75</v>
      </c>
      <c r="B549" t="s">
        <v>18</v>
      </c>
      <c r="C549" s="2">
        <v>45652</v>
      </c>
      <c r="D549" t="s">
        <v>403</v>
      </c>
      <c r="E549" t="s">
        <v>404</v>
      </c>
      <c r="F549" t="s">
        <v>23</v>
      </c>
      <c r="G549" t="s">
        <v>255</v>
      </c>
      <c r="H549" t="s">
        <v>248</v>
      </c>
      <c r="I549">
        <v>4048850</v>
      </c>
      <c r="J549">
        <v>14.08</v>
      </c>
      <c r="K549">
        <v>23</v>
      </c>
      <c r="L549" t="s">
        <v>252</v>
      </c>
    </row>
    <row r="550" spans="1:12" x14ac:dyDescent="0.25">
      <c r="A550" t="s">
        <v>75</v>
      </c>
      <c r="B550" t="s">
        <v>18</v>
      </c>
      <c r="C550" s="2">
        <v>45652</v>
      </c>
      <c r="D550" t="s">
        <v>390</v>
      </c>
      <c r="E550" t="s">
        <v>19</v>
      </c>
      <c r="F550" t="s">
        <v>20</v>
      </c>
      <c r="G550" t="s">
        <v>391</v>
      </c>
      <c r="H550" t="s">
        <v>248</v>
      </c>
      <c r="I550">
        <v>4046361</v>
      </c>
      <c r="J550">
        <v>16.09</v>
      </c>
      <c r="K550">
        <v>32</v>
      </c>
      <c r="L550" t="s">
        <v>252</v>
      </c>
    </row>
    <row r="551" spans="1:12" x14ac:dyDescent="0.25">
      <c r="A551" t="s">
        <v>75</v>
      </c>
      <c r="B551" t="s">
        <v>139</v>
      </c>
      <c r="C551" s="2">
        <v>45652</v>
      </c>
      <c r="D551" t="s">
        <v>389</v>
      </c>
      <c r="E551" t="s">
        <v>43</v>
      </c>
      <c r="F551" t="s">
        <v>37</v>
      </c>
      <c r="G551" t="s">
        <v>255</v>
      </c>
      <c r="H551" t="s">
        <v>248</v>
      </c>
      <c r="I551">
        <v>4047856</v>
      </c>
      <c r="J551">
        <v>10.9</v>
      </c>
      <c r="K551">
        <v>36</v>
      </c>
      <c r="L551" t="s">
        <v>252</v>
      </c>
    </row>
    <row r="552" spans="1:12" x14ac:dyDescent="0.25">
      <c r="A552" t="s">
        <v>75</v>
      </c>
      <c r="B552" t="s">
        <v>136</v>
      </c>
      <c r="C552" s="2">
        <v>45652</v>
      </c>
      <c r="D552" t="s">
        <v>234</v>
      </c>
      <c r="E552" t="s">
        <v>58</v>
      </c>
      <c r="F552" t="s">
        <v>37</v>
      </c>
      <c r="G552" t="s">
        <v>255</v>
      </c>
      <c r="H552" t="s">
        <v>248</v>
      </c>
      <c r="I552">
        <v>4048334</v>
      </c>
      <c r="J552">
        <v>26.08</v>
      </c>
      <c r="K552">
        <v>28</v>
      </c>
      <c r="L552" t="s">
        <v>252</v>
      </c>
    </row>
    <row r="553" spans="1:12" x14ac:dyDescent="0.25">
      <c r="A553" t="s">
        <v>75</v>
      </c>
      <c r="B553" t="s">
        <v>136</v>
      </c>
      <c r="C553" s="2">
        <v>45652</v>
      </c>
      <c r="D553" t="s">
        <v>234</v>
      </c>
      <c r="E553" t="s">
        <v>58</v>
      </c>
      <c r="F553" t="s">
        <v>37</v>
      </c>
      <c r="G553" t="s">
        <v>255</v>
      </c>
      <c r="H553" t="s">
        <v>248</v>
      </c>
      <c r="I553">
        <v>4048333</v>
      </c>
      <c r="J553">
        <v>26.08</v>
      </c>
      <c r="K553">
        <v>37</v>
      </c>
      <c r="L553" t="s">
        <v>252</v>
      </c>
    </row>
    <row r="554" spans="1:12" x14ac:dyDescent="0.25">
      <c r="A554" t="s">
        <v>75</v>
      </c>
      <c r="B554" t="s">
        <v>139</v>
      </c>
      <c r="C554" s="2">
        <v>45652</v>
      </c>
      <c r="D554" t="s">
        <v>389</v>
      </c>
      <c r="E554" t="s">
        <v>43</v>
      </c>
      <c r="F554" t="s">
        <v>37</v>
      </c>
      <c r="G554" t="s">
        <v>255</v>
      </c>
      <c r="H554" t="s">
        <v>248</v>
      </c>
      <c r="I554">
        <v>4048338</v>
      </c>
      <c r="J554">
        <v>12.98</v>
      </c>
      <c r="K554">
        <v>30</v>
      </c>
      <c r="L554" t="s">
        <v>252</v>
      </c>
    </row>
    <row r="555" spans="1:12" x14ac:dyDescent="0.25">
      <c r="A555" t="s">
        <v>75</v>
      </c>
      <c r="B555" t="s">
        <v>136</v>
      </c>
      <c r="C555" s="2">
        <v>45652</v>
      </c>
      <c r="D555" t="s">
        <v>229</v>
      </c>
      <c r="E555" t="s">
        <v>55</v>
      </c>
      <c r="F555" t="s">
        <v>23</v>
      </c>
      <c r="G555" t="s">
        <v>255</v>
      </c>
      <c r="H555" t="s">
        <v>248</v>
      </c>
      <c r="I555">
        <v>4047814</v>
      </c>
      <c r="J555">
        <v>16.510000000000002</v>
      </c>
      <c r="K555">
        <v>25</v>
      </c>
      <c r="L555" t="s">
        <v>252</v>
      </c>
    </row>
    <row r="556" spans="1:12" x14ac:dyDescent="0.25">
      <c r="A556" t="s">
        <v>75</v>
      </c>
      <c r="B556" t="s">
        <v>136</v>
      </c>
      <c r="C556" s="2">
        <v>45652</v>
      </c>
      <c r="D556" t="s">
        <v>229</v>
      </c>
      <c r="E556" t="s">
        <v>55</v>
      </c>
      <c r="F556" t="s">
        <v>23</v>
      </c>
      <c r="G556" t="s">
        <v>251</v>
      </c>
      <c r="H556" t="s">
        <v>249</v>
      </c>
      <c r="I556">
        <v>4046343</v>
      </c>
      <c r="J556">
        <v>21.16</v>
      </c>
      <c r="K556">
        <v>57</v>
      </c>
      <c r="L556" t="s">
        <v>252</v>
      </c>
    </row>
    <row r="557" spans="1:12" x14ac:dyDescent="0.25">
      <c r="A557" t="s">
        <v>75</v>
      </c>
      <c r="B557" t="s">
        <v>143</v>
      </c>
      <c r="C557" s="2">
        <v>45652</v>
      </c>
      <c r="D557" t="s">
        <v>399</v>
      </c>
      <c r="E557" t="s">
        <v>400</v>
      </c>
      <c r="F557" t="s">
        <v>23</v>
      </c>
      <c r="G557" t="s">
        <v>256</v>
      </c>
      <c r="H557" t="s">
        <v>248</v>
      </c>
      <c r="I557">
        <v>4048351</v>
      </c>
      <c r="J557">
        <v>19.559999999999999</v>
      </c>
      <c r="K557">
        <v>36</v>
      </c>
      <c r="L557" t="s">
        <v>252</v>
      </c>
    </row>
    <row r="558" spans="1:12" x14ac:dyDescent="0.25">
      <c r="A558" t="s">
        <v>75</v>
      </c>
      <c r="B558" t="s">
        <v>143</v>
      </c>
      <c r="C558" s="2">
        <v>45652</v>
      </c>
      <c r="D558" t="s">
        <v>399</v>
      </c>
      <c r="E558" t="s">
        <v>400</v>
      </c>
      <c r="F558" t="s">
        <v>23</v>
      </c>
      <c r="G558" t="s">
        <v>256</v>
      </c>
      <c r="H558" t="s">
        <v>248</v>
      </c>
      <c r="I558">
        <v>4048352</v>
      </c>
      <c r="J558">
        <v>19.559999999999999</v>
      </c>
      <c r="K558">
        <v>74</v>
      </c>
      <c r="L558" t="s">
        <v>252</v>
      </c>
    </row>
    <row r="559" spans="1:12" x14ac:dyDescent="0.25">
      <c r="A559" t="s">
        <v>75</v>
      </c>
      <c r="B559" t="s">
        <v>65</v>
      </c>
      <c r="C559" s="2">
        <v>45652</v>
      </c>
      <c r="D559" t="s">
        <v>397</v>
      </c>
      <c r="E559" t="s">
        <v>35</v>
      </c>
      <c r="F559" t="s">
        <v>23</v>
      </c>
      <c r="G559" t="s">
        <v>251</v>
      </c>
      <c r="H559" t="s">
        <v>249</v>
      </c>
      <c r="I559">
        <v>4046342</v>
      </c>
      <c r="J559">
        <v>21.16</v>
      </c>
      <c r="K559">
        <v>34</v>
      </c>
      <c r="L559" t="s">
        <v>252</v>
      </c>
    </row>
    <row r="560" spans="1:12" x14ac:dyDescent="0.25">
      <c r="A560" t="s">
        <v>75</v>
      </c>
      <c r="B560" t="s">
        <v>136</v>
      </c>
      <c r="C560" s="2">
        <v>45652</v>
      </c>
      <c r="D560" t="s">
        <v>393</v>
      </c>
      <c r="E560" t="s">
        <v>60</v>
      </c>
      <c r="F560" t="s">
        <v>37</v>
      </c>
      <c r="G560" t="s">
        <v>257</v>
      </c>
      <c r="H560" t="s">
        <v>248</v>
      </c>
      <c r="I560">
        <v>4046648</v>
      </c>
      <c r="J560">
        <v>19.649999999999999</v>
      </c>
      <c r="K560">
        <v>49</v>
      </c>
      <c r="L560" t="s">
        <v>252</v>
      </c>
    </row>
    <row r="561" spans="1:12" x14ac:dyDescent="0.25">
      <c r="A561" t="s">
        <v>75</v>
      </c>
      <c r="B561" t="s">
        <v>18</v>
      </c>
      <c r="C561" s="2">
        <v>45652</v>
      </c>
      <c r="D561" t="s">
        <v>387</v>
      </c>
      <c r="E561" t="s">
        <v>388</v>
      </c>
      <c r="F561" t="s">
        <v>23</v>
      </c>
      <c r="G561" t="s">
        <v>255</v>
      </c>
      <c r="H561" t="s">
        <v>248</v>
      </c>
      <c r="I561">
        <v>4048335</v>
      </c>
      <c r="J561">
        <v>14.43</v>
      </c>
      <c r="K561">
        <v>23</v>
      </c>
      <c r="L561" t="s">
        <v>252</v>
      </c>
    </row>
    <row r="562" spans="1:12" x14ac:dyDescent="0.25">
      <c r="A562" t="s">
        <v>75</v>
      </c>
      <c r="B562" t="s">
        <v>65</v>
      </c>
      <c r="C562" s="2">
        <v>45652</v>
      </c>
      <c r="D562" t="s">
        <v>397</v>
      </c>
      <c r="E562" t="s">
        <v>35</v>
      </c>
      <c r="F562" t="s">
        <v>23</v>
      </c>
      <c r="G562" t="s">
        <v>255</v>
      </c>
      <c r="H562" t="s">
        <v>248</v>
      </c>
      <c r="I562">
        <v>4046748</v>
      </c>
      <c r="J562">
        <v>12.94</v>
      </c>
      <c r="K562">
        <v>31</v>
      </c>
      <c r="L562" t="s">
        <v>252</v>
      </c>
    </row>
    <row r="563" spans="1:12" x14ac:dyDescent="0.25">
      <c r="A563" t="s">
        <v>75</v>
      </c>
      <c r="B563" t="s">
        <v>18</v>
      </c>
      <c r="C563" s="2">
        <v>45652</v>
      </c>
      <c r="D563" t="s">
        <v>382</v>
      </c>
      <c r="E563" t="s">
        <v>33</v>
      </c>
      <c r="F563" t="s">
        <v>23</v>
      </c>
      <c r="G563" t="s">
        <v>256</v>
      </c>
      <c r="H563" t="s">
        <v>248</v>
      </c>
      <c r="I563">
        <v>4046772</v>
      </c>
      <c r="J563">
        <v>28.57</v>
      </c>
      <c r="K563">
        <v>48</v>
      </c>
      <c r="L563" t="s">
        <v>252</v>
      </c>
    </row>
    <row r="564" spans="1:12" x14ac:dyDescent="0.25">
      <c r="A564" t="s">
        <v>75</v>
      </c>
      <c r="B564" t="s">
        <v>133</v>
      </c>
      <c r="C564" s="2">
        <v>45652</v>
      </c>
      <c r="D564" t="s">
        <v>405</v>
      </c>
      <c r="E564" t="s">
        <v>64</v>
      </c>
      <c r="F564" t="s">
        <v>23</v>
      </c>
      <c r="G564" t="s">
        <v>256</v>
      </c>
      <c r="H564" t="s">
        <v>248</v>
      </c>
      <c r="I564">
        <v>4046773</v>
      </c>
      <c r="J564">
        <v>28.57</v>
      </c>
      <c r="K564">
        <v>47</v>
      </c>
      <c r="L564" t="s">
        <v>252</v>
      </c>
    </row>
    <row r="565" spans="1:12" x14ac:dyDescent="0.25">
      <c r="A565" t="s">
        <v>75</v>
      </c>
      <c r="B565" t="s">
        <v>18</v>
      </c>
      <c r="C565" s="2">
        <v>45652</v>
      </c>
      <c r="D565" t="s">
        <v>380</v>
      </c>
      <c r="E565" t="s">
        <v>69</v>
      </c>
      <c r="F565" t="s">
        <v>23</v>
      </c>
      <c r="G565" t="s">
        <v>255</v>
      </c>
      <c r="H565" t="s">
        <v>248</v>
      </c>
      <c r="I565">
        <v>4048972</v>
      </c>
      <c r="J565">
        <v>10.94</v>
      </c>
      <c r="K565">
        <v>22</v>
      </c>
      <c r="L565" t="s">
        <v>252</v>
      </c>
    </row>
    <row r="566" spans="1:12" x14ac:dyDescent="0.25">
      <c r="A566" t="s">
        <v>75</v>
      </c>
      <c r="B566" t="s">
        <v>142</v>
      </c>
      <c r="C566" s="2">
        <v>45652</v>
      </c>
      <c r="D566" t="s">
        <v>395</v>
      </c>
      <c r="E566" t="s">
        <v>41</v>
      </c>
      <c r="F566" t="s">
        <v>23</v>
      </c>
      <c r="G566" t="s">
        <v>260</v>
      </c>
      <c r="H566" t="s">
        <v>248</v>
      </c>
      <c r="I566">
        <v>4047324</v>
      </c>
      <c r="J566">
        <v>10.86</v>
      </c>
      <c r="K566">
        <v>22</v>
      </c>
      <c r="L566" t="s">
        <v>252</v>
      </c>
    </row>
    <row r="567" spans="1:12" x14ac:dyDescent="0.25">
      <c r="A567" t="s">
        <v>75</v>
      </c>
      <c r="B567" t="s">
        <v>141</v>
      </c>
      <c r="C567" s="2">
        <v>45652</v>
      </c>
      <c r="D567" t="s">
        <v>406</v>
      </c>
      <c r="E567" t="s">
        <v>66</v>
      </c>
      <c r="F567" t="s">
        <v>23</v>
      </c>
      <c r="G567" t="s">
        <v>255</v>
      </c>
      <c r="H567" t="s">
        <v>248</v>
      </c>
      <c r="I567">
        <v>4046687</v>
      </c>
      <c r="J567">
        <v>18.48</v>
      </c>
      <c r="K567">
        <v>35</v>
      </c>
      <c r="L567" t="s">
        <v>252</v>
      </c>
    </row>
    <row r="568" spans="1:12" x14ac:dyDescent="0.25">
      <c r="A568" t="s">
        <v>75</v>
      </c>
      <c r="B568" t="s">
        <v>136</v>
      </c>
      <c r="C568" s="2">
        <v>45652</v>
      </c>
      <c r="D568" t="s">
        <v>229</v>
      </c>
      <c r="E568" t="s">
        <v>55</v>
      </c>
      <c r="F568" t="s">
        <v>23</v>
      </c>
      <c r="G568" t="s">
        <v>255</v>
      </c>
      <c r="H568" t="s">
        <v>248</v>
      </c>
      <c r="I568">
        <v>4048960</v>
      </c>
      <c r="J568">
        <v>14.8</v>
      </c>
      <c r="K568">
        <v>27</v>
      </c>
      <c r="L568" t="s">
        <v>252</v>
      </c>
    </row>
    <row r="569" spans="1:12" x14ac:dyDescent="0.25">
      <c r="A569" t="s">
        <v>75</v>
      </c>
      <c r="B569" t="s">
        <v>18</v>
      </c>
      <c r="C569" s="2">
        <v>45652</v>
      </c>
      <c r="D569" t="s">
        <v>380</v>
      </c>
      <c r="E569" t="s">
        <v>69</v>
      </c>
      <c r="F569" t="s">
        <v>23</v>
      </c>
      <c r="G569" t="s">
        <v>255</v>
      </c>
      <c r="H569" t="s">
        <v>248</v>
      </c>
      <c r="I569">
        <v>4046727</v>
      </c>
      <c r="J569">
        <v>26.95</v>
      </c>
      <c r="K569">
        <v>44</v>
      </c>
      <c r="L569" t="s">
        <v>252</v>
      </c>
    </row>
    <row r="570" spans="1:12" x14ac:dyDescent="0.25">
      <c r="A570" t="s">
        <v>75</v>
      </c>
      <c r="B570" t="s">
        <v>139</v>
      </c>
      <c r="C570" s="2">
        <v>45652</v>
      </c>
      <c r="D570" t="s">
        <v>389</v>
      </c>
      <c r="E570" t="s">
        <v>43</v>
      </c>
      <c r="F570" t="s">
        <v>37</v>
      </c>
      <c r="G570" t="s">
        <v>255</v>
      </c>
      <c r="H570" t="s">
        <v>248</v>
      </c>
      <c r="I570">
        <v>4046730</v>
      </c>
      <c r="J570">
        <v>26.95</v>
      </c>
      <c r="K570">
        <v>67</v>
      </c>
      <c r="L570" t="s">
        <v>252</v>
      </c>
    </row>
    <row r="571" spans="1:12" x14ac:dyDescent="0.25">
      <c r="A571" t="s">
        <v>75</v>
      </c>
      <c r="B571" t="s">
        <v>140</v>
      </c>
      <c r="C571" s="2">
        <v>45652</v>
      </c>
      <c r="D571" t="s">
        <v>385</v>
      </c>
      <c r="E571" t="s">
        <v>386</v>
      </c>
      <c r="F571" t="s">
        <v>23</v>
      </c>
      <c r="G571" t="s">
        <v>255</v>
      </c>
      <c r="H571" t="s">
        <v>248</v>
      </c>
      <c r="I571">
        <v>4046740</v>
      </c>
      <c r="J571">
        <v>14.03</v>
      </c>
      <c r="K571">
        <v>21</v>
      </c>
      <c r="L571" t="s">
        <v>252</v>
      </c>
    </row>
    <row r="572" spans="1:12" x14ac:dyDescent="0.25">
      <c r="A572" t="s">
        <v>75</v>
      </c>
      <c r="B572" t="s">
        <v>141</v>
      </c>
      <c r="C572" s="2">
        <v>45652</v>
      </c>
      <c r="D572" t="s">
        <v>406</v>
      </c>
      <c r="E572" t="s">
        <v>66</v>
      </c>
      <c r="F572" t="s">
        <v>23</v>
      </c>
      <c r="G572" t="s">
        <v>259</v>
      </c>
      <c r="H572" t="s">
        <v>248</v>
      </c>
      <c r="I572">
        <v>4047336</v>
      </c>
      <c r="J572">
        <v>15.44</v>
      </c>
      <c r="K572">
        <v>41</v>
      </c>
      <c r="L572" t="s">
        <v>252</v>
      </c>
    </row>
    <row r="573" spans="1:12" x14ac:dyDescent="0.25">
      <c r="A573" t="s">
        <v>75</v>
      </c>
      <c r="B573" t="s">
        <v>136</v>
      </c>
      <c r="C573" s="2">
        <v>45652</v>
      </c>
      <c r="D573" t="s">
        <v>234</v>
      </c>
      <c r="E573" t="s">
        <v>58</v>
      </c>
      <c r="F573" t="s">
        <v>37</v>
      </c>
      <c r="G573" t="s">
        <v>255</v>
      </c>
      <c r="H573" t="s">
        <v>248</v>
      </c>
      <c r="I573">
        <v>4046744</v>
      </c>
      <c r="J573">
        <v>12.94</v>
      </c>
      <c r="K573">
        <v>23</v>
      </c>
      <c r="L573" t="s">
        <v>252</v>
      </c>
    </row>
    <row r="574" spans="1:12" x14ac:dyDescent="0.25">
      <c r="A574" t="s">
        <v>75</v>
      </c>
      <c r="B574" t="s">
        <v>21</v>
      </c>
      <c r="C574" s="2">
        <v>45652</v>
      </c>
      <c r="D574" t="s">
        <v>232</v>
      </c>
      <c r="E574" t="s">
        <v>233</v>
      </c>
      <c r="F574" t="s">
        <v>23</v>
      </c>
      <c r="G574" t="s">
        <v>255</v>
      </c>
      <c r="H574" t="s">
        <v>248</v>
      </c>
      <c r="I574">
        <v>4045619</v>
      </c>
      <c r="J574">
        <v>8.51</v>
      </c>
      <c r="K574">
        <v>16</v>
      </c>
      <c r="L574" t="s">
        <v>252</v>
      </c>
    </row>
    <row r="575" spans="1:12" x14ac:dyDescent="0.25">
      <c r="A575" t="s">
        <v>75</v>
      </c>
      <c r="B575" t="s">
        <v>21</v>
      </c>
      <c r="C575" s="2">
        <v>45652</v>
      </c>
      <c r="D575" t="s">
        <v>232</v>
      </c>
      <c r="E575" t="s">
        <v>233</v>
      </c>
      <c r="F575" t="s">
        <v>23</v>
      </c>
      <c r="G575" t="s">
        <v>255</v>
      </c>
      <c r="H575" t="s">
        <v>248</v>
      </c>
      <c r="I575">
        <v>4045452</v>
      </c>
      <c r="J575">
        <v>10.86</v>
      </c>
      <c r="K575">
        <v>18</v>
      </c>
      <c r="L575" t="s">
        <v>252</v>
      </c>
    </row>
    <row r="576" spans="1:12" x14ac:dyDescent="0.25">
      <c r="A576" t="s">
        <v>75</v>
      </c>
      <c r="B576" t="s">
        <v>139</v>
      </c>
      <c r="C576" s="2">
        <v>45652</v>
      </c>
      <c r="D576" t="s">
        <v>389</v>
      </c>
      <c r="E576" t="s">
        <v>43</v>
      </c>
      <c r="F576" t="s">
        <v>37</v>
      </c>
      <c r="G576" t="s">
        <v>255</v>
      </c>
      <c r="H576" t="s">
        <v>248</v>
      </c>
      <c r="I576">
        <v>4045453</v>
      </c>
      <c r="J576">
        <v>10.86</v>
      </c>
      <c r="K576">
        <v>26</v>
      </c>
      <c r="L576" t="s">
        <v>252</v>
      </c>
    </row>
    <row r="577" spans="1:12" x14ac:dyDescent="0.25">
      <c r="A577" t="s">
        <v>75</v>
      </c>
      <c r="B577" t="s">
        <v>18</v>
      </c>
      <c r="C577" s="2">
        <v>45652</v>
      </c>
      <c r="D577" t="s">
        <v>403</v>
      </c>
      <c r="E577" t="s">
        <v>404</v>
      </c>
      <c r="F577" t="s">
        <v>23</v>
      </c>
      <c r="G577" t="s">
        <v>258</v>
      </c>
      <c r="H577" t="s">
        <v>249</v>
      </c>
      <c r="I577">
        <v>4045454</v>
      </c>
      <c r="J577">
        <v>17.28</v>
      </c>
      <c r="K577">
        <v>31</v>
      </c>
      <c r="L577" t="s">
        <v>252</v>
      </c>
    </row>
    <row r="578" spans="1:12" x14ac:dyDescent="0.25">
      <c r="A578" t="s">
        <v>75</v>
      </c>
      <c r="B578" t="s">
        <v>136</v>
      </c>
      <c r="C578" s="2">
        <v>45652</v>
      </c>
      <c r="D578" t="s">
        <v>234</v>
      </c>
      <c r="E578" t="s">
        <v>58</v>
      </c>
      <c r="F578" t="s">
        <v>37</v>
      </c>
      <c r="G578" t="s">
        <v>255</v>
      </c>
      <c r="H578" t="s">
        <v>248</v>
      </c>
      <c r="I578">
        <v>4045252</v>
      </c>
      <c r="J578">
        <v>10.17</v>
      </c>
      <c r="K578">
        <v>29</v>
      </c>
      <c r="L578" t="s">
        <v>252</v>
      </c>
    </row>
    <row r="579" spans="1:12" x14ac:dyDescent="0.25">
      <c r="A579" t="s">
        <v>75</v>
      </c>
      <c r="B579" t="s">
        <v>140</v>
      </c>
      <c r="C579" s="2">
        <v>45652</v>
      </c>
      <c r="D579" t="s">
        <v>385</v>
      </c>
      <c r="E579" t="s">
        <v>386</v>
      </c>
      <c r="F579" t="s">
        <v>23</v>
      </c>
      <c r="G579" t="s">
        <v>255</v>
      </c>
      <c r="H579" t="s">
        <v>248</v>
      </c>
      <c r="I579">
        <v>4045624</v>
      </c>
      <c r="J579">
        <v>8.51</v>
      </c>
      <c r="K579">
        <v>109</v>
      </c>
      <c r="L579" t="s">
        <v>252</v>
      </c>
    </row>
    <row r="580" spans="1:12" x14ac:dyDescent="0.25">
      <c r="A580" t="s">
        <v>75</v>
      </c>
      <c r="B580" t="s">
        <v>18</v>
      </c>
      <c r="C580" s="2">
        <v>45652</v>
      </c>
      <c r="D580" t="s">
        <v>390</v>
      </c>
      <c r="E580" t="s">
        <v>19</v>
      </c>
      <c r="F580" t="s">
        <v>20</v>
      </c>
      <c r="G580" t="s">
        <v>258</v>
      </c>
      <c r="H580" t="s">
        <v>249</v>
      </c>
      <c r="I580">
        <v>4045455</v>
      </c>
      <c r="J580">
        <v>17.28</v>
      </c>
      <c r="K580">
        <v>33</v>
      </c>
      <c r="L580" t="s">
        <v>252</v>
      </c>
    </row>
    <row r="581" spans="1:12" x14ac:dyDescent="0.25">
      <c r="A581" t="s">
        <v>75</v>
      </c>
      <c r="B581" t="s">
        <v>141</v>
      </c>
      <c r="C581" s="2">
        <v>45652</v>
      </c>
      <c r="D581" t="s">
        <v>406</v>
      </c>
      <c r="E581" t="s">
        <v>66</v>
      </c>
      <c r="F581" t="s">
        <v>23</v>
      </c>
      <c r="G581" t="s">
        <v>255</v>
      </c>
      <c r="H581" t="s">
        <v>248</v>
      </c>
      <c r="I581">
        <v>4045129</v>
      </c>
      <c r="J581">
        <v>10.39</v>
      </c>
      <c r="K581">
        <v>62</v>
      </c>
      <c r="L581" t="s">
        <v>252</v>
      </c>
    </row>
    <row r="582" spans="1:12" x14ac:dyDescent="0.25">
      <c r="A582" t="s">
        <v>75</v>
      </c>
      <c r="B582" t="s">
        <v>21</v>
      </c>
      <c r="C582" s="2">
        <v>45652</v>
      </c>
      <c r="D582" t="s">
        <v>230</v>
      </c>
      <c r="E582" t="s">
        <v>231</v>
      </c>
      <c r="F582" t="s">
        <v>23</v>
      </c>
      <c r="G582" t="s">
        <v>255</v>
      </c>
      <c r="H582" t="s">
        <v>248</v>
      </c>
      <c r="I582">
        <v>4045077</v>
      </c>
      <c r="J582">
        <v>32.31</v>
      </c>
      <c r="K582">
        <v>41</v>
      </c>
      <c r="L582" t="s">
        <v>252</v>
      </c>
    </row>
    <row r="583" spans="1:12" x14ac:dyDescent="0.25">
      <c r="A583" t="s">
        <v>75</v>
      </c>
      <c r="B583" t="s">
        <v>18</v>
      </c>
      <c r="C583" s="2">
        <v>45652</v>
      </c>
      <c r="D583" t="s">
        <v>401</v>
      </c>
      <c r="E583" t="s">
        <v>383</v>
      </c>
      <c r="F583" t="s">
        <v>23</v>
      </c>
      <c r="G583" t="s">
        <v>255</v>
      </c>
      <c r="H583" t="s">
        <v>248</v>
      </c>
      <c r="I583">
        <v>4045130</v>
      </c>
      <c r="J583">
        <v>10.39</v>
      </c>
      <c r="K583">
        <v>24</v>
      </c>
      <c r="L583" t="s">
        <v>252</v>
      </c>
    </row>
    <row r="584" spans="1:12" x14ac:dyDescent="0.25">
      <c r="A584" t="s">
        <v>75</v>
      </c>
      <c r="B584" t="s">
        <v>139</v>
      </c>
      <c r="C584" s="2">
        <v>45652</v>
      </c>
      <c r="D584" t="s">
        <v>389</v>
      </c>
      <c r="E584" t="s">
        <v>43</v>
      </c>
      <c r="F584" t="s">
        <v>37</v>
      </c>
      <c r="G584" t="s">
        <v>255</v>
      </c>
      <c r="H584" t="s">
        <v>248</v>
      </c>
      <c r="I584">
        <v>4045058</v>
      </c>
      <c r="J584">
        <v>20.329999999999998</v>
      </c>
      <c r="K584">
        <v>43</v>
      </c>
      <c r="L584" t="s">
        <v>252</v>
      </c>
    </row>
    <row r="585" spans="1:12" x14ac:dyDescent="0.25">
      <c r="A585" t="s">
        <v>75</v>
      </c>
      <c r="B585" t="s">
        <v>18</v>
      </c>
      <c r="C585" s="2">
        <v>45652</v>
      </c>
      <c r="D585" t="s">
        <v>382</v>
      </c>
      <c r="E585" t="s">
        <v>33</v>
      </c>
      <c r="F585" t="s">
        <v>23</v>
      </c>
      <c r="G585" t="s">
        <v>258</v>
      </c>
      <c r="H585" t="s">
        <v>249</v>
      </c>
      <c r="I585">
        <v>4045561</v>
      </c>
      <c r="J585">
        <v>15.8</v>
      </c>
      <c r="K585">
        <v>31</v>
      </c>
      <c r="L585" t="s">
        <v>252</v>
      </c>
    </row>
    <row r="586" spans="1:12" x14ac:dyDescent="0.25">
      <c r="A586" t="s">
        <v>75</v>
      </c>
      <c r="B586" t="s">
        <v>138</v>
      </c>
      <c r="C586" s="2">
        <v>45652</v>
      </c>
      <c r="D586" t="s">
        <v>384</v>
      </c>
      <c r="E586" t="s">
        <v>36</v>
      </c>
      <c r="F586" t="s">
        <v>37</v>
      </c>
      <c r="G586" t="s">
        <v>255</v>
      </c>
      <c r="H586" t="s">
        <v>248</v>
      </c>
      <c r="I586">
        <v>4045055</v>
      </c>
      <c r="J586">
        <v>14.36</v>
      </c>
      <c r="K586">
        <v>44</v>
      </c>
      <c r="L586" t="s">
        <v>252</v>
      </c>
    </row>
    <row r="587" spans="1:12" x14ac:dyDescent="0.25">
      <c r="A587" t="s">
        <v>75</v>
      </c>
      <c r="B587" t="s">
        <v>18</v>
      </c>
      <c r="C587" s="2">
        <v>45652</v>
      </c>
      <c r="D587" t="s">
        <v>382</v>
      </c>
      <c r="E587" t="s">
        <v>33</v>
      </c>
      <c r="F587" t="s">
        <v>23</v>
      </c>
      <c r="G587" t="s">
        <v>258</v>
      </c>
      <c r="H587" t="s">
        <v>249</v>
      </c>
      <c r="I587">
        <v>4045563</v>
      </c>
      <c r="J587">
        <v>15.8</v>
      </c>
      <c r="K587">
        <v>24</v>
      </c>
      <c r="L587" t="s">
        <v>252</v>
      </c>
    </row>
    <row r="588" spans="1:12" x14ac:dyDescent="0.25">
      <c r="A588" t="s">
        <v>75</v>
      </c>
      <c r="B588" t="s">
        <v>142</v>
      </c>
      <c r="C588" s="2">
        <v>45652</v>
      </c>
      <c r="D588" t="s">
        <v>395</v>
      </c>
      <c r="E588" t="s">
        <v>41</v>
      </c>
      <c r="F588" t="s">
        <v>23</v>
      </c>
      <c r="G588" t="s">
        <v>260</v>
      </c>
      <c r="H588" t="s">
        <v>248</v>
      </c>
      <c r="I588">
        <v>4045572</v>
      </c>
      <c r="J588">
        <v>10.86</v>
      </c>
      <c r="K588">
        <v>23</v>
      </c>
      <c r="L588" t="s">
        <v>252</v>
      </c>
    </row>
    <row r="589" spans="1:12" x14ac:dyDescent="0.25">
      <c r="A589" t="s">
        <v>75</v>
      </c>
      <c r="B589" t="s">
        <v>141</v>
      </c>
      <c r="C589" s="2">
        <v>45652</v>
      </c>
      <c r="D589" t="s">
        <v>406</v>
      </c>
      <c r="E589" t="s">
        <v>66</v>
      </c>
      <c r="F589" t="s">
        <v>23</v>
      </c>
      <c r="G589" t="s">
        <v>255</v>
      </c>
      <c r="H589" t="s">
        <v>248</v>
      </c>
      <c r="I589">
        <v>4045054</v>
      </c>
      <c r="J589">
        <v>14.36</v>
      </c>
      <c r="K589">
        <v>82</v>
      </c>
      <c r="L589" t="s">
        <v>252</v>
      </c>
    </row>
    <row r="590" spans="1:12" x14ac:dyDescent="0.25">
      <c r="A590" t="s">
        <v>75</v>
      </c>
      <c r="B590" t="s">
        <v>144</v>
      </c>
      <c r="C590" s="2">
        <v>45652</v>
      </c>
      <c r="D590" t="s">
        <v>396</v>
      </c>
      <c r="E590" t="s">
        <v>39</v>
      </c>
      <c r="F590" t="s">
        <v>37</v>
      </c>
      <c r="G590" t="s">
        <v>255</v>
      </c>
      <c r="H590" t="s">
        <v>248</v>
      </c>
      <c r="I590">
        <v>4045059</v>
      </c>
      <c r="J590">
        <v>20.329999999999998</v>
      </c>
      <c r="K590">
        <v>65</v>
      </c>
      <c r="L590" t="s">
        <v>252</v>
      </c>
    </row>
    <row r="591" spans="1:12" x14ac:dyDescent="0.25">
      <c r="A591" t="s">
        <v>75</v>
      </c>
      <c r="B591" t="s">
        <v>144</v>
      </c>
      <c r="C591" s="2">
        <v>45652</v>
      </c>
      <c r="D591" t="s">
        <v>396</v>
      </c>
      <c r="E591" t="s">
        <v>39</v>
      </c>
      <c r="F591" t="s">
        <v>37</v>
      </c>
      <c r="G591" t="s">
        <v>255</v>
      </c>
      <c r="H591" t="s">
        <v>248</v>
      </c>
      <c r="I591">
        <v>4045169</v>
      </c>
      <c r="J591">
        <v>17.43</v>
      </c>
      <c r="K591">
        <v>46</v>
      </c>
      <c r="L591" t="s">
        <v>252</v>
      </c>
    </row>
    <row r="592" spans="1:12" x14ac:dyDescent="0.25">
      <c r="A592" t="s">
        <v>75</v>
      </c>
      <c r="B592" t="s">
        <v>139</v>
      </c>
      <c r="C592" s="2">
        <v>45652</v>
      </c>
      <c r="D592" t="s">
        <v>389</v>
      </c>
      <c r="E592" t="s">
        <v>43</v>
      </c>
      <c r="F592" t="s">
        <v>37</v>
      </c>
      <c r="G592" t="s">
        <v>255</v>
      </c>
      <c r="H592" t="s">
        <v>248</v>
      </c>
      <c r="I592">
        <v>4045168</v>
      </c>
      <c r="J592">
        <v>17.43</v>
      </c>
      <c r="K592">
        <v>27</v>
      </c>
      <c r="L592" t="s">
        <v>252</v>
      </c>
    </row>
    <row r="593" spans="1:12" x14ac:dyDescent="0.25">
      <c r="A593" t="s">
        <v>75</v>
      </c>
      <c r="B593" t="s">
        <v>18</v>
      </c>
      <c r="C593" s="2">
        <v>45652</v>
      </c>
      <c r="D593" t="s">
        <v>380</v>
      </c>
      <c r="E593" t="s">
        <v>69</v>
      </c>
      <c r="F593" t="s">
        <v>23</v>
      </c>
      <c r="G593" t="s">
        <v>408</v>
      </c>
      <c r="H593" t="s">
        <v>248</v>
      </c>
      <c r="I593">
        <v>4045521</v>
      </c>
      <c r="J593">
        <v>29.6</v>
      </c>
      <c r="K593">
        <v>52</v>
      </c>
      <c r="L593" t="s">
        <v>252</v>
      </c>
    </row>
    <row r="594" spans="1:12" x14ac:dyDescent="0.25">
      <c r="A594" t="s">
        <v>75</v>
      </c>
      <c r="B594" t="s">
        <v>21</v>
      </c>
      <c r="C594" s="2">
        <v>45652</v>
      </c>
      <c r="D594" t="s">
        <v>232</v>
      </c>
      <c r="E594" t="s">
        <v>233</v>
      </c>
      <c r="F594" t="s">
        <v>23</v>
      </c>
      <c r="G594" t="s">
        <v>255</v>
      </c>
      <c r="H594" t="s">
        <v>248</v>
      </c>
      <c r="I594">
        <v>4045436</v>
      </c>
      <c r="J594">
        <v>7.93</v>
      </c>
      <c r="K594">
        <v>34</v>
      </c>
      <c r="L594" t="s">
        <v>252</v>
      </c>
    </row>
    <row r="595" spans="1:12" x14ac:dyDescent="0.25">
      <c r="A595" t="s">
        <v>75</v>
      </c>
      <c r="B595" t="s">
        <v>18</v>
      </c>
      <c r="C595" s="2">
        <v>45652</v>
      </c>
      <c r="D595" t="s">
        <v>390</v>
      </c>
      <c r="E595" t="s">
        <v>19</v>
      </c>
      <c r="F595" t="s">
        <v>20</v>
      </c>
      <c r="G595" t="s">
        <v>255</v>
      </c>
      <c r="H595" t="s">
        <v>248</v>
      </c>
      <c r="I595">
        <v>4045295</v>
      </c>
      <c r="J595">
        <v>17.3</v>
      </c>
      <c r="K595">
        <v>27</v>
      </c>
      <c r="L595" t="s">
        <v>252</v>
      </c>
    </row>
    <row r="596" spans="1:12" x14ac:dyDescent="0.25">
      <c r="A596" t="s">
        <v>75</v>
      </c>
      <c r="B596" t="s">
        <v>138</v>
      </c>
      <c r="C596" s="2">
        <v>45652</v>
      </c>
      <c r="D596" t="s">
        <v>384</v>
      </c>
      <c r="E596" t="s">
        <v>36</v>
      </c>
      <c r="F596" t="s">
        <v>37</v>
      </c>
      <c r="G596" t="s">
        <v>255</v>
      </c>
      <c r="H596" t="s">
        <v>248</v>
      </c>
      <c r="I596">
        <v>4045294</v>
      </c>
      <c r="J596">
        <v>17.3</v>
      </c>
      <c r="K596">
        <v>44</v>
      </c>
      <c r="L596" t="s">
        <v>252</v>
      </c>
    </row>
    <row r="597" spans="1:12" x14ac:dyDescent="0.25">
      <c r="A597" t="s">
        <v>75</v>
      </c>
      <c r="B597" t="s">
        <v>140</v>
      </c>
      <c r="C597" s="2">
        <v>45652</v>
      </c>
      <c r="D597" t="s">
        <v>385</v>
      </c>
      <c r="E597" t="s">
        <v>386</v>
      </c>
      <c r="F597" t="s">
        <v>23</v>
      </c>
      <c r="G597" t="s">
        <v>257</v>
      </c>
      <c r="H597" t="s">
        <v>248</v>
      </c>
      <c r="I597">
        <v>4045287</v>
      </c>
      <c r="J597">
        <v>14.1</v>
      </c>
      <c r="K597">
        <v>70</v>
      </c>
      <c r="L597" t="s">
        <v>252</v>
      </c>
    </row>
    <row r="598" spans="1:12" x14ac:dyDescent="0.25">
      <c r="A598" t="s">
        <v>75</v>
      </c>
      <c r="B598" t="s">
        <v>138</v>
      </c>
      <c r="C598" s="2">
        <v>45652</v>
      </c>
      <c r="D598" t="s">
        <v>384</v>
      </c>
      <c r="E598" t="s">
        <v>36</v>
      </c>
      <c r="F598" t="s">
        <v>37</v>
      </c>
      <c r="G598" t="s">
        <v>257</v>
      </c>
      <c r="H598" t="s">
        <v>248</v>
      </c>
      <c r="I598">
        <v>4045286</v>
      </c>
      <c r="J598">
        <v>14.1</v>
      </c>
      <c r="K598">
        <v>31</v>
      </c>
      <c r="L598" t="s">
        <v>252</v>
      </c>
    </row>
    <row r="599" spans="1:12" x14ac:dyDescent="0.25">
      <c r="A599" t="s">
        <v>75</v>
      </c>
      <c r="B599" t="s">
        <v>136</v>
      </c>
      <c r="C599" s="2">
        <v>45652</v>
      </c>
      <c r="D599" t="s">
        <v>393</v>
      </c>
      <c r="E599" t="s">
        <v>60</v>
      </c>
      <c r="F599" t="s">
        <v>37</v>
      </c>
      <c r="G599" t="s">
        <v>255</v>
      </c>
      <c r="H599" t="s">
        <v>248</v>
      </c>
      <c r="I599">
        <v>4046150</v>
      </c>
      <c r="J599">
        <v>28.7</v>
      </c>
      <c r="K599">
        <v>39</v>
      </c>
      <c r="L599" t="s">
        <v>252</v>
      </c>
    </row>
    <row r="600" spans="1:12" x14ac:dyDescent="0.25">
      <c r="A600" t="s">
        <v>75</v>
      </c>
      <c r="B600" t="s">
        <v>141</v>
      </c>
      <c r="C600" s="2">
        <v>45652</v>
      </c>
      <c r="D600" t="s">
        <v>406</v>
      </c>
      <c r="E600" t="s">
        <v>66</v>
      </c>
      <c r="F600" t="s">
        <v>23</v>
      </c>
      <c r="G600" t="s">
        <v>255</v>
      </c>
      <c r="H600" t="s">
        <v>248</v>
      </c>
      <c r="I600">
        <v>4045279</v>
      </c>
      <c r="J600">
        <v>10.039999999999999</v>
      </c>
      <c r="K600">
        <v>28</v>
      </c>
      <c r="L600" t="s">
        <v>252</v>
      </c>
    </row>
    <row r="601" spans="1:12" x14ac:dyDescent="0.25">
      <c r="A601" t="s">
        <v>75</v>
      </c>
      <c r="B601" t="s">
        <v>140</v>
      </c>
      <c r="C601" s="2">
        <v>45652</v>
      </c>
      <c r="D601" t="s">
        <v>385</v>
      </c>
      <c r="E601" t="s">
        <v>386</v>
      </c>
      <c r="F601" t="s">
        <v>23</v>
      </c>
      <c r="G601" t="s">
        <v>258</v>
      </c>
      <c r="H601" t="s">
        <v>249</v>
      </c>
      <c r="I601">
        <v>4046239</v>
      </c>
      <c r="J601">
        <v>7.82</v>
      </c>
      <c r="K601">
        <v>48</v>
      </c>
      <c r="L601" t="s">
        <v>252</v>
      </c>
    </row>
    <row r="602" spans="1:12" x14ac:dyDescent="0.25">
      <c r="A602" t="s">
        <v>75</v>
      </c>
      <c r="B602" t="s">
        <v>141</v>
      </c>
      <c r="C602" s="2">
        <v>45652</v>
      </c>
      <c r="D602" t="s">
        <v>406</v>
      </c>
      <c r="E602" t="s">
        <v>66</v>
      </c>
      <c r="F602" t="s">
        <v>23</v>
      </c>
      <c r="G602" t="s">
        <v>255</v>
      </c>
      <c r="H602" t="s">
        <v>248</v>
      </c>
      <c r="I602">
        <v>4045293</v>
      </c>
      <c r="J602">
        <v>4.38</v>
      </c>
      <c r="K602">
        <v>12</v>
      </c>
      <c r="L602" t="s">
        <v>252</v>
      </c>
    </row>
    <row r="603" spans="1:12" x14ac:dyDescent="0.25">
      <c r="A603" t="s">
        <v>75</v>
      </c>
      <c r="B603" t="s">
        <v>133</v>
      </c>
      <c r="C603" s="2">
        <v>45652</v>
      </c>
      <c r="D603" t="s">
        <v>405</v>
      </c>
      <c r="E603" t="s">
        <v>64</v>
      </c>
      <c r="F603" t="s">
        <v>23</v>
      </c>
      <c r="G603" t="s">
        <v>255</v>
      </c>
      <c r="H603" t="s">
        <v>248</v>
      </c>
      <c r="I603">
        <v>4045278</v>
      </c>
      <c r="J603">
        <v>10.039999999999999</v>
      </c>
      <c r="K603">
        <v>33</v>
      </c>
      <c r="L603" t="s">
        <v>252</v>
      </c>
    </row>
    <row r="604" spans="1:12" x14ac:dyDescent="0.25">
      <c r="A604" t="s">
        <v>75</v>
      </c>
      <c r="B604" t="s">
        <v>18</v>
      </c>
      <c r="C604" s="2">
        <v>45652</v>
      </c>
      <c r="D604" t="s">
        <v>390</v>
      </c>
      <c r="E604" t="s">
        <v>19</v>
      </c>
      <c r="F604" t="s">
        <v>20</v>
      </c>
      <c r="G604" t="s">
        <v>255</v>
      </c>
      <c r="H604" t="s">
        <v>248</v>
      </c>
      <c r="I604">
        <v>4046105</v>
      </c>
      <c r="J604">
        <v>14.08</v>
      </c>
      <c r="K604">
        <v>23</v>
      </c>
      <c r="L604" t="s">
        <v>252</v>
      </c>
    </row>
    <row r="605" spans="1:12" x14ac:dyDescent="0.25">
      <c r="A605" t="s">
        <v>75</v>
      </c>
      <c r="B605" t="s">
        <v>135</v>
      </c>
      <c r="C605" s="2">
        <v>45652</v>
      </c>
      <c r="D605" t="s">
        <v>402</v>
      </c>
      <c r="E605" t="s">
        <v>30</v>
      </c>
      <c r="F605" t="s">
        <v>23</v>
      </c>
      <c r="G605" t="s">
        <v>257</v>
      </c>
      <c r="H605" t="s">
        <v>248</v>
      </c>
      <c r="I605">
        <v>4045651</v>
      </c>
      <c r="J605">
        <v>31.58</v>
      </c>
      <c r="K605">
        <v>52</v>
      </c>
      <c r="L605" t="s">
        <v>252</v>
      </c>
    </row>
    <row r="606" spans="1:12" x14ac:dyDescent="0.25">
      <c r="A606" t="s">
        <v>75</v>
      </c>
      <c r="B606" t="s">
        <v>144</v>
      </c>
      <c r="C606" s="2">
        <v>45652</v>
      </c>
      <c r="D606" t="s">
        <v>396</v>
      </c>
      <c r="E606" t="s">
        <v>39</v>
      </c>
      <c r="F606" t="s">
        <v>37</v>
      </c>
      <c r="G606" t="s">
        <v>257</v>
      </c>
      <c r="H606" t="s">
        <v>248</v>
      </c>
      <c r="I606">
        <v>4045647</v>
      </c>
      <c r="J606">
        <v>31.58</v>
      </c>
      <c r="K606">
        <v>49</v>
      </c>
      <c r="L606" t="s">
        <v>252</v>
      </c>
    </row>
    <row r="607" spans="1:12" x14ac:dyDescent="0.25">
      <c r="A607" t="s">
        <v>75</v>
      </c>
      <c r="B607" t="s">
        <v>65</v>
      </c>
      <c r="C607" s="2">
        <v>45652</v>
      </c>
      <c r="D607" t="s">
        <v>397</v>
      </c>
      <c r="E607" t="s">
        <v>35</v>
      </c>
      <c r="F607" t="s">
        <v>23</v>
      </c>
      <c r="G607" t="s">
        <v>255</v>
      </c>
      <c r="H607" t="s">
        <v>248</v>
      </c>
      <c r="I607">
        <v>4046143</v>
      </c>
      <c r="J607">
        <v>28.7</v>
      </c>
      <c r="K607">
        <v>62</v>
      </c>
      <c r="L607" t="s">
        <v>252</v>
      </c>
    </row>
    <row r="608" spans="1:12" x14ac:dyDescent="0.25">
      <c r="A608" t="s">
        <v>75</v>
      </c>
      <c r="B608" t="s">
        <v>140</v>
      </c>
      <c r="C608" s="2">
        <v>45653</v>
      </c>
      <c r="D608" t="s">
        <v>385</v>
      </c>
      <c r="E608" t="s">
        <v>386</v>
      </c>
      <c r="F608" t="s">
        <v>23</v>
      </c>
      <c r="G608" t="s">
        <v>255</v>
      </c>
      <c r="H608" t="s">
        <v>248</v>
      </c>
      <c r="I608">
        <v>4048916</v>
      </c>
      <c r="J608">
        <v>8.19</v>
      </c>
      <c r="K608">
        <v>20</v>
      </c>
      <c r="L608" t="s">
        <v>252</v>
      </c>
    </row>
    <row r="609" spans="1:12" x14ac:dyDescent="0.25">
      <c r="A609" t="s">
        <v>75</v>
      </c>
      <c r="B609" t="s">
        <v>140</v>
      </c>
      <c r="C609" s="2">
        <v>45653</v>
      </c>
      <c r="D609" t="s">
        <v>385</v>
      </c>
      <c r="E609" t="s">
        <v>386</v>
      </c>
      <c r="F609" t="s">
        <v>23</v>
      </c>
      <c r="G609" t="s">
        <v>255</v>
      </c>
      <c r="H609" t="s">
        <v>248</v>
      </c>
      <c r="I609">
        <v>4045722</v>
      </c>
      <c r="J609">
        <v>11.47</v>
      </c>
      <c r="K609">
        <v>46</v>
      </c>
      <c r="L609" t="s">
        <v>252</v>
      </c>
    </row>
    <row r="610" spans="1:12" x14ac:dyDescent="0.25">
      <c r="A610" t="s">
        <v>75</v>
      </c>
      <c r="B610" t="s">
        <v>141</v>
      </c>
      <c r="C610" s="2">
        <v>45653</v>
      </c>
      <c r="D610" t="s">
        <v>406</v>
      </c>
      <c r="E610" t="s">
        <v>66</v>
      </c>
      <c r="F610" t="s">
        <v>23</v>
      </c>
      <c r="G610" t="s">
        <v>255</v>
      </c>
      <c r="H610" t="s">
        <v>248</v>
      </c>
      <c r="I610">
        <v>4046746</v>
      </c>
      <c r="J610">
        <v>14.03</v>
      </c>
      <c r="K610">
        <v>58</v>
      </c>
      <c r="L610" t="s">
        <v>252</v>
      </c>
    </row>
    <row r="611" spans="1:12" x14ac:dyDescent="0.25">
      <c r="A611" t="s">
        <v>75</v>
      </c>
      <c r="B611" t="s">
        <v>65</v>
      </c>
      <c r="C611" s="2">
        <v>45653</v>
      </c>
      <c r="D611" t="s">
        <v>397</v>
      </c>
      <c r="E611" t="s">
        <v>35</v>
      </c>
      <c r="F611" t="s">
        <v>23</v>
      </c>
      <c r="G611" t="s">
        <v>255</v>
      </c>
      <c r="H611" t="s">
        <v>248</v>
      </c>
      <c r="I611">
        <v>4046745</v>
      </c>
      <c r="J611">
        <v>12.94</v>
      </c>
      <c r="K611">
        <v>24</v>
      </c>
      <c r="L611" t="s">
        <v>252</v>
      </c>
    </row>
    <row r="612" spans="1:12" x14ac:dyDescent="0.25">
      <c r="A612" t="s">
        <v>75</v>
      </c>
      <c r="B612" t="s">
        <v>141</v>
      </c>
      <c r="C612" s="2">
        <v>45653</v>
      </c>
      <c r="D612" t="s">
        <v>406</v>
      </c>
      <c r="E612" t="s">
        <v>66</v>
      </c>
      <c r="F612" t="s">
        <v>23</v>
      </c>
      <c r="G612" t="s">
        <v>255</v>
      </c>
      <c r="H612" t="s">
        <v>248</v>
      </c>
      <c r="I612">
        <v>4046741</v>
      </c>
      <c r="J612">
        <v>14.03</v>
      </c>
      <c r="K612">
        <v>54</v>
      </c>
      <c r="L612" t="s">
        <v>252</v>
      </c>
    </row>
    <row r="613" spans="1:12" x14ac:dyDescent="0.25">
      <c r="A613" t="s">
        <v>75</v>
      </c>
      <c r="B613" t="s">
        <v>18</v>
      </c>
      <c r="C613" s="2">
        <v>45653</v>
      </c>
      <c r="D613" t="s">
        <v>394</v>
      </c>
      <c r="E613" t="s">
        <v>24</v>
      </c>
      <c r="F613" t="s">
        <v>23</v>
      </c>
      <c r="G613" t="s">
        <v>255</v>
      </c>
      <c r="H613" t="s">
        <v>248</v>
      </c>
      <c r="I613">
        <v>4045723</v>
      </c>
      <c r="J613">
        <v>11.47</v>
      </c>
      <c r="K613">
        <v>20</v>
      </c>
      <c r="L613" t="s">
        <v>252</v>
      </c>
    </row>
    <row r="614" spans="1:12" x14ac:dyDescent="0.25">
      <c r="A614" t="s">
        <v>75</v>
      </c>
      <c r="B614" t="s">
        <v>18</v>
      </c>
      <c r="C614" s="2">
        <v>45653</v>
      </c>
      <c r="D614" t="s">
        <v>401</v>
      </c>
      <c r="E614" t="s">
        <v>383</v>
      </c>
      <c r="F614" t="s">
        <v>23</v>
      </c>
      <c r="G614" t="s">
        <v>255</v>
      </c>
      <c r="H614" t="s">
        <v>248</v>
      </c>
      <c r="I614">
        <v>4046763</v>
      </c>
      <c r="J614">
        <v>26.71</v>
      </c>
      <c r="K614">
        <v>0</v>
      </c>
      <c r="L614" t="s">
        <v>252</v>
      </c>
    </row>
    <row r="615" spans="1:12" x14ac:dyDescent="0.25">
      <c r="A615" t="s">
        <v>75</v>
      </c>
      <c r="B615" t="s">
        <v>135</v>
      </c>
      <c r="C615" s="2">
        <v>45653</v>
      </c>
      <c r="D615" t="s">
        <v>402</v>
      </c>
      <c r="E615" t="s">
        <v>30</v>
      </c>
      <c r="F615" t="s">
        <v>23</v>
      </c>
      <c r="G615" t="s">
        <v>255</v>
      </c>
      <c r="H615" t="s">
        <v>248</v>
      </c>
      <c r="I615">
        <v>4046764</v>
      </c>
      <c r="J615">
        <v>26.71</v>
      </c>
      <c r="K615">
        <v>79</v>
      </c>
      <c r="L615" t="s">
        <v>252</v>
      </c>
    </row>
    <row r="616" spans="1:12" x14ac:dyDescent="0.25">
      <c r="A616" t="s">
        <v>75</v>
      </c>
      <c r="B616" t="s">
        <v>136</v>
      </c>
      <c r="C616" s="2">
        <v>45653</v>
      </c>
      <c r="D616" t="s">
        <v>234</v>
      </c>
      <c r="E616" t="s">
        <v>58</v>
      </c>
      <c r="F616" t="s">
        <v>37</v>
      </c>
      <c r="G616" t="s">
        <v>255</v>
      </c>
      <c r="H616" t="s">
        <v>248</v>
      </c>
      <c r="I616">
        <v>4048882</v>
      </c>
      <c r="J616">
        <v>18.010000000000002</v>
      </c>
      <c r="K616">
        <v>40</v>
      </c>
      <c r="L616" t="s">
        <v>252</v>
      </c>
    </row>
    <row r="617" spans="1:12" x14ac:dyDescent="0.25">
      <c r="A617" t="s">
        <v>75</v>
      </c>
      <c r="B617" t="s">
        <v>141</v>
      </c>
      <c r="C617" s="2">
        <v>45653</v>
      </c>
      <c r="D617" t="s">
        <v>406</v>
      </c>
      <c r="E617" t="s">
        <v>66</v>
      </c>
      <c r="F617" t="s">
        <v>23</v>
      </c>
      <c r="G617" t="s">
        <v>255</v>
      </c>
      <c r="H617" t="s">
        <v>248</v>
      </c>
      <c r="I617">
        <v>4048319</v>
      </c>
      <c r="J617">
        <v>27.05</v>
      </c>
      <c r="K617">
        <v>29</v>
      </c>
      <c r="L617" t="s">
        <v>252</v>
      </c>
    </row>
    <row r="618" spans="1:12" x14ac:dyDescent="0.25">
      <c r="A618" t="s">
        <v>75</v>
      </c>
      <c r="B618" t="s">
        <v>135</v>
      </c>
      <c r="C618" s="2">
        <v>45653</v>
      </c>
      <c r="D618" t="s">
        <v>402</v>
      </c>
      <c r="E618" t="s">
        <v>30</v>
      </c>
      <c r="F618" t="s">
        <v>23</v>
      </c>
      <c r="G618" t="s">
        <v>255</v>
      </c>
      <c r="H618" t="s">
        <v>248</v>
      </c>
      <c r="I618">
        <v>4048320</v>
      </c>
      <c r="J618">
        <v>27.05</v>
      </c>
      <c r="K618">
        <v>35</v>
      </c>
      <c r="L618" t="s">
        <v>252</v>
      </c>
    </row>
    <row r="619" spans="1:12" x14ac:dyDescent="0.25">
      <c r="A619" t="s">
        <v>75</v>
      </c>
      <c r="B619" t="s">
        <v>18</v>
      </c>
      <c r="C619" s="2">
        <v>45653</v>
      </c>
      <c r="D619" t="s">
        <v>380</v>
      </c>
      <c r="E619" t="s">
        <v>69</v>
      </c>
      <c r="F619" t="s">
        <v>23</v>
      </c>
      <c r="G619" t="s">
        <v>255</v>
      </c>
      <c r="H619" t="s">
        <v>248</v>
      </c>
      <c r="I619">
        <v>4048344</v>
      </c>
      <c r="J619">
        <v>27.74</v>
      </c>
      <c r="K619">
        <v>39</v>
      </c>
      <c r="L619" t="s">
        <v>252</v>
      </c>
    </row>
    <row r="620" spans="1:12" x14ac:dyDescent="0.25">
      <c r="A620" t="s">
        <v>75</v>
      </c>
      <c r="B620" t="s">
        <v>21</v>
      </c>
      <c r="C620" s="2">
        <v>45653</v>
      </c>
      <c r="D620" t="s">
        <v>230</v>
      </c>
      <c r="E620" t="s">
        <v>231</v>
      </c>
      <c r="F620" t="s">
        <v>23</v>
      </c>
      <c r="G620" t="s">
        <v>255</v>
      </c>
      <c r="H620" t="s">
        <v>248</v>
      </c>
      <c r="I620">
        <v>4048345</v>
      </c>
      <c r="J620">
        <v>27.74</v>
      </c>
      <c r="K620">
        <v>30</v>
      </c>
      <c r="L620" t="s">
        <v>252</v>
      </c>
    </row>
    <row r="621" spans="1:12" x14ac:dyDescent="0.25">
      <c r="A621" t="s">
        <v>75</v>
      </c>
      <c r="B621" t="s">
        <v>135</v>
      </c>
      <c r="C621" s="2">
        <v>45653</v>
      </c>
      <c r="D621" t="s">
        <v>402</v>
      </c>
      <c r="E621" t="s">
        <v>30</v>
      </c>
      <c r="F621" t="s">
        <v>23</v>
      </c>
      <c r="G621" t="s">
        <v>256</v>
      </c>
      <c r="H621" t="s">
        <v>248</v>
      </c>
      <c r="I621">
        <v>4048875</v>
      </c>
      <c r="J621">
        <v>23.67</v>
      </c>
      <c r="K621">
        <v>33</v>
      </c>
      <c r="L621" t="s">
        <v>252</v>
      </c>
    </row>
    <row r="622" spans="1:12" x14ac:dyDescent="0.25">
      <c r="A622" t="s">
        <v>75</v>
      </c>
      <c r="B622" t="s">
        <v>18</v>
      </c>
      <c r="C622" s="2">
        <v>45653</v>
      </c>
      <c r="D622" t="s">
        <v>387</v>
      </c>
      <c r="E622" t="s">
        <v>388</v>
      </c>
      <c r="F622" t="s">
        <v>23</v>
      </c>
      <c r="G622" t="s">
        <v>255</v>
      </c>
      <c r="H622" t="s">
        <v>248</v>
      </c>
      <c r="I622">
        <v>4048873</v>
      </c>
      <c r="J622">
        <v>9.1999999999999993</v>
      </c>
      <c r="K622">
        <v>26</v>
      </c>
      <c r="L622" t="s">
        <v>252</v>
      </c>
    </row>
    <row r="623" spans="1:12" x14ac:dyDescent="0.25">
      <c r="A623" t="s">
        <v>75</v>
      </c>
      <c r="B623" t="s">
        <v>18</v>
      </c>
      <c r="C623" s="2">
        <v>45653</v>
      </c>
      <c r="D623" t="s">
        <v>401</v>
      </c>
      <c r="E623" t="s">
        <v>383</v>
      </c>
      <c r="F623" t="s">
        <v>23</v>
      </c>
      <c r="G623" t="s">
        <v>255</v>
      </c>
      <c r="H623" t="s">
        <v>248</v>
      </c>
      <c r="I623">
        <v>4048865</v>
      </c>
      <c r="J623">
        <v>12.75</v>
      </c>
      <c r="K623">
        <v>22</v>
      </c>
      <c r="L623" t="s">
        <v>252</v>
      </c>
    </row>
    <row r="624" spans="1:12" x14ac:dyDescent="0.25">
      <c r="A624" t="s">
        <v>75</v>
      </c>
      <c r="B624" t="s">
        <v>18</v>
      </c>
      <c r="C624" s="2">
        <v>45653</v>
      </c>
      <c r="D624" t="s">
        <v>403</v>
      </c>
      <c r="E624" t="s">
        <v>404</v>
      </c>
      <c r="F624" t="s">
        <v>23</v>
      </c>
      <c r="G624" t="s">
        <v>255</v>
      </c>
      <c r="H624" t="s">
        <v>248</v>
      </c>
      <c r="I624">
        <v>4048864</v>
      </c>
      <c r="J624">
        <v>12.75</v>
      </c>
      <c r="K624">
        <v>48</v>
      </c>
      <c r="L624" t="s">
        <v>252</v>
      </c>
    </row>
    <row r="625" spans="1:12" x14ac:dyDescent="0.25">
      <c r="A625" t="s">
        <v>75</v>
      </c>
      <c r="B625" t="s">
        <v>18</v>
      </c>
      <c r="C625" s="2">
        <v>45653</v>
      </c>
      <c r="D625" t="s">
        <v>394</v>
      </c>
      <c r="E625" t="s">
        <v>24</v>
      </c>
      <c r="F625" t="s">
        <v>23</v>
      </c>
      <c r="G625" t="s">
        <v>255</v>
      </c>
      <c r="H625" t="s">
        <v>248</v>
      </c>
      <c r="I625">
        <v>4048883</v>
      </c>
      <c r="J625">
        <v>18.010000000000002</v>
      </c>
      <c r="K625">
        <v>25</v>
      </c>
      <c r="L625" t="s">
        <v>252</v>
      </c>
    </row>
    <row r="626" spans="1:12" x14ac:dyDescent="0.25">
      <c r="A626" t="s">
        <v>75</v>
      </c>
      <c r="B626" t="s">
        <v>139</v>
      </c>
      <c r="C626" s="2">
        <v>45653</v>
      </c>
      <c r="D626" t="s">
        <v>389</v>
      </c>
      <c r="E626" t="s">
        <v>43</v>
      </c>
      <c r="F626" t="s">
        <v>37</v>
      </c>
      <c r="G626" t="s">
        <v>255</v>
      </c>
      <c r="H626" t="s">
        <v>248</v>
      </c>
      <c r="I626">
        <v>4047854</v>
      </c>
      <c r="J626">
        <v>11.95</v>
      </c>
      <c r="K626">
        <v>26</v>
      </c>
      <c r="L626" t="s">
        <v>252</v>
      </c>
    </row>
    <row r="627" spans="1:12" x14ac:dyDescent="0.25">
      <c r="A627" t="s">
        <v>75</v>
      </c>
      <c r="B627" t="s">
        <v>18</v>
      </c>
      <c r="C627" s="2">
        <v>45653</v>
      </c>
      <c r="D627" t="s">
        <v>403</v>
      </c>
      <c r="E627" t="s">
        <v>404</v>
      </c>
      <c r="F627" t="s">
        <v>23</v>
      </c>
      <c r="G627" t="s">
        <v>255</v>
      </c>
      <c r="H627" t="s">
        <v>248</v>
      </c>
      <c r="I627">
        <v>4047852</v>
      </c>
      <c r="J627">
        <v>11.95</v>
      </c>
      <c r="K627">
        <v>45</v>
      </c>
      <c r="L627" t="s">
        <v>252</v>
      </c>
    </row>
    <row r="628" spans="1:12" x14ac:dyDescent="0.25">
      <c r="A628" t="s">
        <v>75</v>
      </c>
      <c r="B628" t="s">
        <v>141</v>
      </c>
      <c r="C628" s="2">
        <v>45653</v>
      </c>
      <c r="D628" t="s">
        <v>406</v>
      </c>
      <c r="E628" t="s">
        <v>66</v>
      </c>
      <c r="F628" t="s">
        <v>23</v>
      </c>
      <c r="G628" t="s">
        <v>259</v>
      </c>
      <c r="H628" t="s">
        <v>248</v>
      </c>
      <c r="I628">
        <v>4047850</v>
      </c>
      <c r="J628">
        <v>16.420000000000002</v>
      </c>
      <c r="K628">
        <v>20</v>
      </c>
      <c r="L628" t="s">
        <v>252</v>
      </c>
    </row>
    <row r="629" spans="1:12" x14ac:dyDescent="0.25">
      <c r="A629" t="s">
        <v>75</v>
      </c>
      <c r="B629" t="s">
        <v>136</v>
      </c>
      <c r="C629" s="2">
        <v>45653</v>
      </c>
      <c r="D629" t="s">
        <v>229</v>
      </c>
      <c r="E629" t="s">
        <v>55</v>
      </c>
      <c r="F629" t="s">
        <v>23</v>
      </c>
      <c r="G629" t="s">
        <v>251</v>
      </c>
      <c r="H629" t="s">
        <v>249</v>
      </c>
      <c r="I629">
        <v>4048907</v>
      </c>
      <c r="J629">
        <v>21.1</v>
      </c>
      <c r="K629">
        <v>30</v>
      </c>
      <c r="L629" t="s">
        <v>252</v>
      </c>
    </row>
    <row r="630" spans="1:12" x14ac:dyDescent="0.25">
      <c r="A630" t="s">
        <v>75</v>
      </c>
      <c r="B630" t="s">
        <v>143</v>
      </c>
      <c r="C630" s="2">
        <v>45653</v>
      </c>
      <c r="D630" t="s">
        <v>399</v>
      </c>
      <c r="E630" t="s">
        <v>400</v>
      </c>
      <c r="F630" t="s">
        <v>23</v>
      </c>
      <c r="G630" t="s">
        <v>251</v>
      </c>
      <c r="H630" t="s">
        <v>249</v>
      </c>
      <c r="I630">
        <v>4048905</v>
      </c>
      <c r="J630">
        <v>21.1</v>
      </c>
      <c r="K630">
        <v>58</v>
      </c>
      <c r="L630" t="s">
        <v>252</v>
      </c>
    </row>
    <row r="631" spans="1:12" x14ac:dyDescent="0.25">
      <c r="A631" t="s">
        <v>75</v>
      </c>
      <c r="B631" t="s">
        <v>135</v>
      </c>
      <c r="C631" s="2">
        <v>45653</v>
      </c>
      <c r="D631" t="s">
        <v>402</v>
      </c>
      <c r="E631" t="s">
        <v>30</v>
      </c>
      <c r="F631" t="s">
        <v>23</v>
      </c>
      <c r="G631" t="s">
        <v>255</v>
      </c>
      <c r="H631" t="s">
        <v>248</v>
      </c>
      <c r="I631">
        <v>4047816</v>
      </c>
      <c r="J631">
        <v>11.96</v>
      </c>
      <c r="K631">
        <v>21</v>
      </c>
      <c r="L631" t="s">
        <v>252</v>
      </c>
    </row>
    <row r="632" spans="1:12" x14ac:dyDescent="0.25">
      <c r="A632" t="s">
        <v>75</v>
      </c>
      <c r="B632" t="s">
        <v>18</v>
      </c>
      <c r="C632" s="2">
        <v>45653</v>
      </c>
      <c r="D632" t="s">
        <v>387</v>
      </c>
      <c r="E632" t="s">
        <v>388</v>
      </c>
      <c r="F632" t="s">
        <v>23</v>
      </c>
      <c r="G632" t="s">
        <v>255</v>
      </c>
      <c r="H632" t="s">
        <v>248</v>
      </c>
      <c r="I632">
        <v>4047817</v>
      </c>
      <c r="J632">
        <v>11.96</v>
      </c>
      <c r="K632">
        <v>20</v>
      </c>
      <c r="L632" t="s">
        <v>252</v>
      </c>
    </row>
    <row r="633" spans="1:12" x14ac:dyDescent="0.25">
      <c r="A633" t="s">
        <v>75</v>
      </c>
      <c r="B633" t="s">
        <v>141</v>
      </c>
      <c r="C633" s="2">
        <v>45653</v>
      </c>
      <c r="D633" t="s">
        <v>406</v>
      </c>
      <c r="E633" t="s">
        <v>66</v>
      </c>
      <c r="F633" t="s">
        <v>23</v>
      </c>
      <c r="G633" t="s">
        <v>255</v>
      </c>
      <c r="H633" t="s">
        <v>248</v>
      </c>
      <c r="I633">
        <v>4045749</v>
      </c>
      <c r="J633">
        <v>13.14</v>
      </c>
      <c r="K633">
        <v>69</v>
      </c>
      <c r="L633" t="s">
        <v>252</v>
      </c>
    </row>
    <row r="634" spans="1:12" x14ac:dyDescent="0.25">
      <c r="A634" t="s">
        <v>75</v>
      </c>
      <c r="B634" t="s">
        <v>18</v>
      </c>
      <c r="C634" s="2">
        <v>45653</v>
      </c>
      <c r="D634" t="s">
        <v>382</v>
      </c>
      <c r="E634" t="s">
        <v>33</v>
      </c>
      <c r="F634" t="s">
        <v>23</v>
      </c>
      <c r="G634" t="s">
        <v>255</v>
      </c>
      <c r="H634" t="s">
        <v>248</v>
      </c>
      <c r="I634">
        <v>4046731</v>
      </c>
      <c r="J634">
        <v>26.95</v>
      </c>
      <c r="K634">
        <v>98</v>
      </c>
      <c r="L634" t="s">
        <v>252</v>
      </c>
    </row>
    <row r="635" spans="1:12" x14ac:dyDescent="0.25">
      <c r="A635" t="s">
        <v>75</v>
      </c>
      <c r="B635" t="s">
        <v>21</v>
      </c>
      <c r="C635" s="2">
        <v>45653</v>
      </c>
      <c r="D635" t="s">
        <v>232</v>
      </c>
      <c r="E635" t="s">
        <v>233</v>
      </c>
      <c r="F635" t="s">
        <v>23</v>
      </c>
      <c r="G635" t="s">
        <v>255</v>
      </c>
      <c r="H635" t="s">
        <v>248</v>
      </c>
      <c r="I635">
        <v>4046053</v>
      </c>
      <c r="J635">
        <v>13.97</v>
      </c>
      <c r="K635">
        <v>28</v>
      </c>
      <c r="L635" t="s">
        <v>252</v>
      </c>
    </row>
    <row r="636" spans="1:12" x14ac:dyDescent="0.25">
      <c r="A636" t="s">
        <v>75</v>
      </c>
      <c r="B636" t="s">
        <v>18</v>
      </c>
      <c r="C636" s="2">
        <v>45653</v>
      </c>
      <c r="D636" t="s">
        <v>382</v>
      </c>
      <c r="E636" t="s">
        <v>33</v>
      </c>
      <c r="F636" t="s">
        <v>23</v>
      </c>
      <c r="G636" t="s">
        <v>255</v>
      </c>
      <c r="H636" t="s">
        <v>248</v>
      </c>
      <c r="I636">
        <v>4046054</v>
      </c>
      <c r="J636">
        <v>13.97</v>
      </c>
      <c r="K636">
        <v>52</v>
      </c>
      <c r="L636" t="s">
        <v>252</v>
      </c>
    </row>
    <row r="637" spans="1:12" x14ac:dyDescent="0.25">
      <c r="A637" t="s">
        <v>75</v>
      </c>
      <c r="B637" t="s">
        <v>133</v>
      </c>
      <c r="C637" s="2">
        <v>45653</v>
      </c>
      <c r="D637" t="s">
        <v>405</v>
      </c>
      <c r="E637" t="s">
        <v>64</v>
      </c>
      <c r="F637" t="s">
        <v>23</v>
      </c>
      <c r="G637" t="s">
        <v>255</v>
      </c>
      <c r="H637" t="s">
        <v>248</v>
      </c>
      <c r="I637">
        <v>4045750</v>
      </c>
      <c r="J637">
        <v>13.14</v>
      </c>
      <c r="K637">
        <v>48</v>
      </c>
      <c r="L637" t="s">
        <v>252</v>
      </c>
    </row>
    <row r="638" spans="1:12" x14ac:dyDescent="0.25">
      <c r="A638" t="s">
        <v>75</v>
      </c>
      <c r="B638" t="s">
        <v>144</v>
      </c>
      <c r="C638" s="2">
        <v>45653</v>
      </c>
      <c r="D638" t="s">
        <v>396</v>
      </c>
      <c r="E638" t="s">
        <v>39</v>
      </c>
      <c r="F638" t="s">
        <v>37</v>
      </c>
      <c r="G638" t="s">
        <v>255</v>
      </c>
      <c r="H638" t="s">
        <v>248</v>
      </c>
      <c r="I638">
        <v>4045989</v>
      </c>
      <c r="J638">
        <v>8.24</v>
      </c>
      <c r="K638">
        <v>50</v>
      </c>
      <c r="L638" t="s">
        <v>252</v>
      </c>
    </row>
    <row r="639" spans="1:12" x14ac:dyDescent="0.25">
      <c r="A639" t="s">
        <v>75</v>
      </c>
      <c r="B639" t="s">
        <v>138</v>
      </c>
      <c r="C639" s="2">
        <v>45653</v>
      </c>
      <c r="D639" t="s">
        <v>384</v>
      </c>
      <c r="E639" t="s">
        <v>36</v>
      </c>
      <c r="F639" t="s">
        <v>37</v>
      </c>
      <c r="G639" t="s">
        <v>255</v>
      </c>
      <c r="H639" t="s">
        <v>248</v>
      </c>
      <c r="I639">
        <v>4045988</v>
      </c>
      <c r="J639">
        <v>8.24</v>
      </c>
      <c r="K639">
        <v>35</v>
      </c>
      <c r="L639" t="s">
        <v>252</v>
      </c>
    </row>
    <row r="640" spans="1:12" x14ac:dyDescent="0.25">
      <c r="A640" t="s">
        <v>75</v>
      </c>
      <c r="B640" t="s">
        <v>18</v>
      </c>
      <c r="C640" s="2">
        <v>45653</v>
      </c>
      <c r="D640" t="s">
        <v>380</v>
      </c>
      <c r="E640" t="s">
        <v>69</v>
      </c>
      <c r="F640" t="s">
        <v>23</v>
      </c>
      <c r="G640" t="s">
        <v>257</v>
      </c>
      <c r="H640" t="s">
        <v>248</v>
      </c>
      <c r="I640">
        <v>4049482</v>
      </c>
      <c r="J640">
        <v>15.14</v>
      </c>
      <c r="K640">
        <v>57</v>
      </c>
      <c r="L640" t="s">
        <v>252</v>
      </c>
    </row>
    <row r="641" spans="1:12" x14ac:dyDescent="0.25">
      <c r="A641" t="s">
        <v>75</v>
      </c>
      <c r="B641" t="s">
        <v>136</v>
      </c>
      <c r="C641" s="2">
        <v>45653</v>
      </c>
      <c r="D641" t="s">
        <v>234</v>
      </c>
      <c r="E641" t="s">
        <v>58</v>
      </c>
      <c r="F641" t="s">
        <v>37</v>
      </c>
      <c r="G641" t="s">
        <v>255</v>
      </c>
      <c r="H641" t="s">
        <v>248</v>
      </c>
      <c r="I641">
        <v>4046151</v>
      </c>
      <c r="J641">
        <v>28.7</v>
      </c>
      <c r="K641">
        <v>38</v>
      </c>
      <c r="L641" t="s">
        <v>252</v>
      </c>
    </row>
    <row r="642" spans="1:12" x14ac:dyDescent="0.25">
      <c r="A642" t="s">
        <v>75</v>
      </c>
      <c r="B642" t="s">
        <v>138</v>
      </c>
      <c r="C642" s="2">
        <v>45653</v>
      </c>
      <c r="D642" t="s">
        <v>384</v>
      </c>
      <c r="E642" t="s">
        <v>36</v>
      </c>
      <c r="F642" t="s">
        <v>37</v>
      </c>
      <c r="G642" t="s">
        <v>257</v>
      </c>
      <c r="H642" t="s">
        <v>248</v>
      </c>
      <c r="I642">
        <v>4049481</v>
      </c>
      <c r="J642">
        <v>15.14</v>
      </c>
      <c r="K642">
        <v>38</v>
      </c>
      <c r="L642" t="s">
        <v>252</v>
      </c>
    </row>
    <row r="643" spans="1:12" x14ac:dyDescent="0.25">
      <c r="A643" t="s">
        <v>75</v>
      </c>
      <c r="B643" t="s">
        <v>141</v>
      </c>
      <c r="C643" s="2">
        <v>45653</v>
      </c>
      <c r="D643" t="s">
        <v>406</v>
      </c>
      <c r="E643" t="s">
        <v>66</v>
      </c>
      <c r="F643" t="s">
        <v>23</v>
      </c>
      <c r="G643" t="s">
        <v>255</v>
      </c>
      <c r="H643" t="s">
        <v>248</v>
      </c>
      <c r="I643">
        <v>4046274</v>
      </c>
      <c r="J643">
        <v>29.43</v>
      </c>
      <c r="K643">
        <v>43</v>
      </c>
      <c r="L643" t="s">
        <v>252</v>
      </c>
    </row>
    <row r="644" spans="1:12" x14ac:dyDescent="0.25">
      <c r="A644" t="s">
        <v>75</v>
      </c>
      <c r="B644" t="s">
        <v>135</v>
      </c>
      <c r="C644" s="2">
        <v>45653</v>
      </c>
      <c r="D644" t="s">
        <v>402</v>
      </c>
      <c r="E644" t="s">
        <v>30</v>
      </c>
      <c r="F644" t="s">
        <v>23</v>
      </c>
      <c r="G644" t="s">
        <v>255</v>
      </c>
      <c r="H644" t="s">
        <v>248</v>
      </c>
      <c r="I644">
        <v>4046275</v>
      </c>
      <c r="J644">
        <v>29.43</v>
      </c>
      <c r="K644">
        <v>63</v>
      </c>
      <c r="L644" t="s">
        <v>252</v>
      </c>
    </row>
    <row r="645" spans="1:12" x14ac:dyDescent="0.25">
      <c r="A645" t="s">
        <v>75</v>
      </c>
      <c r="B645" t="s">
        <v>142</v>
      </c>
      <c r="C645" s="2">
        <v>45653</v>
      </c>
      <c r="D645" t="s">
        <v>395</v>
      </c>
      <c r="E645" t="s">
        <v>41</v>
      </c>
      <c r="F645" t="s">
        <v>23</v>
      </c>
      <c r="G645" t="s">
        <v>277</v>
      </c>
      <c r="H645" t="s">
        <v>248</v>
      </c>
      <c r="I645">
        <v>4048999</v>
      </c>
      <c r="J645">
        <v>17.36</v>
      </c>
      <c r="K645">
        <v>45</v>
      </c>
      <c r="L645" t="s">
        <v>252</v>
      </c>
    </row>
    <row r="646" spans="1:12" x14ac:dyDescent="0.25">
      <c r="A646" t="s">
        <v>75</v>
      </c>
      <c r="B646" t="s">
        <v>133</v>
      </c>
      <c r="C646" s="2">
        <v>45653</v>
      </c>
      <c r="D646" t="s">
        <v>405</v>
      </c>
      <c r="E646" t="s">
        <v>64</v>
      </c>
      <c r="F646" t="s">
        <v>23</v>
      </c>
      <c r="G646" t="s">
        <v>255</v>
      </c>
      <c r="H646" t="s">
        <v>248</v>
      </c>
      <c r="I646">
        <v>4046083</v>
      </c>
      <c r="J646">
        <v>8.08</v>
      </c>
      <c r="K646">
        <v>56</v>
      </c>
      <c r="L646" t="s">
        <v>252</v>
      </c>
    </row>
    <row r="647" spans="1:12" x14ac:dyDescent="0.25">
      <c r="A647" t="s">
        <v>75</v>
      </c>
      <c r="B647" t="s">
        <v>18</v>
      </c>
      <c r="C647" s="2">
        <v>45653</v>
      </c>
      <c r="D647" t="s">
        <v>387</v>
      </c>
      <c r="E647" t="s">
        <v>388</v>
      </c>
      <c r="F647" t="s">
        <v>23</v>
      </c>
      <c r="G647" t="s">
        <v>255</v>
      </c>
      <c r="H647" t="s">
        <v>248</v>
      </c>
      <c r="I647">
        <v>4046084</v>
      </c>
      <c r="J647">
        <v>8.08</v>
      </c>
      <c r="K647">
        <v>29</v>
      </c>
      <c r="L647" t="s">
        <v>252</v>
      </c>
    </row>
    <row r="648" spans="1:12" x14ac:dyDescent="0.25">
      <c r="A648" t="s">
        <v>75</v>
      </c>
      <c r="B648" t="s">
        <v>141</v>
      </c>
      <c r="C648" s="2">
        <v>45653</v>
      </c>
      <c r="D648" t="s">
        <v>406</v>
      </c>
      <c r="E648" t="s">
        <v>66</v>
      </c>
      <c r="F648" t="s">
        <v>23</v>
      </c>
      <c r="G648" t="s">
        <v>255</v>
      </c>
      <c r="H648" t="s">
        <v>248</v>
      </c>
      <c r="I648">
        <v>4048976</v>
      </c>
      <c r="J648">
        <v>13.82</v>
      </c>
      <c r="K648">
        <v>37</v>
      </c>
      <c r="L648" t="s">
        <v>252</v>
      </c>
    </row>
    <row r="649" spans="1:12" x14ac:dyDescent="0.25">
      <c r="A649" t="s">
        <v>75</v>
      </c>
      <c r="B649" t="s">
        <v>136</v>
      </c>
      <c r="C649" s="2">
        <v>45653</v>
      </c>
      <c r="D649" t="s">
        <v>229</v>
      </c>
      <c r="E649" t="s">
        <v>55</v>
      </c>
      <c r="F649" t="s">
        <v>23</v>
      </c>
      <c r="G649" t="s">
        <v>255</v>
      </c>
      <c r="H649" t="s">
        <v>248</v>
      </c>
      <c r="I649">
        <v>4046144</v>
      </c>
      <c r="J649">
        <v>28.7</v>
      </c>
      <c r="K649">
        <v>46</v>
      </c>
      <c r="L649" t="s">
        <v>252</v>
      </c>
    </row>
    <row r="650" spans="1:12" x14ac:dyDescent="0.25">
      <c r="A650" t="s">
        <v>75</v>
      </c>
      <c r="B650" t="s">
        <v>135</v>
      </c>
      <c r="C650" s="2">
        <v>45653</v>
      </c>
      <c r="D650" t="s">
        <v>402</v>
      </c>
      <c r="E650" t="s">
        <v>30</v>
      </c>
      <c r="F650" t="s">
        <v>23</v>
      </c>
      <c r="G650" t="s">
        <v>255</v>
      </c>
      <c r="H650" t="s">
        <v>248</v>
      </c>
      <c r="I650">
        <v>4046112</v>
      </c>
      <c r="J650">
        <v>26.9</v>
      </c>
      <c r="K650">
        <v>38</v>
      </c>
      <c r="L650" t="s">
        <v>252</v>
      </c>
    </row>
    <row r="651" spans="1:12" x14ac:dyDescent="0.25">
      <c r="A651" t="s">
        <v>75</v>
      </c>
      <c r="B651" t="s">
        <v>65</v>
      </c>
      <c r="C651" s="2">
        <v>45653</v>
      </c>
      <c r="D651" t="s">
        <v>397</v>
      </c>
      <c r="E651" t="s">
        <v>35</v>
      </c>
      <c r="F651" t="s">
        <v>23</v>
      </c>
      <c r="G651" t="s">
        <v>277</v>
      </c>
      <c r="H651" t="s">
        <v>248</v>
      </c>
      <c r="I651">
        <v>4048998</v>
      </c>
      <c r="J651">
        <v>17.36</v>
      </c>
      <c r="K651">
        <v>44</v>
      </c>
      <c r="L651" t="s">
        <v>252</v>
      </c>
    </row>
    <row r="652" spans="1:12" x14ac:dyDescent="0.25">
      <c r="A652" t="s">
        <v>75</v>
      </c>
      <c r="B652" t="s">
        <v>133</v>
      </c>
      <c r="C652" s="2">
        <v>45653</v>
      </c>
      <c r="D652" t="s">
        <v>405</v>
      </c>
      <c r="E652" t="s">
        <v>64</v>
      </c>
      <c r="F652" t="s">
        <v>23</v>
      </c>
      <c r="G652" t="s">
        <v>255</v>
      </c>
      <c r="H652" t="s">
        <v>248</v>
      </c>
      <c r="I652">
        <v>4046109</v>
      </c>
      <c r="J652">
        <v>26.9</v>
      </c>
      <c r="K652">
        <v>84</v>
      </c>
      <c r="L652" t="s">
        <v>252</v>
      </c>
    </row>
    <row r="653" spans="1:12" x14ac:dyDescent="0.25">
      <c r="A653" t="s">
        <v>75</v>
      </c>
      <c r="B653" t="s">
        <v>144</v>
      </c>
      <c r="C653" s="2">
        <v>45653</v>
      </c>
      <c r="D653" t="s">
        <v>396</v>
      </c>
      <c r="E653" t="s">
        <v>39</v>
      </c>
      <c r="F653" t="s">
        <v>37</v>
      </c>
      <c r="G653" t="s">
        <v>255</v>
      </c>
      <c r="H653" t="s">
        <v>248</v>
      </c>
      <c r="I653">
        <v>4045962</v>
      </c>
      <c r="J653">
        <v>17.3</v>
      </c>
      <c r="K653">
        <v>90</v>
      </c>
      <c r="L653" t="s">
        <v>252</v>
      </c>
    </row>
    <row r="654" spans="1:12" x14ac:dyDescent="0.25">
      <c r="A654" t="s">
        <v>75</v>
      </c>
      <c r="B654" t="s">
        <v>138</v>
      </c>
      <c r="C654" s="2">
        <v>45653</v>
      </c>
      <c r="D654" t="s">
        <v>384</v>
      </c>
      <c r="E654" t="s">
        <v>36</v>
      </c>
      <c r="F654" t="s">
        <v>37</v>
      </c>
      <c r="G654" t="s">
        <v>255</v>
      </c>
      <c r="H654" t="s">
        <v>248</v>
      </c>
      <c r="I654">
        <v>4045960</v>
      </c>
      <c r="J654">
        <v>4.38</v>
      </c>
      <c r="K654">
        <v>14</v>
      </c>
      <c r="L654" t="s">
        <v>252</v>
      </c>
    </row>
    <row r="655" spans="1:12" x14ac:dyDescent="0.25">
      <c r="A655" t="s">
        <v>75</v>
      </c>
      <c r="B655" t="s">
        <v>142</v>
      </c>
      <c r="C655" s="2">
        <v>45653</v>
      </c>
      <c r="D655" t="s">
        <v>395</v>
      </c>
      <c r="E655" t="s">
        <v>41</v>
      </c>
      <c r="F655" t="s">
        <v>23</v>
      </c>
      <c r="G655" t="s">
        <v>257</v>
      </c>
      <c r="H655" t="s">
        <v>248</v>
      </c>
      <c r="I655">
        <v>4045822</v>
      </c>
      <c r="J655">
        <v>6.92</v>
      </c>
      <c r="K655">
        <v>20</v>
      </c>
      <c r="L655" t="s">
        <v>252</v>
      </c>
    </row>
    <row r="656" spans="1:12" x14ac:dyDescent="0.25">
      <c r="A656" t="s">
        <v>75</v>
      </c>
      <c r="B656" t="s">
        <v>139</v>
      </c>
      <c r="C656" s="2">
        <v>45653</v>
      </c>
      <c r="D656" t="s">
        <v>389</v>
      </c>
      <c r="E656" t="s">
        <v>43</v>
      </c>
      <c r="F656" t="s">
        <v>37</v>
      </c>
      <c r="G656" t="s">
        <v>255</v>
      </c>
      <c r="H656" t="s">
        <v>248</v>
      </c>
      <c r="I656">
        <v>4045837</v>
      </c>
      <c r="J656">
        <v>17.43</v>
      </c>
      <c r="K656">
        <v>27</v>
      </c>
      <c r="L656" t="s">
        <v>252</v>
      </c>
    </row>
    <row r="657" spans="1:12" x14ac:dyDescent="0.25">
      <c r="A657" t="s">
        <v>75</v>
      </c>
      <c r="B657" t="s">
        <v>18</v>
      </c>
      <c r="C657" s="2">
        <v>45653</v>
      </c>
      <c r="D657" t="s">
        <v>401</v>
      </c>
      <c r="E657" t="s">
        <v>383</v>
      </c>
      <c r="F657" t="s">
        <v>23</v>
      </c>
      <c r="G657" t="s">
        <v>255</v>
      </c>
      <c r="H657" t="s">
        <v>248</v>
      </c>
      <c r="I657">
        <v>4045838</v>
      </c>
      <c r="J657">
        <v>17.43</v>
      </c>
      <c r="K657">
        <v>54</v>
      </c>
      <c r="L657" t="s">
        <v>252</v>
      </c>
    </row>
    <row r="658" spans="1:12" x14ac:dyDescent="0.25">
      <c r="A658" t="s">
        <v>75</v>
      </c>
      <c r="B658" t="s">
        <v>136</v>
      </c>
      <c r="C658" s="2">
        <v>45653</v>
      </c>
      <c r="D658" t="s">
        <v>234</v>
      </c>
      <c r="E658" t="s">
        <v>58</v>
      </c>
      <c r="F658" t="s">
        <v>37</v>
      </c>
      <c r="G658" t="s">
        <v>255</v>
      </c>
      <c r="H658" t="s">
        <v>248</v>
      </c>
      <c r="I658">
        <v>4045961</v>
      </c>
      <c r="J658">
        <v>17.3</v>
      </c>
      <c r="K658">
        <v>30</v>
      </c>
      <c r="L658" t="s">
        <v>252</v>
      </c>
    </row>
    <row r="659" spans="1:12" x14ac:dyDescent="0.25">
      <c r="A659" t="s">
        <v>75</v>
      </c>
      <c r="B659" t="s">
        <v>138</v>
      </c>
      <c r="C659" s="2">
        <v>45653</v>
      </c>
      <c r="D659" t="s">
        <v>384</v>
      </c>
      <c r="E659" t="s">
        <v>36</v>
      </c>
      <c r="F659" t="s">
        <v>37</v>
      </c>
      <c r="G659" t="s">
        <v>257</v>
      </c>
      <c r="H659" t="s">
        <v>248</v>
      </c>
      <c r="I659">
        <v>4045849</v>
      </c>
      <c r="J659">
        <v>8.35</v>
      </c>
      <c r="K659">
        <v>19</v>
      </c>
      <c r="L659" t="s">
        <v>252</v>
      </c>
    </row>
    <row r="660" spans="1:12" x14ac:dyDescent="0.25">
      <c r="A660" t="s">
        <v>75</v>
      </c>
      <c r="B660" t="s">
        <v>138</v>
      </c>
      <c r="C660" s="2">
        <v>45653</v>
      </c>
      <c r="D660" t="s">
        <v>384</v>
      </c>
      <c r="E660" t="s">
        <v>36</v>
      </c>
      <c r="F660" t="s">
        <v>37</v>
      </c>
      <c r="G660" t="s">
        <v>257</v>
      </c>
      <c r="H660" t="s">
        <v>248</v>
      </c>
      <c r="I660">
        <v>4045850</v>
      </c>
      <c r="J660">
        <v>8.35</v>
      </c>
      <c r="K660">
        <v>18</v>
      </c>
      <c r="L660" t="s">
        <v>252</v>
      </c>
    </row>
    <row r="661" spans="1:12" x14ac:dyDescent="0.25">
      <c r="A661" t="s">
        <v>75</v>
      </c>
      <c r="B661" t="s">
        <v>133</v>
      </c>
      <c r="C661" s="2">
        <v>45653</v>
      </c>
      <c r="D661" t="s">
        <v>405</v>
      </c>
      <c r="E661" t="s">
        <v>64</v>
      </c>
      <c r="F661" t="s">
        <v>23</v>
      </c>
      <c r="G661" t="s">
        <v>258</v>
      </c>
      <c r="H661" t="s">
        <v>249</v>
      </c>
      <c r="I661">
        <v>4045816</v>
      </c>
      <c r="J661">
        <v>5.55</v>
      </c>
      <c r="K661">
        <v>31</v>
      </c>
      <c r="L661" t="s">
        <v>252</v>
      </c>
    </row>
    <row r="662" spans="1:12" x14ac:dyDescent="0.25">
      <c r="A662" t="s">
        <v>75</v>
      </c>
      <c r="B662" t="s">
        <v>18</v>
      </c>
      <c r="C662" s="2">
        <v>45653</v>
      </c>
      <c r="D662" t="s">
        <v>401</v>
      </c>
      <c r="E662" t="s">
        <v>383</v>
      </c>
      <c r="F662" t="s">
        <v>23</v>
      </c>
      <c r="G662" t="s">
        <v>258</v>
      </c>
      <c r="H662" t="s">
        <v>249</v>
      </c>
      <c r="I662">
        <v>4045815</v>
      </c>
      <c r="J662">
        <v>5.55</v>
      </c>
      <c r="K662">
        <v>17</v>
      </c>
      <c r="L662" t="s">
        <v>252</v>
      </c>
    </row>
    <row r="663" spans="1:12" x14ac:dyDescent="0.25">
      <c r="A663" t="s">
        <v>75</v>
      </c>
      <c r="B663" t="s">
        <v>144</v>
      </c>
      <c r="C663" s="2">
        <v>45653</v>
      </c>
      <c r="D663" t="s">
        <v>396</v>
      </c>
      <c r="E663" t="s">
        <v>39</v>
      </c>
      <c r="F663" t="s">
        <v>37</v>
      </c>
      <c r="G663" t="s">
        <v>255</v>
      </c>
      <c r="H663" t="s">
        <v>248</v>
      </c>
      <c r="I663">
        <v>4045814</v>
      </c>
      <c r="J663">
        <v>10.39</v>
      </c>
      <c r="K663">
        <v>31</v>
      </c>
      <c r="L663" t="s">
        <v>252</v>
      </c>
    </row>
    <row r="664" spans="1:12" x14ac:dyDescent="0.25">
      <c r="A664" t="s">
        <v>75</v>
      </c>
      <c r="B664" t="s">
        <v>139</v>
      </c>
      <c r="C664" s="2">
        <v>45653</v>
      </c>
      <c r="D664" t="s">
        <v>389</v>
      </c>
      <c r="E664" t="s">
        <v>43</v>
      </c>
      <c r="F664" t="s">
        <v>37</v>
      </c>
      <c r="G664" t="s">
        <v>255</v>
      </c>
      <c r="H664" t="s">
        <v>248</v>
      </c>
      <c r="I664">
        <v>4045753</v>
      </c>
      <c r="J664">
        <v>20.329999999999998</v>
      </c>
      <c r="K664">
        <v>39</v>
      </c>
      <c r="L664" t="s">
        <v>252</v>
      </c>
    </row>
    <row r="665" spans="1:12" x14ac:dyDescent="0.25">
      <c r="A665" t="s">
        <v>75</v>
      </c>
      <c r="B665" t="s">
        <v>18</v>
      </c>
      <c r="C665" s="2">
        <v>45653</v>
      </c>
      <c r="D665" t="s">
        <v>401</v>
      </c>
      <c r="E665" t="s">
        <v>383</v>
      </c>
      <c r="F665" t="s">
        <v>23</v>
      </c>
      <c r="G665" t="s">
        <v>255</v>
      </c>
      <c r="H665" t="s">
        <v>248</v>
      </c>
      <c r="I665">
        <v>4045754</v>
      </c>
      <c r="J665">
        <v>20.329999999999998</v>
      </c>
      <c r="K665">
        <v>36</v>
      </c>
      <c r="L665" t="s">
        <v>252</v>
      </c>
    </row>
    <row r="666" spans="1:12" x14ac:dyDescent="0.25">
      <c r="A666" t="s">
        <v>75</v>
      </c>
      <c r="B666" t="s">
        <v>143</v>
      </c>
      <c r="C666" s="2">
        <v>45653</v>
      </c>
      <c r="D666" t="s">
        <v>399</v>
      </c>
      <c r="E666" t="s">
        <v>400</v>
      </c>
      <c r="F666" t="s">
        <v>23</v>
      </c>
      <c r="G666" t="s">
        <v>255</v>
      </c>
      <c r="H666" t="s">
        <v>248</v>
      </c>
      <c r="I666">
        <v>4046728</v>
      </c>
      <c r="J666">
        <v>26.95</v>
      </c>
      <c r="K666">
        <v>46</v>
      </c>
      <c r="L666" t="s">
        <v>252</v>
      </c>
    </row>
    <row r="667" spans="1:12" x14ac:dyDescent="0.25">
      <c r="A667" t="s">
        <v>75</v>
      </c>
      <c r="B667" t="s">
        <v>141</v>
      </c>
      <c r="C667" s="2">
        <v>45653</v>
      </c>
      <c r="D667" t="s">
        <v>406</v>
      </c>
      <c r="E667" t="s">
        <v>66</v>
      </c>
      <c r="F667" t="s">
        <v>23</v>
      </c>
      <c r="G667" t="s">
        <v>255</v>
      </c>
      <c r="H667" t="s">
        <v>248</v>
      </c>
      <c r="I667">
        <v>4045813</v>
      </c>
      <c r="J667">
        <v>10.39</v>
      </c>
      <c r="K667">
        <v>26</v>
      </c>
      <c r="L667" t="s">
        <v>252</v>
      </c>
    </row>
    <row r="668" spans="1:12" x14ac:dyDescent="0.25">
      <c r="A668" t="s">
        <v>75</v>
      </c>
      <c r="B668" t="s">
        <v>18</v>
      </c>
      <c r="C668" s="2">
        <v>45653</v>
      </c>
      <c r="D668" t="s">
        <v>403</v>
      </c>
      <c r="E668" t="s">
        <v>404</v>
      </c>
      <c r="F668" t="s">
        <v>23</v>
      </c>
      <c r="G668" t="s">
        <v>255</v>
      </c>
      <c r="H668" t="s">
        <v>248</v>
      </c>
      <c r="I668">
        <v>4045947</v>
      </c>
      <c r="J668">
        <v>10.039999999999999</v>
      </c>
      <c r="K668">
        <v>19</v>
      </c>
      <c r="L668" t="s">
        <v>252</v>
      </c>
    </row>
    <row r="669" spans="1:12" x14ac:dyDescent="0.25">
      <c r="A669" t="s">
        <v>75</v>
      </c>
      <c r="B669" t="s">
        <v>138</v>
      </c>
      <c r="C669" s="2">
        <v>45653</v>
      </c>
      <c r="D669" t="s">
        <v>384</v>
      </c>
      <c r="E669" t="s">
        <v>36</v>
      </c>
      <c r="F669" t="s">
        <v>37</v>
      </c>
      <c r="G669" t="s">
        <v>255</v>
      </c>
      <c r="H669" t="s">
        <v>248</v>
      </c>
      <c r="I669">
        <v>4045948</v>
      </c>
      <c r="J669">
        <v>10.039999999999999</v>
      </c>
      <c r="K669">
        <v>29</v>
      </c>
      <c r="L669" t="s">
        <v>252</v>
      </c>
    </row>
    <row r="670" spans="1:12" x14ac:dyDescent="0.25">
      <c r="A670" t="s">
        <v>75</v>
      </c>
      <c r="B670" t="s">
        <v>135</v>
      </c>
      <c r="C670" s="2">
        <v>45653</v>
      </c>
      <c r="D670" t="s">
        <v>402</v>
      </c>
      <c r="E670" t="s">
        <v>30</v>
      </c>
      <c r="F670" t="s">
        <v>23</v>
      </c>
      <c r="G670" t="s">
        <v>259</v>
      </c>
      <c r="H670" t="s">
        <v>248</v>
      </c>
      <c r="I670">
        <v>4048965</v>
      </c>
      <c r="J670">
        <v>7.3</v>
      </c>
      <c r="K670">
        <v>11</v>
      </c>
      <c r="L670" t="s">
        <v>252</v>
      </c>
    </row>
    <row r="671" spans="1:12" x14ac:dyDescent="0.25">
      <c r="A671" t="s">
        <v>75</v>
      </c>
      <c r="B671" t="s">
        <v>143</v>
      </c>
      <c r="C671" s="2">
        <v>45653</v>
      </c>
      <c r="D671" t="s">
        <v>399</v>
      </c>
      <c r="E671" t="s">
        <v>400</v>
      </c>
      <c r="F671" t="s">
        <v>23</v>
      </c>
      <c r="G671" t="s">
        <v>259</v>
      </c>
      <c r="H671" t="s">
        <v>248</v>
      </c>
      <c r="I671">
        <v>4048966</v>
      </c>
      <c r="J671">
        <v>7.3</v>
      </c>
      <c r="K671">
        <v>16</v>
      </c>
      <c r="L671" t="s">
        <v>252</v>
      </c>
    </row>
    <row r="672" spans="1:12" x14ac:dyDescent="0.25">
      <c r="A672" t="s">
        <v>75</v>
      </c>
      <c r="B672" t="s">
        <v>18</v>
      </c>
      <c r="C672" s="2">
        <v>45653</v>
      </c>
      <c r="D672" t="s">
        <v>387</v>
      </c>
      <c r="E672" t="s">
        <v>388</v>
      </c>
      <c r="F672" t="s">
        <v>23</v>
      </c>
      <c r="G672" t="s">
        <v>258</v>
      </c>
      <c r="H672" t="s">
        <v>249</v>
      </c>
      <c r="I672">
        <v>4045958</v>
      </c>
      <c r="J672">
        <v>4.88</v>
      </c>
      <c r="K672">
        <v>26</v>
      </c>
      <c r="L672" t="s">
        <v>252</v>
      </c>
    </row>
    <row r="673" spans="1:12" x14ac:dyDescent="0.25">
      <c r="A673" t="s">
        <v>75</v>
      </c>
      <c r="B673" t="s">
        <v>143</v>
      </c>
      <c r="C673" s="2">
        <v>45653</v>
      </c>
      <c r="D673" t="s">
        <v>399</v>
      </c>
      <c r="E673" t="s">
        <v>400</v>
      </c>
      <c r="F673" t="s">
        <v>23</v>
      </c>
      <c r="G673" t="s">
        <v>258</v>
      </c>
      <c r="H673" t="s">
        <v>249</v>
      </c>
      <c r="I673">
        <v>4045959</v>
      </c>
      <c r="J673">
        <v>4.88</v>
      </c>
      <c r="K673">
        <v>43</v>
      </c>
      <c r="L673" t="s">
        <v>252</v>
      </c>
    </row>
    <row r="674" spans="1:12" x14ac:dyDescent="0.25">
      <c r="A674" t="s">
        <v>75</v>
      </c>
      <c r="B674" t="s">
        <v>138</v>
      </c>
      <c r="C674" s="2">
        <v>45653</v>
      </c>
      <c r="D674" t="s">
        <v>384</v>
      </c>
      <c r="E674" t="s">
        <v>36</v>
      </c>
      <c r="F674" t="s">
        <v>37</v>
      </c>
      <c r="G674" t="s">
        <v>255</v>
      </c>
      <c r="H674" t="s">
        <v>248</v>
      </c>
      <c r="I674">
        <v>4048959</v>
      </c>
      <c r="J674">
        <v>12.98</v>
      </c>
      <c r="K674">
        <v>36</v>
      </c>
      <c r="L674" t="s">
        <v>252</v>
      </c>
    </row>
    <row r="675" spans="1:12" x14ac:dyDescent="0.25">
      <c r="A675" t="s">
        <v>75</v>
      </c>
      <c r="B675" t="s">
        <v>18</v>
      </c>
      <c r="C675" s="2">
        <v>45653</v>
      </c>
      <c r="D675" t="s">
        <v>382</v>
      </c>
      <c r="E675" t="s">
        <v>33</v>
      </c>
      <c r="F675" t="s">
        <v>23</v>
      </c>
      <c r="G675" t="s">
        <v>255</v>
      </c>
      <c r="H675" t="s">
        <v>248</v>
      </c>
      <c r="I675">
        <v>4048958</v>
      </c>
      <c r="J675">
        <v>12.98</v>
      </c>
      <c r="K675">
        <v>29</v>
      </c>
      <c r="L675" t="s">
        <v>252</v>
      </c>
    </row>
    <row r="676" spans="1:12" x14ac:dyDescent="0.25">
      <c r="A676" t="s">
        <v>75</v>
      </c>
      <c r="B676" t="s">
        <v>133</v>
      </c>
      <c r="C676" s="2">
        <v>45654</v>
      </c>
      <c r="D676" t="s">
        <v>405</v>
      </c>
      <c r="E676" t="s">
        <v>64</v>
      </c>
      <c r="F676" t="s">
        <v>23</v>
      </c>
      <c r="G676" t="s">
        <v>255</v>
      </c>
      <c r="H676" t="s">
        <v>248</v>
      </c>
      <c r="I676">
        <v>4048881</v>
      </c>
      <c r="J676">
        <v>12.15</v>
      </c>
      <c r="K676">
        <v>20</v>
      </c>
      <c r="L676" t="s">
        <v>252</v>
      </c>
    </row>
    <row r="677" spans="1:12" x14ac:dyDescent="0.25">
      <c r="A677" t="s">
        <v>75</v>
      </c>
      <c r="B677" t="s">
        <v>18</v>
      </c>
      <c r="C677" s="2">
        <v>45654</v>
      </c>
      <c r="D677" t="s">
        <v>380</v>
      </c>
      <c r="E677" t="s">
        <v>69</v>
      </c>
      <c r="F677" t="s">
        <v>23</v>
      </c>
      <c r="G677" t="s">
        <v>255</v>
      </c>
      <c r="H677" t="s">
        <v>248</v>
      </c>
      <c r="I677">
        <v>4048892</v>
      </c>
      <c r="J677">
        <v>26.97</v>
      </c>
      <c r="K677">
        <v>42</v>
      </c>
      <c r="L677" t="s">
        <v>252</v>
      </c>
    </row>
    <row r="678" spans="1:12" x14ac:dyDescent="0.25">
      <c r="A678" t="s">
        <v>75</v>
      </c>
      <c r="B678" t="s">
        <v>135</v>
      </c>
      <c r="C678" s="2">
        <v>45654</v>
      </c>
      <c r="D678" t="s">
        <v>402</v>
      </c>
      <c r="E678" t="s">
        <v>30</v>
      </c>
      <c r="F678" t="s">
        <v>23</v>
      </c>
      <c r="G678" t="s">
        <v>408</v>
      </c>
      <c r="H678" t="s">
        <v>248</v>
      </c>
      <c r="I678">
        <v>4049787</v>
      </c>
      <c r="J678">
        <v>31.58</v>
      </c>
      <c r="K678">
        <v>37</v>
      </c>
      <c r="L678" t="s">
        <v>252</v>
      </c>
    </row>
    <row r="679" spans="1:12" x14ac:dyDescent="0.25">
      <c r="A679" t="s">
        <v>75</v>
      </c>
      <c r="B679" t="s">
        <v>141</v>
      </c>
      <c r="C679" s="2">
        <v>45654</v>
      </c>
      <c r="D679" t="s">
        <v>406</v>
      </c>
      <c r="E679" t="s">
        <v>66</v>
      </c>
      <c r="F679" t="s">
        <v>23</v>
      </c>
      <c r="G679" t="s">
        <v>251</v>
      </c>
      <c r="H679" t="s">
        <v>249</v>
      </c>
      <c r="I679">
        <v>4048974</v>
      </c>
      <c r="J679">
        <v>14.88</v>
      </c>
      <c r="K679">
        <v>29</v>
      </c>
      <c r="L679" t="s">
        <v>252</v>
      </c>
    </row>
    <row r="680" spans="1:12" x14ac:dyDescent="0.25">
      <c r="A680" t="s">
        <v>75</v>
      </c>
      <c r="B680" t="s">
        <v>140</v>
      </c>
      <c r="C680" s="2">
        <v>45654</v>
      </c>
      <c r="D680" t="s">
        <v>385</v>
      </c>
      <c r="E680" t="s">
        <v>386</v>
      </c>
      <c r="F680" t="s">
        <v>23</v>
      </c>
      <c r="G680" t="s">
        <v>258</v>
      </c>
      <c r="H680" t="s">
        <v>249</v>
      </c>
      <c r="I680">
        <v>4049607</v>
      </c>
      <c r="J680">
        <v>6.02</v>
      </c>
      <c r="K680">
        <v>13</v>
      </c>
      <c r="L680" t="s">
        <v>252</v>
      </c>
    </row>
    <row r="681" spans="1:12" x14ac:dyDescent="0.25">
      <c r="A681" t="s">
        <v>75</v>
      </c>
      <c r="B681" t="s">
        <v>18</v>
      </c>
      <c r="C681" s="2">
        <v>45654</v>
      </c>
      <c r="D681" t="s">
        <v>394</v>
      </c>
      <c r="E681" t="s">
        <v>24</v>
      </c>
      <c r="F681" t="s">
        <v>23</v>
      </c>
      <c r="G681" t="s">
        <v>258</v>
      </c>
      <c r="H681" t="s">
        <v>249</v>
      </c>
      <c r="I681">
        <v>4049606</v>
      </c>
      <c r="J681">
        <v>6.02</v>
      </c>
      <c r="K681">
        <v>9</v>
      </c>
      <c r="L681" t="s">
        <v>252</v>
      </c>
    </row>
    <row r="682" spans="1:12" x14ac:dyDescent="0.25">
      <c r="A682" t="s">
        <v>75</v>
      </c>
      <c r="B682" t="s">
        <v>135</v>
      </c>
      <c r="C682" s="2">
        <v>45654</v>
      </c>
      <c r="D682" t="s">
        <v>402</v>
      </c>
      <c r="E682" t="s">
        <v>30</v>
      </c>
      <c r="F682" t="s">
        <v>23</v>
      </c>
      <c r="G682" t="s">
        <v>407</v>
      </c>
      <c r="H682" t="s">
        <v>248</v>
      </c>
      <c r="I682">
        <v>4049492</v>
      </c>
      <c r="J682">
        <v>24.28</v>
      </c>
      <c r="K682">
        <v>30</v>
      </c>
      <c r="L682" t="s">
        <v>252</v>
      </c>
    </row>
    <row r="683" spans="1:12" x14ac:dyDescent="0.25">
      <c r="A683" t="s">
        <v>75</v>
      </c>
      <c r="B683" t="s">
        <v>138</v>
      </c>
      <c r="C683" s="2">
        <v>45654</v>
      </c>
      <c r="D683" t="s">
        <v>384</v>
      </c>
      <c r="E683" t="s">
        <v>36</v>
      </c>
      <c r="F683" t="s">
        <v>37</v>
      </c>
      <c r="G683" t="s">
        <v>256</v>
      </c>
      <c r="H683" t="s">
        <v>248</v>
      </c>
      <c r="I683">
        <v>4049485</v>
      </c>
      <c r="J683">
        <v>24.28</v>
      </c>
      <c r="K683">
        <v>26</v>
      </c>
      <c r="L683" t="s">
        <v>252</v>
      </c>
    </row>
    <row r="684" spans="1:12" x14ac:dyDescent="0.25">
      <c r="A684" t="s">
        <v>75</v>
      </c>
      <c r="B684" t="s">
        <v>133</v>
      </c>
      <c r="C684" s="2">
        <v>45654</v>
      </c>
      <c r="D684" t="s">
        <v>405</v>
      </c>
      <c r="E684" t="s">
        <v>64</v>
      </c>
      <c r="F684" t="s">
        <v>23</v>
      </c>
      <c r="G684" t="s">
        <v>255</v>
      </c>
      <c r="H684" t="s">
        <v>248</v>
      </c>
      <c r="I684">
        <v>4048880</v>
      </c>
      <c r="J684">
        <v>12.15</v>
      </c>
      <c r="K684">
        <v>30</v>
      </c>
      <c r="L684" t="s">
        <v>252</v>
      </c>
    </row>
    <row r="685" spans="1:12" x14ac:dyDescent="0.25">
      <c r="A685" t="s">
        <v>75</v>
      </c>
      <c r="B685" t="s">
        <v>140</v>
      </c>
      <c r="C685" s="2">
        <v>45654</v>
      </c>
      <c r="D685" t="s">
        <v>385</v>
      </c>
      <c r="E685" t="s">
        <v>386</v>
      </c>
      <c r="F685" t="s">
        <v>23</v>
      </c>
      <c r="G685" t="s">
        <v>255</v>
      </c>
      <c r="H685" t="s">
        <v>248</v>
      </c>
      <c r="I685">
        <v>4046488</v>
      </c>
      <c r="J685">
        <v>29.43</v>
      </c>
      <c r="K685">
        <v>71</v>
      </c>
      <c r="L685" t="s">
        <v>252</v>
      </c>
    </row>
    <row r="686" spans="1:12" x14ac:dyDescent="0.25">
      <c r="A686" t="s">
        <v>75</v>
      </c>
      <c r="B686" t="s">
        <v>133</v>
      </c>
      <c r="C686" s="2">
        <v>45654</v>
      </c>
      <c r="D686" t="s">
        <v>405</v>
      </c>
      <c r="E686" t="s">
        <v>64</v>
      </c>
      <c r="F686" t="s">
        <v>23</v>
      </c>
      <c r="G686" t="s">
        <v>255</v>
      </c>
      <c r="H686" t="s">
        <v>248</v>
      </c>
      <c r="I686">
        <v>4046443</v>
      </c>
      <c r="J686">
        <v>7.93</v>
      </c>
      <c r="K686">
        <v>41</v>
      </c>
      <c r="L686" t="s">
        <v>252</v>
      </c>
    </row>
    <row r="687" spans="1:12" x14ac:dyDescent="0.25">
      <c r="A687" t="s">
        <v>75</v>
      </c>
      <c r="B687" t="s">
        <v>141</v>
      </c>
      <c r="C687" s="2">
        <v>45654</v>
      </c>
      <c r="D687" t="s">
        <v>406</v>
      </c>
      <c r="E687" t="s">
        <v>66</v>
      </c>
      <c r="F687" t="s">
        <v>23</v>
      </c>
      <c r="G687" t="s">
        <v>257</v>
      </c>
      <c r="H687" t="s">
        <v>248</v>
      </c>
      <c r="I687">
        <v>4046410</v>
      </c>
      <c r="J687">
        <v>12.08</v>
      </c>
      <c r="K687">
        <v>20</v>
      </c>
      <c r="L687" t="s">
        <v>252</v>
      </c>
    </row>
    <row r="688" spans="1:12" x14ac:dyDescent="0.25">
      <c r="A688" t="s">
        <v>75</v>
      </c>
      <c r="B688" t="s">
        <v>18</v>
      </c>
      <c r="C688" s="2">
        <v>45654</v>
      </c>
      <c r="D688" t="s">
        <v>380</v>
      </c>
      <c r="E688" t="s">
        <v>69</v>
      </c>
      <c r="F688" t="s">
        <v>23</v>
      </c>
      <c r="G688" t="s">
        <v>255</v>
      </c>
      <c r="H688" t="s">
        <v>248</v>
      </c>
      <c r="I688">
        <v>4046489</v>
      </c>
      <c r="J688">
        <v>29.43</v>
      </c>
      <c r="K688">
        <v>65</v>
      </c>
      <c r="L688" t="s">
        <v>252</v>
      </c>
    </row>
    <row r="689" spans="1:12" x14ac:dyDescent="0.25">
      <c r="A689" t="s">
        <v>75</v>
      </c>
      <c r="B689" t="s">
        <v>135</v>
      </c>
      <c r="C689" s="2">
        <v>45654</v>
      </c>
      <c r="D689" t="s">
        <v>402</v>
      </c>
      <c r="E689" t="s">
        <v>30</v>
      </c>
      <c r="F689" t="s">
        <v>23</v>
      </c>
      <c r="G689" t="s">
        <v>255</v>
      </c>
      <c r="H689" t="s">
        <v>248</v>
      </c>
      <c r="I689">
        <v>4046771</v>
      </c>
      <c r="J689">
        <v>15.59</v>
      </c>
      <c r="K689">
        <v>32</v>
      </c>
      <c r="L689" t="s">
        <v>252</v>
      </c>
    </row>
    <row r="690" spans="1:12" x14ac:dyDescent="0.25">
      <c r="A690" t="s">
        <v>75</v>
      </c>
      <c r="B690" t="s">
        <v>133</v>
      </c>
      <c r="C690" s="2">
        <v>45654</v>
      </c>
      <c r="D690" t="s">
        <v>405</v>
      </c>
      <c r="E690" t="s">
        <v>64</v>
      </c>
      <c r="F690" t="s">
        <v>23</v>
      </c>
      <c r="G690" t="s">
        <v>257</v>
      </c>
      <c r="H690" t="s">
        <v>248</v>
      </c>
      <c r="I690">
        <v>4046409</v>
      </c>
      <c r="J690">
        <v>12.08</v>
      </c>
      <c r="K690">
        <v>21</v>
      </c>
      <c r="L690" t="s">
        <v>252</v>
      </c>
    </row>
    <row r="691" spans="1:12" x14ac:dyDescent="0.25">
      <c r="A691" t="s">
        <v>75</v>
      </c>
      <c r="B691" t="s">
        <v>140</v>
      </c>
      <c r="C691" s="2">
        <v>45654</v>
      </c>
      <c r="D691" t="s">
        <v>385</v>
      </c>
      <c r="E691" t="s">
        <v>386</v>
      </c>
      <c r="F691" t="s">
        <v>23</v>
      </c>
      <c r="G691" t="s">
        <v>255</v>
      </c>
      <c r="H691" t="s">
        <v>248</v>
      </c>
      <c r="I691">
        <v>4046770</v>
      </c>
      <c r="J691">
        <v>15.59</v>
      </c>
      <c r="K691">
        <v>31</v>
      </c>
      <c r="L691" t="s">
        <v>252</v>
      </c>
    </row>
    <row r="692" spans="1:12" x14ac:dyDescent="0.25">
      <c r="A692" t="s">
        <v>75</v>
      </c>
      <c r="B692" t="s">
        <v>18</v>
      </c>
      <c r="C692" s="2">
        <v>45655</v>
      </c>
      <c r="D692" t="s">
        <v>394</v>
      </c>
      <c r="E692" t="s">
        <v>24</v>
      </c>
      <c r="F692" t="s">
        <v>23</v>
      </c>
      <c r="G692" t="s">
        <v>255</v>
      </c>
      <c r="H692" t="s">
        <v>248</v>
      </c>
      <c r="I692">
        <v>4049641</v>
      </c>
      <c r="J692">
        <v>15.59</v>
      </c>
      <c r="K692">
        <v>51</v>
      </c>
      <c r="L692" t="s">
        <v>252</v>
      </c>
    </row>
    <row r="693" spans="1:12" x14ac:dyDescent="0.25">
      <c r="A693" t="s">
        <v>75</v>
      </c>
      <c r="B693" t="s">
        <v>143</v>
      </c>
      <c r="C693" s="2">
        <v>45655</v>
      </c>
      <c r="D693" t="s">
        <v>399</v>
      </c>
      <c r="E693" t="s">
        <v>400</v>
      </c>
      <c r="F693" t="s">
        <v>23</v>
      </c>
      <c r="G693" t="s">
        <v>255</v>
      </c>
      <c r="H693" t="s">
        <v>248</v>
      </c>
      <c r="I693">
        <v>4049643</v>
      </c>
      <c r="J693">
        <v>15.59</v>
      </c>
      <c r="K693">
        <v>25</v>
      </c>
      <c r="L693" t="s">
        <v>252</v>
      </c>
    </row>
    <row r="694" spans="1:12" x14ac:dyDescent="0.25">
      <c r="A694" t="s">
        <v>75</v>
      </c>
      <c r="B694" t="s">
        <v>18</v>
      </c>
      <c r="C694" s="2">
        <v>45655</v>
      </c>
      <c r="D694" t="s">
        <v>380</v>
      </c>
      <c r="E694" t="s">
        <v>69</v>
      </c>
      <c r="F694" t="s">
        <v>23</v>
      </c>
      <c r="G694" t="s">
        <v>255</v>
      </c>
      <c r="H694" t="s">
        <v>248</v>
      </c>
      <c r="I694">
        <v>4049848</v>
      </c>
      <c r="J694">
        <v>10.49</v>
      </c>
      <c r="K694">
        <v>12</v>
      </c>
      <c r="L694" t="s">
        <v>252</v>
      </c>
    </row>
    <row r="695" spans="1:12" x14ac:dyDescent="0.25">
      <c r="A695" t="s">
        <v>75</v>
      </c>
      <c r="B695" t="s">
        <v>18</v>
      </c>
      <c r="C695" s="2">
        <v>45655</v>
      </c>
      <c r="D695" t="s">
        <v>394</v>
      </c>
      <c r="E695" t="s">
        <v>24</v>
      </c>
      <c r="F695" t="s">
        <v>23</v>
      </c>
      <c r="G695" t="s">
        <v>255</v>
      </c>
      <c r="H695" t="s">
        <v>248</v>
      </c>
      <c r="I695">
        <v>4049847</v>
      </c>
      <c r="J695">
        <v>10.49</v>
      </c>
      <c r="K695">
        <v>18</v>
      </c>
      <c r="L695" t="s">
        <v>252</v>
      </c>
    </row>
    <row r="696" spans="1:12" x14ac:dyDescent="0.25">
      <c r="A696" t="s">
        <v>75</v>
      </c>
      <c r="B696" t="s">
        <v>133</v>
      </c>
      <c r="C696" s="2">
        <v>45655</v>
      </c>
      <c r="D696" t="s">
        <v>405</v>
      </c>
      <c r="E696" t="s">
        <v>64</v>
      </c>
      <c r="F696" t="s">
        <v>23</v>
      </c>
      <c r="G696" t="s">
        <v>257</v>
      </c>
      <c r="H696" t="s">
        <v>248</v>
      </c>
      <c r="I696">
        <v>4049687</v>
      </c>
      <c r="J696">
        <v>31.54</v>
      </c>
      <c r="K696">
        <v>43</v>
      </c>
      <c r="L696" t="s">
        <v>252</v>
      </c>
    </row>
    <row r="697" spans="1:12" x14ac:dyDescent="0.25">
      <c r="A697" t="s">
        <v>75</v>
      </c>
      <c r="B697" t="s">
        <v>18</v>
      </c>
      <c r="C697" s="2">
        <v>45655</v>
      </c>
      <c r="D697" t="s">
        <v>394</v>
      </c>
      <c r="E697" t="s">
        <v>24</v>
      </c>
      <c r="F697" t="s">
        <v>23</v>
      </c>
      <c r="G697" t="s">
        <v>255</v>
      </c>
      <c r="H697" t="s">
        <v>248</v>
      </c>
      <c r="I697">
        <v>4049477</v>
      </c>
      <c r="J697">
        <v>13.41</v>
      </c>
      <c r="K697">
        <v>38</v>
      </c>
      <c r="L697" t="s">
        <v>252</v>
      </c>
    </row>
    <row r="698" spans="1:12" x14ac:dyDescent="0.25">
      <c r="A698" t="s">
        <v>75</v>
      </c>
      <c r="B698" t="s">
        <v>136</v>
      </c>
      <c r="C698" s="2">
        <v>45655</v>
      </c>
      <c r="D698" t="s">
        <v>228</v>
      </c>
      <c r="E698" t="s">
        <v>58</v>
      </c>
      <c r="F698" t="s">
        <v>23</v>
      </c>
      <c r="G698" t="s">
        <v>251</v>
      </c>
      <c r="H698" t="s">
        <v>249</v>
      </c>
      <c r="I698">
        <v>4047321</v>
      </c>
      <c r="J698">
        <v>29.52</v>
      </c>
      <c r="K698">
        <v>35</v>
      </c>
      <c r="L698" t="s">
        <v>252</v>
      </c>
    </row>
    <row r="699" spans="1:12" x14ac:dyDescent="0.25">
      <c r="A699" t="s">
        <v>75</v>
      </c>
      <c r="B699" t="s">
        <v>133</v>
      </c>
      <c r="C699" s="2">
        <v>45655</v>
      </c>
      <c r="D699" t="s">
        <v>405</v>
      </c>
      <c r="E699" t="s">
        <v>64</v>
      </c>
      <c r="F699" t="s">
        <v>23</v>
      </c>
      <c r="G699" t="s">
        <v>256</v>
      </c>
      <c r="H699" t="s">
        <v>248</v>
      </c>
      <c r="I699">
        <v>4047320</v>
      </c>
      <c r="J699">
        <v>16.59</v>
      </c>
      <c r="K699">
        <v>23</v>
      </c>
      <c r="L699" t="s">
        <v>252</v>
      </c>
    </row>
    <row r="700" spans="1:12" x14ac:dyDescent="0.25">
      <c r="A700" t="s">
        <v>75</v>
      </c>
      <c r="B700" t="s">
        <v>18</v>
      </c>
      <c r="C700" s="2">
        <v>45655</v>
      </c>
      <c r="D700" t="s">
        <v>380</v>
      </c>
      <c r="E700" t="s">
        <v>69</v>
      </c>
      <c r="F700" t="s">
        <v>23</v>
      </c>
      <c r="G700" t="s">
        <v>255</v>
      </c>
      <c r="H700" t="s">
        <v>248</v>
      </c>
      <c r="I700">
        <v>4047319</v>
      </c>
      <c r="J700">
        <v>16.59</v>
      </c>
      <c r="K700">
        <v>43</v>
      </c>
      <c r="L700" t="s">
        <v>252</v>
      </c>
    </row>
    <row r="701" spans="1:12" x14ac:dyDescent="0.25">
      <c r="A701" t="s">
        <v>75</v>
      </c>
      <c r="B701" t="s">
        <v>133</v>
      </c>
      <c r="C701" s="2">
        <v>45655</v>
      </c>
      <c r="D701" t="s">
        <v>405</v>
      </c>
      <c r="E701" t="s">
        <v>64</v>
      </c>
      <c r="F701" t="s">
        <v>23</v>
      </c>
      <c r="G701" t="s">
        <v>257</v>
      </c>
      <c r="H701" t="s">
        <v>248</v>
      </c>
      <c r="I701">
        <v>4047220</v>
      </c>
      <c r="J701">
        <v>9.56</v>
      </c>
      <c r="K701">
        <v>19</v>
      </c>
      <c r="L701" t="s">
        <v>252</v>
      </c>
    </row>
    <row r="702" spans="1:12" x14ac:dyDescent="0.25">
      <c r="A702" t="s">
        <v>75</v>
      </c>
      <c r="B702" t="s">
        <v>18</v>
      </c>
      <c r="C702" s="2">
        <v>45655</v>
      </c>
      <c r="D702" t="s">
        <v>394</v>
      </c>
      <c r="E702" t="s">
        <v>24</v>
      </c>
      <c r="F702" t="s">
        <v>23</v>
      </c>
      <c r="G702" t="s">
        <v>257</v>
      </c>
      <c r="H702" t="s">
        <v>248</v>
      </c>
      <c r="I702">
        <v>4047219</v>
      </c>
      <c r="J702">
        <v>9.56</v>
      </c>
      <c r="K702">
        <v>16</v>
      </c>
      <c r="L702" t="s">
        <v>252</v>
      </c>
    </row>
    <row r="703" spans="1:12" x14ac:dyDescent="0.25">
      <c r="A703" t="s">
        <v>75</v>
      </c>
      <c r="B703" t="s">
        <v>18</v>
      </c>
      <c r="C703" s="2">
        <v>45655</v>
      </c>
      <c r="D703" t="s">
        <v>390</v>
      </c>
      <c r="E703" t="s">
        <v>19</v>
      </c>
      <c r="F703" t="s">
        <v>20</v>
      </c>
      <c r="G703" t="s">
        <v>251</v>
      </c>
      <c r="H703" t="s">
        <v>249</v>
      </c>
      <c r="I703">
        <v>4046651</v>
      </c>
      <c r="J703">
        <v>19.62</v>
      </c>
      <c r="K703">
        <v>6</v>
      </c>
      <c r="L703" t="s">
        <v>252</v>
      </c>
    </row>
    <row r="704" spans="1:12" x14ac:dyDescent="0.25">
      <c r="A704" t="s">
        <v>75</v>
      </c>
      <c r="B704" t="s">
        <v>18</v>
      </c>
      <c r="C704" s="2">
        <v>45655</v>
      </c>
      <c r="D704" t="s">
        <v>390</v>
      </c>
      <c r="E704" t="s">
        <v>19</v>
      </c>
      <c r="F704" t="s">
        <v>20</v>
      </c>
      <c r="G704" t="s">
        <v>391</v>
      </c>
      <c r="H704" t="s">
        <v>248</v>
      </c>
      <c r="I704">
        <v>4048982</v>
      </c>
      <c r="J704">
        <v>13.29</v>
      </c>
      <c r="K704">
        <v>29</v>
      </c>
      <c r="L704" t="s">
        <v>252</v>
      </c>
    </row>
    <row r="705" spans="1:12" x14ac:dyDescent="0.25">
      <c r="A705" t="s">
        <v>75</v>
      </c>
      <c r="B705" t="s">
        <v>18</v>
      </c>
      <c r="C705" s="2">
        <v>45655</v>
      </c>
      <c r="D705" t="s">
        <v>380</v>
      </c>
      <c r="E705" t="s">
        <v>69</v>
      </c>
      <c r="F705" t="s">
        <v>23</v>
      </c>
      <c r="G705" t="s">
        <v>255</v>
      </c>
      <c r="H705" t="s">
        <v>248</v>
      </c>
      <c r="I705">
        <v>4049543</v>
      </c>
      <c r="J705">
        <v>32.909999999999997</v>
      </c>
      <c r="K705">
        <v>61</v>
      </c>
      <c r="L705" t="s">
        <v>252</v>
      </c>
    </row>
    <row r="706" spans="1:12" x14ac:dyDescent="0.25">
      <c r="A706" t="s">
        <v>75</v>
      </c>
      <c r="B706" t="s">
        <v>133</v>
      </c>
      <c r="C706" s="2">
        <v>45655</v>
      </c>
      <c r="D706" t="s">
        <v>405</v>
      </c>
      <c r="E706" t="s">
        <v>64</v>
      </c>
      <c r="F706" t="s">
        <v>23</v>
      </c>
      <c r="G706" t="s">
        <v>257</v>
      </c>
      <c r="H706" t="s">
        <v>248</v>
      </c>
      <c r="I706">
        <v>4049554</v>
      </c>
      <c r="J706">
        <v>30.84</v>
      </c>
      <c r="K706">
        <v>60</v>
      </c>
      <c r="L706" t="s">
        <v>252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706"/>
  <sheetViews>
    <sheetView showGridLines="0" topLeftCell="D1" workbookViewId="0">
      <selection activeCell="Y1" sqref="Y1"/>
    </sheetView>
  </sheetViews>
  <sheetFormatPr defaultColWidth="8.85546875"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9.42578125" bestFit="1" customWidth="1"/>
    <col min="5" max="5" width="9.28515625" bestFit="1" customWidth="1"/>
    <col min="6" max="6" width="20.28515625" bestFit="1" customWidth="1"/>
    <col min="7" max="7" width="10.7109375" bestFit="1" customWidth="1"/>
    <col min="8" max="8" width="8" bestFit="1" customWidth="1"/>
    <col min="9" max="9" width="13.140625" bestFit="1" customWidth="1"/>
    <col min="10" max="10" width="9.85546875" bestFit="1" customWidth="1"/>
    <col min="11" max="11" width="6" bestFit="1" customWidth="1"/>
    <col min="12" max="12" width="5.42578125" bestFit="1" customWidth="1"/>
    <col min="13" max="13" width="8.140625" bestFit="1" customWidth="1"/>
    <col min="14" max="14" width="7.7109375" bestFit="1" customWidth="1"/>
    <col min="15" max="15" width="4" bestFit="1" customWidth="1"/>
    <col min="16" max="16" width="6" bestFit="1" customWidth="1"/>
    <col min="17" max="17" width="6.42578125" bestFit="1" customWidth="1"/>
    <col min="18" max="18" width="8" bestFit="1" customWidth="1"/>
    <col min="19" max="19" width="8.140625" bestFit="1" customWidth="1"/>
    <col min="20" max="20" width="7.42578125" bestFit="1" customWidth="1"/>
    <col min="21" max="21" width="6.28515625" style="91" bestFit="1" customWidth="1"/>
    <col min="22" max="22" width="14.140625" style="91" bestFit="1" customWidth="1"/>
    <col min="23" max="23" width="8" bestFit="1" customWidth="1"/>
    <col min="24" max="24" width="12" bestFit="1" customWidth="1"/>
    <col min="25" max="25" width="12.28515625" bestFit="1" customWidth="1"/>
    <col min="26" max="26" width="14.42578125" bestFit="1" customWidth="1"/>
    <col min="27" max="27" width="12.85546875" bestFit="1" customWidth="1"/>
    <col min="28" max="28" width="6.1406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42578125" bestFit="1" customWidth="1"/>
  </cols>
  <sheetData>
    <row r="1" spans="1:31" s="111" customFormat="1" ht="30" x14ac:dyDescent="0.25">
      <c r="A1" s="111" t="s">
        <v>238</v>
      </c>
      <c r="B1" t="s">
        <v>261</v>
      </c>
      <c r="C1" t="s">
        <v>262</v>
      </c>
      <c r="D1" s="111" t="s">
        <v>263</v>
      </c>
      <c r="E1" s="111" t="s">
        <v>179</v>
      </c>
      <c r="F1" s="111" t="s">
        <v>239</v>
      </c>
      <c r="G1" s="111" t="s">
        <v>6</v>
      </c>
      <c r="H1" s="111" t="s">
        <v>181</v>
      </c>
      <c r="I1" s="111" t="s">
        <v>182</v>
      </c>
      <c r="J1" s="111" t="s">
        <v>183</v>
      </c>
      <c r="K1" s="111" t="s">
        <v>184</v>
      </c>
      <c r="L1" s="111" t="s">
        <v>185</v>
      </c>
      <c r="M1" s="111" t="s">
        <v>186</v>
      </c>
      <c r="N1" t="s">
        <v>250</v>
      </c>
      <c r="O1" s="111" t="s">
        <v>187</v>
      </c>
      <c r="P1" s="111" t="s">
        <v>188</v>
      </c>
      <c r="Q1" s="111" t="s">
        <v>189</v>
      </c>
      <c r="R1" s="111" t="s">
        <v>190</v>
      </c>
      <c r="S1" s="111" t="s">
        <v>191</v>
      </c>
      <c r="T1" s="111" t="s">
        <v>264</v>
      </c>
      <c r="U1" s="112" t="s">
        <v>265</v>
      </c>
      <c r="V1" s="112" t="s">
        <v>266</v>
      </c>
      <c r="W1" s="111" t="s">
        <v>267</v>
      </c>
      <c r="X1" s="111" t="s">
        <v>268</v>
      </c>
      <c r="Y1" s="111" t="s">
        <v>269</v>
      </c>
      <c r="Z1" s="112" t="s">
        <v>270</v>
      </c>
      <c r="AA1" t="s">
        <v>240</v>
      </c>
      <c r="AB1" s="111" t="s">
        <v>271</v>
      </c>
      <c r="AC1" s="111" t="s">
        <v>272</v>
      </c>
    </row>
    <row r="2" spans="1:31" x14ac:dyDescent="0.25">
      <c r="A2" t="s">
        <v>18</v>
      </c>
      <c r="B2" t="s">
        <v>409</v>
      </c>
      <c r="C2" t="s">
        <v>410</v>
      </c>
      <c r="D2" s="3">
        <v>0</v>
      </c>
      <c r="E2" t="s">
        <v>75</v>
      </c>
      <c r="F2" t="s">
        <v>378</v>
      </c>
      <c r="G2" s="2">
        <v>45642</v>
      </c>
      <c r="H2">
        <v>4043556</v>
      </c>
      <c r="I2" t="s">
        <v>379</v>
      </c>
      <c r="J2" t="s">
        <v>255</v>
      </c>
      <c r="K2">
        <v>7.09</v>
      </c>
      <c r="L2">
        <v>13</v>
      </c>
      <c r="M2" t="s">
        <v>248</v>
      </c>
      <c r="N2" t="s">
        <v>252</v>
      </c>
      <c r="O2">
        <v>6.5</v>
      </c>
      <c r="P2">
        <v>7.09</v>
      </c>
      <c r="Q2">
        <v>2</v>
      </c>
      <c r="R2">
        <v>14.18</v>
      </c>
      <c r="S2">
        <v>20.68</v>
      </c>
      <c r="T2">
        <v>0</v>
      </c>
      <c r="U2" s="91">
        <v>0</v>
      </c>
      <c r="V2" s="91">
        <v>0</v>
      </c>
      <c r="W2">
        <v>35.787500000000001</v>
      </c>
      <c r="X2">
        <v>0.21666666666666667</v>
      </c>
      <c r="Y2">
        <v>7.7539583333333342</v>
      </c>
      <c r="Z2" s="183">
        <v>12.926</v>
      </c>
      <c r="AA2" t="s">
        <v>20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7.7539583333333333</v>
      </c>
      <c r="AE2"/>
    </row>
    <row r="3" spans="1:31" x14ac:dyDescent="0.25">
      <c r="A3" t="s">
        <v>21</v>
      </c>
      <c r="B3" t="s">
        <v>443</v>
      </c>
      <c r="C3" t="s">
        <v>444</v>
      </c>
      <c r="D3" s="3">
        <v>0</v>
      </c>
      <c r="E3" t="s">
        <v>75</v>
      </c>
      <c r="F3" t="s">
        <v>230</v>
      </c>
      <c r="G3" s="2">
        <v>45642</v>
      </c>
      <c r="H3">
        <v>4039939</v>
      </c>
      <c r="I3" t="s">
        <v>231</v>
      </c>
      <c r="J3" t="s">
        <v>255</v>
      </c>
      <c r="K3">
        <v>5.17</v>
      </c>
      <c r="L3">
        <v>10</v>
      </c>
      <c r="M3" t="s">
        <v>248</v>
      </c>
      <c r="N3" t="s">
        <v>252</v>
      </c>
      <c r="O3">
        <v>5</v>
      </c>
      <c r="P3">
        <v>5.17</v>
      </c>
      <c r="Q3">
        <v>1.75</v>
      </c>
      <c r="R3">
        <v>9.0474999999999994</v>
      </c>
      <c r="S3">
        <v>14.047499999999999</v>
      </c>
      <c r="T3">
        <v>3.75</v>
      </c>
      <c r="U3" s="91">
        <v>0</v>
      </c>
      <c r="V3" s="91">
        <v>3.75</v>
      </c>
      <c r="W3">
        <v>32.5</v>
      </c>
      <c r="X3">
        <v>0.16666666666666666</v>
      </c>
      <c r="Y3">
        <v>5.4166666666666661</v>
      </c>
      <c r="Z3" s="183">
        <v>8.6308000000000007</v>
      </c>
      <c r="AA3" t="s">
        <v>23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5.416666666666667</v>
      </c>
      <c r="AE3"/>
    </row>
    <row r="4" spans="1:31" x14ac:dyDescent="0.25">
      <c r="A4" t="s">
        <v>136</v>
      </c>
      <c r="B4" t="s">
        <v>411</v>
      </c>
      <c r="C4" t="s">
        <v>412</v>
      </c>
      <c r="D4" s="3">
        <v>0</v>
      </c>
      <c r="E4" t="s">
        <v>75</v>
      </c>
      <c r="F4" t="s">
        <v>234</v>
      </c>
      <c r="G4" s="2">
        <v>45642</v>
      </c>
      <c r="H4">
        <v>4042128</v>
      </c>
      <c r="I4" t="s">
        <v>58</v>
      </c>
      <c r="J4" t="s">
        <v>381</v>
      </c>
      <c r="K4">
        <v>17.27</v>
      </c>
      <c r="L4">
        <v>37</v>
      </c>
      <c r="M4" t="s">
        <v>248</v>
      </c>
      <c r="N4" t="s">
        <v>252</v>
      </c>
      <c r="O4">
        <v>5</v>
      </c>
      <c r="P4">
        <v>17.27</v>
      </c>
      <c r="Q4">
        <v>1.75</v>
      </c>
      <c r="R4">
        <v>30.2225</v>
      </c>
      <c r="S4">
        <v>35.222499999999997</v>
      </c>
      <c r="T4">
        <v>10.5</v>
      </c>
      <c r="U4" s="91">
        <v>0</v>
      </c>
      <c r="V4" s="91">
        <v>10.5</v>
      </c>
      <c r="W4">
        <v>32.5</v>
      </c>
      <c r="X4">
        <v>0.6166666666666667</v>
      </c>
      <c r="Y4">
        <v>20.041666666666668</v>
      </c>
      <c r="Z4" s="183">
        <v>15.1808</v>
      </c>
      <c r="AA4" t="s">
        <v>37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">
        <f>Fares_Big_Star_Export[[#This Row],[Trip Time]]*Fares_Big_Star_Export[[#This Row],[HOURLY DATA]]/60</f>
        <v>20.041666666666668</v>
      </c>
      <c r="AE4"/>
    </row>
    <row r="5" spans="1:31" x14ac:dyDescent="0.25">
      <c r="A5" t="s">
        <v>18</v>
      </c>
      <c r="B5" t="s">
        <v>413</v>
      </c>
      <c r="C5" t="s">
        <v>414</v>
      </c>
      <c r="D5" s="3">
        <v>0</v>
      </c>
      <c r="E5" t="s">
        <v>75</v>
      </c>
      <c r="F5" t="s">
        <v>394</v>
      </c>
      <c r="G5" s="2">
        <v>45642</v>
      </c>
      <c r="H5">
        <v>4038808</v>
      </c>
      <c r="I5" t="s">
        <v>24</v>
      </c>
      <c r="J5" t="s">
        <v>255</v>
      </c>
      <c r="K5">
        <v>10.039999999999999</v>
      </c>
      <c r="L5">
        <v>42</v>
      </c>
      <c r="M5" t="s">
        <v>248</v>
      </c>
      <c r="N5" t="s">
        <v>252</v>
      </c>
      <c r="O5">
        <v>6.5</v>
      </c>
      <c r="P5">
        <v>10.039999999999999</v>
      </c>
      <c r="Q5">
        <v>2</v>
      </c>
      <c r="R5">
        <v>20.079999999999998</v>
      </c>
      <c r="S5">
        <v>26.58</v>
      </c>
      <c r="T5">
        <v>0</v>
      </c>
      <c r="U5" s="91">
        <v>0</v>
      </c>
      <c r="V5" s="91">
        <v>0</v>
      </c>
      <c r="W5">
        <v>35.787500000000001</v>
      </c>
      <c r="X5">
        <v>0.7</v>
      </c>
      <c r="Y5">
        <v>25.05125</v>
      </c>
      <c r="Z5" s="183">
        <v>1.5287999999999999</v>
      </c>
      <c r="AA5" t="s">
        <v>23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25.05125</v>
      </c>
      <c r="AE5"/>
    </row>
    <row r="6" spans="1:31" x14ac:dyDescent="0.25">
      <c r="A6" t="s">
        <v>18</v>
      </c>
      <c r="B6" t="s">
        <v>415</v>
      </c>
      <c r="C6" t="s">
        <v>416</v>
      </c>
      <c r="D6" s="3">
        <v>0</v>
      </c>
      <c r="E6" t="s">
        <v>75</v>
      </c>
      <c r="F6" t="s">
        <v>394</v>
      </c>
      <c r="G6" s="2">
        <v>45642</v>
      </c>
      <c r="H6">
        <v>4038657</v>
      </c>
      <c r="I6" t="s">
        <v>24</v>
      </c>
      <c r="J6" t="s">
        <v>255</v>
      </c>
      <c r="K6">
        <v>10.39</v>
      </c>
      <c r="L6">
        <v>40</v>
      </c>
      <c r="M6" t="s">
        <v>248</v>
      </c>
      <c r="N6" t="s">
        <v>252</v>
      </c>
      <c r="O6">
        <v>6.5</v>
      </c>
      <c r="P6">
        <v>10.39</v>
      </c>
      <c r="Q6">
        <v>2</v>
      </c>
      <c r="R6">
        <v>20.78</v>
      </c>
      <c r="S6">
        <v>27.28</v>
      </c>
      <c r="T6">
        <v>5.5</v>
      </c>
      <c r="U6" s="91">
        <v>0</v>
      </c>
      <c r="V6" s="91">
        <v>5.5</v>
      </c>
      <c r="W6">
        <v>35.787500000000001</v>
      </c>
      <c r="X6">
        <v>0.66666666666666663</v>
      </c>
      <c r="Y6">
        <v>23.858333333333334</v>
      </c>
      <c r="Z6" s="183">
        <v>3.4217</v>
      </c>
      <c r="AA6" t="s">
        <v>23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23.858333333333334</v>
      </c>
      <c r="AE6"/>
    </row>
    <row r="7" spans="1:31" x14ac:dyDescent="0.25">
      <c r="A7" t="s">
        <v>18</v>
      </c>
      <c r="B7" t="s">
        <v>417</v>
      </c>
      <c r="C7" t="s">
        <v>418</v>
      </c>
      <c r="D7" s="3">
        <v>0</v>
      </c>
      <c r="E7" t="s">
        <v>75</v>
      </c>
      <c r="F7" t="s">
        <v>394</v>
      </c>
      <c r="G7" s="2">
        <v>45642</v>
      </c>
      <c r="H7">
        <v>4038659</v>
      </c>
      <c r="I7" t="s">
        <v>24</v>
      </c>
      <c r="J7" t="s">
        <v>258</v>
      </c>
      <c r="K7">
        <v>5.55</v>
      </c>
      <c r="L7">
        <v>17</v>
      </c>
      <c r="M7" t="s">
        <v>249</v>
      </c>
      <c r="N7" t="s">
        <v>252</v>
      </c>
      <c r="O7">
        <v>6.5</v>
      </c>
      <c r="P7">
        <v>5.55</v>
      </c>
      <c r="Q7">
        <v>2</v>
      </c>
      <c r="R7">
        <v>11.1</v>
      </c>
      <c r="S7">
        <v>17.600000000000001</v>
      </c>
      <c r="T7">
        <v>5.5</v>
      </c>
      <c r="U7" s="91">
        <v>0</v>
      </c>
      <c r="V7" s="91">
        <v>5.5</v>
      </c>
      <c r="W7">
        <v>35.787500000000001</v>
      </c>
      <c r="X7">
        <v>0.28333333333333333</v>
      </c>
      <c r="Y7">
        <v>10.139791666666667</v>
      </c>
      <c r="Z7" s="183">
        <v>7.4602000000000004</v>
      </c>
      <c r="AA7" t="s">
        <v>23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10.139791666666667</v>
      </c>
      <c r="AE7"/>
    </row>
    <row r="8" spans="1:31" x14ac:dyDescent="0.25">
      <c r="A8" t="s">
        <v>18</v>
      </c>
      <c r="B8" t="s">
        <v>419</v>
      </c>
      <c r="C8" t="s">
        <v>420</v>
      </c>
      <c r="D8" s="3">
        <v>0</v>
      </c>
      <c r="E8" t="s">
        <v>75</v>
      </c>
      <c r="F8" t="s">
        <v>394</v>
      </c>
      <c r="G8" s="2">
        <v>45642</v>
      </c>
      <c r="H8">
        <v>4038660</v>
      </c>
      <c r="I8" t="s">
        <v>24</v>
      </c>
      <c r="J8" t="s">
        <v>258</v>
      </c>
      <c r="K8">
        <v>5.55</v>
      </c>
      <c r="L8">
        <v>28</v>
      </c>
      <c r="M8" t="s">
        <v>249</v>
      </c>
      <c r="N8" t="s">
        <v>252</v>
      </c>
      <c r="O8">
        <v>6.5</v>
      </c>
      <c r="P8">
        <v>5.55</v>
      </c>
      <c r="Q8">
        <v>2</v>
      </c>
      <c r="R8">
        <v>11.1</v>
      </c>
      <c r="S8">
        <v>17.600000000000001</v>
      </c>
      <c r="T8">
        <v>0</v>
      </c>
      <c r="U8" s="91">
        <v>0</v>
      </c>
      <c r="V8" s="91">
        <v>0</v>
      </c>
      <c r="W8">
        <v>35.787500000000001</v>
      </c>
      <c r="X8">
        <v>0.46666666666666667</v>
      </c>
      <c r="Y8">
        <v>16.700833333333335</v>
      </c>
      <c r="Z8" s="183">
        <v>0.8992</v>
      </c>
      <c r="AA8" t="s">
        <v>23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16.700833333333335</v>
      </c>
      <c r="AE8"/>
    </row>
    <row r="9" spans="1:31" x14ac:dyDescent="0.25">
      <c r="A9" t="s">
        <v>140</v>
      </c>
      <c r="B9" t="s">
        <v>518</v>
      </c>
      <c r="C9" t="s">
        <v>519</v>
      </c>
      <c r="D9" s="3">
        <v>0</v>
      </c>
      <c r="E9" t="s">
        <v>75</v>
      </c>
      <c r="F9" t="s">
        <v>385</v>
      </c>
      <c r="G9" s="2">
        <v>45642</v>
      </c>
      <c r="H9">
        <v>4038682</v>
      </c>
      <c r="I9" t="s">
        <v>386</v>
      </c>
      <c r="J9" t="s">
        <v>255</v>
      </c>
      <c r="K9">
        <v>7.08</v>
      </c>
      <c r="L9">
        <v>22</v>
      </c>
      <c r="M9" t="s">
        <v>248</v>
      </c>
      <c r="N9" t="s">
        <v>252</v>
      </c>
      <c r="O9">
        <v>5</v>
      </c>
      <c r="P9">
        <v>7.08</v>
      </c>
      <c r="Q9">
        <v>1.75</v>
      </c>
      <c r="R9">
        <v>12.39</v>
      </c>
      <c r="S9">
        <v>17.39</v>
      </c>
      <c r="T9">
        <v>0</v>
      </c>
      <c r="U9" s="91">
        <v>0</v>
      </c>
      <c r="V9" s="91">
        <v>0</v>
      </c>
      <c r="W9">
        <v>32.5</v>
      </c>
      <c r="X9">
        <v>0.36666666666666664</v>
      </c>
      <c r="Y9">
        <v>11.916666666666666</v>
      </c>
      <c r="Z9" s="183">
        <v>5.4733000000000001</v>
      </c>
      <c r="AA9" t="s">
        <v>23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11.916666666666666</v>
      </c>
      <c r="AE9"/>
    </row>
    <row r="10" spans="1:31" x14ac:dyDescent="0.25">
      <c r="A10" t="s">
        <v>140</v>
      </c>
      <c r="B10" t="s">
        <v>516</v>
      </c>
      <c r="C10" t="s">
        <v>517</v>
      </c>
      <c r="D10" s="3">
        <v>0</v>
      </c>
      <c r="E10" t="s">
        <v>75</v>
      </c>
      <c r="F10" t="s">
        <v>385</v>
      </c>
      <c r="G10" s="2">
        <v>45642</v>
      </c>
      <c r="H10">
        <v>4041997</v>
      </c>
      <c r="I10" t="s">
        <v>386</v>
      </c>
      <c r="J10" t="s">
        <v>255</v>
      </c>
      <c r="K10">
        <v>17.73</v>
      </c>
      <c r="L10">
        <v>55</v>
      </c>
      <c r="M10" t="s">
        <v>248</v>
      </c>
      <c r="N10" t="s">
        <v>252</v>
      </c>
      <c r="O10">
        <v>5</v>
      </c>
      <c r="P10">
        <v>17.73</v>
      </c>
      <c r="Q10">
        <v>1.75</v>
      </c>
      <c r="R10">
        <v>31.0275</v>
      </c>
      <c r="S10">
        <v>36.027500000000003</v>
      </c>
      <c r="T10">
        <v>0</v>
      </c>
      <c r="U10" s="91">
        <v>0</v>
      </c>
      <c r="V10" s="91">
        <v>0</v>
      </c>
      <c r="W10">
        <v>32.5</v>
      </c>
      <c r="X10">
        <v>0.91666666666666663</v>
      </c>
      <c r="Y10">
        <v>29.791666666666664</v>
      </c>
      <c r="Z10" s="183">
        <v>6.2358000000000002</v>
      </c>
      <c r="AA10" t="s">
        <v>23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29.791666666666668</v>
      </c>
      <c r="AE10"/>
    </row>
    <row r="11" spans="1:31" x14ac:dyDescent="0.25">
      <c r="A11" t="s">
        <v>140</v>
      </c>
      <c r="B11" t="s">
        <v>514</v>
      </c>
      <c r="C11" t="s">
        <v>515</v>
      </c>
      <c r="D11" s="3">
        <v>0</v>
      </c>
      <c r="E11" t="s">
        <v>75</v>
      </c>
      <c r="F11" t="s">
        <v>385</v>
      </c>
      <c r="G11" s="2">
        <v>45642</v>
      </c>
      <c r="H11">
        <v>4041991</v>
      </c>
      <c r="I11" t="s">
        <v>386</v>
      </c>
      <c r="J11" t="s">
        <v>255</v>
      </c>
      <c r="K11">
        <v>17.73</v>
      </c>
      <c r="L11">
        <v>56</v>
      </c>
      <c r="M11" t="s">
        <v>248</v>
      </c>
      <c r="N11" t="s">
        <v>252</v>
      </c>
      <c r="O11">
        <v>5</v>
      </c>
      <c r="P11">
        <v>17.73</v>
      </c>
      <c r="Q11">
        <v>1.75</v>
      </c>
      <c r="R11">
        <v>31.0275</v>
      </c>
      <c r="S11">
        <v>36.027500000000003</v>
      </c>
      <c r="T11">
        <v>0</v>
      </c>
      <c r="U11" s="91">
        <v>0</v>
      </c>
      <c r="V11" s="91">
        <v>0</v>
      </c>
      <c r="W11">
        <v>32.5</v>
      </c>
      <c r="X11">
        <v>0.93333333333333335</v>
      </c>
      <c r="Y11">
        <v>30.333333333333332</v>
      </c>
      <c r="Z11" s="183">
        <v>5.6942000000000004</v>
      </c>
      <c r="AA11" t="s">
        <v>23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30.333333333333332</v>
      </c>
      <c r="AE11"/>
    </row>
    <row r="12" spans="1:31" x14ac:dyDescent="0.25">
      <c r="A12" t="s">
        <v>140</v>
      </c>
      <c r="B12" t="s">
        <v>512</v>
      </c>
      <c r="C12" t="s">
        <v>513</v>
      </c>
      <c r="D12" s="3">
        <v>0</v>
      </c>
      <c r="E12" t="s">
        <v>75</v>
      </c>
      <c r="F12" t="s">
        <v>385</v>
      </c>
      <c r="G12" s="2">
        <v>45642</v>
      </c>
      <c r="H12">
        <v>4042366</v>
      </c>
      <c r="I12" t="s">
        <v>386</v>
      </c>
      <c r="J12" t="s">
        <v>255</v>
      </c>
      <c r="K12">
        <v>17.22</v>
      </c>
      <c r="L12">
        <v>52</v>
      </c>
      <c r="M12" t="s">
        <v>248</v>
      </c>
      <c r="N12" t="s">
        <v>252</v>
      </c>
      <c r="O12">
        <v>5</v>
      </c>
      <c r="P12">
        <v>17.22</v>
      </c>
      <c r="Q12">
        <v>1.75</v>
      </c>
      <c r="R12">
        <v>30.134999999999998</v>
      </c>
      <c r="S12">
        <v>35.134999999999998</v>
      </c>
      <c r="T12">
        <v>5</v>
      </c>
      <c r="U12" s="91">
        <v>0</v>
      </c>
      <c r="V12" s="91">
        <v>5</v>
      </c>
      <c r="W12">
        <v>32.5</v>
      </c>
      <c r="X12">
        <v>0.8666666666666667</v>
      </c>
      <c r="Y12">
        <v>28.166666666666668</v>
      </c>
      <c r="Z12" s="183">
        <v>6.9683000000000002</v>
      </c>
      <c r="AA12" t="s">
        <v>23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28.166666666666668</v>
      </c>
      <c r="AE12"/>
    </row>
    <row r="13" spans="1:31" x14ac:dyDescent="0.25">
      <c r="A13" t="s">
        <v>140</v>
      </c>
      <c r="B13" t="s">
        <v>489</v>
      </c>
      <c r="C13" t="s">
        <v>490</v>
      </c>
      <c r="D13" s="3">
        <v>0</v>
      </c>
      <c r="E13" t="s">
        <v>75</v>
      </c>
      <c r="F13" t="s">
        <v>385</v>
      </c>
      <c r="G13" s="2">
        <v>45642</v>
      </c>
      <c r="H13">
        <v>4042166</v>
      </c>
      <c r="I13" t="s">
        <v>386</v>
      </c>
      <c r="J13" t="s">
        <v>255</v>
      </c>
      <c r="K13">
        <v>26.71</v>
      </c>
      <c r="L13">
        <v>75</v>
      </c>
      <c r="M13" t="s">
        <v>248</v>
      </c>
      <c r="N13" t="s">
        <v>252</v>
      </c>
      <c r="O13">
        <v>5</v>
      </c>
      <c r="P13">
        <v>26.71</v>
      </c>
      <c r="Q13">
        <v>1.75</v>
      </c>
      <c r="R13">
        <v>46.7425</v>
      </c>
      <c r="S13">
        <v>51.7425</v>
      </c>
      <c r="T13">
        <v>5.5</v>
      </c>
      <c r="U13" s="91">
        <v>0</v>
      </c>
      <c r="V13" s="91">
        <v>5.5</v>
      </c>
      <c r="W13">
        <v>32.5</v>
      </c>
      <c r="X13">
        <v>1.25</v>
      </c>
      <c r="Y13">
        <v>40.625</v>
      </c>
      <c r="Z13" s="183">
        <v>11.1175</v>
      </c>
      <c r="AA13" t="s">
        <v>23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40.625</v>
      </c>
      <c r="AE13"/>
    </row>
    <row r="14" spans="1:31" x14ac:dyDescent="0.25">
      <c r="A14" t="s">
        <v>140</v>
      </c>
      <c r="B14" t="s">
        <v>495</v>
      </c>
      <c r="C14" t="s">
        <v>496</v>
      </c>
      <c r="D14" s="3">
        <v>0</v>
      </c>
      <c r="E14" t="s">
        <v>75</v>
      </c>
      <c r="F14" t="s">
        <v>385</v>
      </c>
      <c r="G14" s="2">
        <v>45642</v>
      </c>
      <c r="H14">
        <v>4041267</v>
      </c>
      <c r="I14" t="s">
        <v>386</v>
      </c>
      <c r="J14" t="s">
        <v>255</v>
      </c>
      <c r="K14">
        <v>16.13</v>
      </c>
      <c r="L14">
        <v>36</v>
      </c>
      <c r="M14" t="s">
        <v>248</v>
      </c>
      <c r="N14" t="s">
        <v>252</v>
      </c>
      <c r="O14">
        <v>5</v>
      </c>
      <c r="P14">
        <v>16.13</v>
      </c>
      <c r="Q14">
        <v>1.75</v>
      </c>
      <c r="R14">
        <v>28.227499999999999</v>
      </c>
      <c r="S14">
        <v>33.227499999999999</v>
      </c>
      <c r="T14">
        <v>5.5</v>
      </c>
      <c r="U14" s="91">
        <v>0</v>
      </c>
      <c r="V14" s="91">
        <v>5.5</v>
      </c>
      <c r="W14">
        <v>32.5</v>
      </c>
      <c r="X14">
        <v>0.6</v>
      </c>
      <c r="Y14">
        <v>19.5</v>
      </c>
      <c r="Z14" s="183">
        <v>13.727499999999999</v>
      </c>
      <c r="AA14" t="s">
        <v>23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19.5</v>
      </c>
      <c r="AE14"/>
    </row>
    <row r="15" spans="1:31" x14ac:dyDescent="0.25">
      <c r="A15" t="s">
        <v>140</v>
      </c>
      <c r="B15" t="s">
        <v>497</v>
      </c>
      <c r="C15" t="s">
        <v>498</v>
      </c>
      <c r="D15" s="3">
        <v>0</v>
      </c>
      <c r="E15" t="s">
        <v>75</v>
      </c>
      <c r="F15" t="s">
        <v>385</v>
      </c>
      <c r="G15" s="2">
        <v>45642</v>
      </c>
      <c r="H15">
        <v>4040630</v>
      </c>
      <c r="I15" t="s">
        <v>386</v>
      </c>
      <c r="J15" t="s">
        <v>255</v>
      </c>
      <c r="K15">
        <v>19.91</v>
      </c>
      <c r="L15">
        <v>100</v>
      </c>
      <c r="M15" t="s">
        <v>248</v>
      </c>
      <c r="N15" t="s">
        <v>252</v>
      </c>
      <c r="O15">
        <v>5</v>
      </c>
      <c r="P15">
        <v>19.91</v>
      </c>
      <c r="Q15">
        <v>1.75</v>
      </c>
      <c r="R15">
        <v>34.842500000000001</v>
      </c>
      <c r="S15">
        <v>39.842500000000001</v>
      </c>
      <c r="T15">
        <v>5</v>
      </c>
      <c r="U15" s="91">
        <v>0</v>
      </c>
      <c r="V15" s="91">
        <v>5</v>
      </c>
      <c r="W15">
        <v>32.5</v>
      </c>
      <c r="X15">
        <v>1.6666666666666667</v>
      </c>
      <c r="Y15">
        <v>54.166666666666671</v>
      </c>
      <c r="Z15" s="183">
        <v>-14.324199999999999</v>
      </c>
      <c r="AA15" t="s">
        <v>23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54.166666666666664</v>
      </c>
      <c r="AE15"/>
    </row>
    <row r="16" spans="1:31" x14ac:dyDescent="0.25">
      <c r="A16" t="s">
        <v>139</v>
      </c>
      <c r="B16" t="s">
        <v>431</v>
      </c>
      <c r="C16" t="s">
        <v>432</v>
      </c>
      <c r="D16" s="3">
        <v>0</v>
      </c>
      <c r="E16" t="s">
        <v>75</v>
      </c>
      <c r="F16" t="s">
        <v>389</v>
      </c>
      <c r="G16" s="2">
        <v>45642</v>
      </c>
      <c r="H16">
        <v>4042173</v>
      </c>
      <c r="I16" t="s">
        <v>43</v>
      </c>
      <c r="J16" t="s">
        <v>255</v>
      </c>
      <c r="K16">
        <v>19.53</v>
      </c>
      <c r="L16">
        <v>46</v>
      </c>
      <c r="M16" t="s">
        <v>248</v>
      </c>
      <c r="N16" t="s">
        <v>252</v>
      </c>
      <c r="O16">
        <v>5</v>
      </c>
      <c r="P16">
        <v>19.53</v>
      </c>
      <c r="Q16">
        <v>1.75</v>
      </c>
      <c r="R16">
        <v>34.177500000000002</v>
      </c>
      <c r="S16">
        <v>39.177500000000002</v>
      </c>
      <c r="T16">
        <v>5</v>
      </c>
      <c r="U16" s="91">
        <v>0</v>
      </c>
      <c r="V16" s="91">
        <v>5</v>
      </c>
      <c r="W16">
        <v>29</v>
      </c>
      <c r="X16">
        <v>0.76666666666666672</v>
      </c>
      <c r="Y16">
        <v>22.233333333333334</v>
      </c>
      <c r="Z16" s="183">
        <v>16.944199999999999</v>
      </c>
      <c r="AA16" t="s">
        <v>37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22.233333333333334</v>
      </c>
      <c r="AE16"/>
    </row>
    <row r="17" spans="1:31" x14ac:dyDescent="0.25">
      <c r="A17" t="s">
        <v>139</v>
      </c>
      <c r="B17" t="s">
        <v>433</v>
      </c>
      <c r="C17" t="s">
        <v>434</v>
      </c>
      <c r="D17" s="3">
        <v>0</v>
      </c>
      <c r="E17" t="s">
        <v>75</v>
      </c>
      <c r="F17" t="s">
        <v>389</v>
      </c>
      <c r="G17" s="2">
        <v>45642</v>
      </c>
      <c r="H17">
        <v>4038801</v>
      </c>
      <c r="I17" t="s">
        <v>43</v>
      </c>
      <c r="J17" t="s">
        <v>255</v>
      </c>
      <c r="K17">
        <v>7.27</v>
      </c>
      <c r="L17">
        <v>39</v>
      </c>
      <c r="M17" t="s">
        <v>248</v>
      </c>
      <c r="N17" t="s">
        <v>252</v>
      </c>
      <c r="O17">
        <v>5</v>
      </c>
      <c r="P17">
        <v>7.27</v>
      </c>
      <c r="Q17">
        <v>1.75</v>
      </c>
      <c r="R17">
        <v>12.7225</v>
      </c>
      <c r="S17">
        <v>17.7225</v>
      </c>
      <c r="T17">
        <v>0</v>
      </c>
      <c r="U17" s="91">
        <v>0</v>
      </c>
      <c r="V17" s="91">
        <v>0</v>
      </c>
      <c r="W17">
        <v>29</v>
      </c>
      <c r="X17">
        <v>0.65</v>
      </c>
      <c r="Y17">
        <v>18.850000000000001</v>
      </c>
      <c r="Z17" s="183">
        <v>-1.1274999999999999</v>
      </c>
      <c r="AA17" t="s">
        <v>37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18.850000000000001</v>
      </c>
      <c r="AE17"/>
    </row>
    <row r="18" spans="1:31" x14ac:dyDescent="0.25">
      <c r="A18" t="s">
        <v>139</v>
      </c>
      <c r="B18" t="s">
        <v>435</v>
      </c>
      <c r="C18" t="s">
        <v>434</v>
      </c>
      <c r="D18" s="3">
        <v>0</v>
      </c>
      <c r="E18" t="s">
        <v>75</v>
      </c>
      <c r="F18" t="s">
        <v>389</v>
      </c>
      <c r="G18" s="2">
        <v>45642</v>
      </c>
      <c r="H18">
        <v>4038578</v>
      </c>
      <c r="I18" t="s">
        <v>43</v>
      </c>
      <c r="J18" t="s">
        <v>255</v>
      </c>
      <c r="K18">
        <v>20.329999999999998</v>
      </c>
      <c r="L18">
        <v>73</v>
      </c>
      <c r="M18" t="s">
        <v>248</v>
      </c>
      <c r="N18" t="s">
        <v>252</v>
      </c>
      <c r="O18">
        <v>5</v>
      </c>
      <c r="P18">
        <v>20.329999999999998</v>
      </c>
      <c r="Q18">
        <v>1.75</v>
      </c>
      <c r="R18">
        <v>35.577500000000001</v>
      </c>
      <c r="S18">
        <v>40.577500000000001</v>
      </c>
      <c r="T18">
        <v>0</v>
      </c>
      <c r="U18" s="91">
        <v>0</v>
      </c>
      <c r="V18" s="91">
        <v>0</v>
      </c>
      <c r="W18">
        <v>29</v>
      </c>
      <c r="X18">
        <v>1.2166666666666666</v>
      </c>
      <c r="Y18">
        <v>35.283333333333331</v>
      </c>
      <c r="Z18" s="183">
        <v>5.2942</v>
      </c>
      <c r="AA18" t="s">
        <v>37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35.283333333333331</v>
      </c>
      <c r="AE18"/>
    </row>
    <row r="19" spans="1:31" x14ac:dyDescent="0.25">
      <c r="A19" t="s">
        <v>139</v>
      </c>
      <c r="B19" t="s">
        <v>436</v>
      </c>
      <c r="C19" t="s">
        <v>434</v>
      </c>
      <c r="D19" s="3">
        <v>0</v>
      </c>
      <c r="E19" t="s">
        <v>75</v>
      </c>
      <c r="F19" t="s">
        <v>389</v>
      </c>
      <c r="G19" s="2">
        <v>45642</v>
      </c>
      <c r="H19">
        <v>4038692</v>
      </c>
      <c r="I19" t="s">
        <v>43</v>
      </c>
      <c r="J19" t="s">
        <v>255</v>
      </c>
      <c r="K19">
        <v>17.43</v>
      </c>
      <c r="L19">
        <v>61</v>
      </c>
      <c r="M19" t="s">
        <v>248</v>
      </c>
      <c r="N19" t="s">
        <v>252</v>
      </c>
      <c r="O19">
        <v>5</v>
      </c>
      <c r="P19">
        <v>17.43</v>
      </c>
      <c r="Q19">
        <v>1.75</v>
      </c>
      <c r="R19">
        <v>30.502499999999998</v>
      </c>
      <c r="S19">
        <v>35.502499999999998</v>
      </c>
      <c r="T19">
        <v>0</v>
      </c>
      <c r="U19" s="91">
        <v>0</v>
      </c>
      <c r="V19" s="91">
        <v>0</v>
      </c>
      <c r="W19">
        <v>29</v>
      </c>
      <c r="X19">
        <v>1.0166666666666666</v>
      </c>
      <c r="Y19">
        <v>29.483333333333331</v>
      </c>
      <c r="Z19" s="183">
        <v>6.0191999999999997</v>
      </c>
      <c r="AA19" t="s">
        <v>37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29.483333333333334</v>
      </c>
      <c r="AE19"/>
    </row>
    <row r="20" spans="1:31" x14ac:dyDescent="0.25">
      <c r="A20" t="s">
        <v>139</v>
      </c>
      <c r="B20" t="s">
        <v>437</v>
      </c>
      <c r="C20" t="s">
        <v>438</v>
      </c>
      <c r="D20" s="3">
        <v>1</v>
      </c>
      <c r="E20" t="s">
        <v>75</v>
      </c>
      <c r="F20" t="s">
        <v>389</v>
      </c>
      <c r="G20" s="2">
        <v>45642</v>
      </c>
      <c r="H20">
        <v>4042595</v>
      </c>
      <c r="I20" t="s">
        <v>43</v>
      </c>
      <c r="J20" t="s">
        <v>257</v>
      </c>
      <c r="K20">
        <v>19.04</v>
      </c>
      <c r="L20">
        <v>39</v>
      </c>
      <c r="M20" t="s">
        <v>248</v>
      </c>
      <c r="N20" t="s">
        <v>252</v>
      </c>
      <c r="O20">
        <v>5</v>
      </c>
      <c r="P20">
        <v>19.04</v>
      </c>
      <c r="Q20">
        <v>1.75</v>
      </c>
      <c r="R20">
        <v>33.32</v>
      </c>
      <c r="S20">
        <v>38.32</v>
      </c>
      <c r="T20">
        <v>5</v>
      </c>
      <c r="U20" s="91">
        <v>5</v>
      </c>
      <c r="V20" s="91">
        <v>0</v>
      </c>
      <c r="W20">
        <v>29</v>
      </c>
      <c r="X20">
        <v>0.65</v>
      </c>
      <c r="Y20">
        <v>18.850000000000001</v>
      </c>
      <c r="Z20" s="183">
        <v>19.47</v>
      </c>
      <c r="AA20" t="s">
        <v>37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18.850000000000001</v>
      </c>
      <c r="AE20"/>
    </row>
    <row r="21" spans="1:31" x14ac:dyDescent="0.25">
      <c r="A21" t="s">
        <v>139</v>
      </c>
      <c r="B21" t="s">
        <v>439</v>
      </c>
      <c r="C21" t="s">
        <v>440</v>
      </c>
      <c r="D21" s="3">
        <v>0</v>
      </c>
      <c r="E21" t="s">
        <v>75</v>
      </c>
      <c r="F21" t="s">
        <v>389</v>
      </c>
      <c r="G21" s="2">
        <v>45642</v>
      </c>
      <c r="H21">
        <v>4040612</v>
      </c>
      <c r="I21" t="s">
        <v>43</v>
      </c>
      <c r="J21" t="s">
        <v>257</v>
      </c>
      <c r="K21">
        <v>19.100000000000001</v>
      </c>
      <c r="L21">
        <v>58</v>
      </c>
      <c r="M21" t="s">
        <v>248</v>
      </c>
      <c r="N21" t="s">
        <v>252</v>
      </c>
      <c r="O21">
        <v>5</v>
      </c>
      <c r="P21">
        <v>19.100000000000001</v>
      </c>
      <c r="Q21">
        <v>1.75</v>
      </c>
      <c r="R21">
        <v>33.425000000000004</v>
      </c>
      <c r="S21">
        <v>38.425000000000004</v>
      </c>
      <c r="T21">
        <v>5</v>
      </c>
      <c r="U21" s="91">
        <v>0</v>
      </c>
      <c r="V21" s="91">
        <v>5</v>
      </c>
      <c r="W21">
        <v>29</v>
      </c>
      <c r="X21">
        <v>0.96666666666666667</v>
      </c>
      <c r="Y21">
        <v>28.033333333333335</v>
      </c>
      <c r="Z21" s="183">
        <v>10.3917</v>
      </c>
      <c r="AA21" t="s">
        <v>37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28.033333333333335</v>
      </c>
      <c r="AE21"/>
    </row>
    <row r="22" spans="1:31" x14ac:dyDescent="0.25">
      <c r="A22" t="s">
        <v>143</v>
      </c>
      <c r="B22" t="s">
        <v>451</v>
      </c>
      <c r="C22" t="s">
        <v>452</v>
      </c>
      <c r="D22" s="3">
        <v>0</v>
      </c>
      <c r="E22" t="s">
        <v>75</v>
      </c>
      <c r="F22" t="s">
        <v>399</v>
      </c>
      <c r="G22" s="2">
        <v>45642</v>
      </c>
      <c r="H22">
        <v>4039884</v>
      </c>
      <c r="I22" t="s">
        <v>400</v>
      </c>
      <c r="J22" t="s">
        <v>258</v>
      </c>
      <c r="K22">
        <v>8.6</v>
      </c>
      <c r="L22">
        <v>16</v>
      </c>
      <c r="M22" t="s">
        <v>249</v>
      </c>
      <c r="N22" t="s">
        <v>252</v>
      </c>
      <c r="O22">
        <v>6.5</v>
      </c>
      <c r="P22">
        <v>8.6</v>
      </c>
      <c r="Q22">
        <v>2</v>
      </c>
      <c r="R22">
        <v>17.2</v>
      </c>
      <c r="S22">
        <v>23.7</v>
      </c>
      <c r="T22">
        <v>5</v>
      </c>
      <c r="U22" s="91">
        <v>0</v>
      </c>
      <c r="V22" s="91">
        <v>5</v>
      </c>
      <c r="W22">
        <v>32.5</v>
      </c>
      <c r="X22">
        <v>0.26666666666666666</v>
      </c>
      <c r="Y22">
        <v>8.6666666666666661</v>
      </c>
      <c r="Z22" s="183">
        <v>15.033300000000001</v>
      </c>
      <c r="AA22" t="s">
        <v>23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8.6666666666666661</v>
      </c>
      <c r="AE22"/>
    </row>
    <row r="23" spans="1:31" x14ac:dyDescent="0.25">
      <c r="A23" t="s">
        <v>18</v>
      </c>
      <c r="B23" t="s">
        <v>441</v>
      </c>
      <c r="C23" t="s">
        <v>442</v>
      </c>
      <c r="D23" s="3">
        <v>0</v>
      </c>
      <c r="E23" t="s">
        <v>75</v>
      </c>
      <c r="F23" t="s">
        <v>387</v>
      </c>
      <c r="G23" s="2">
        <v>45642</v>
      </c>
      <c r="H23">
        <v>4042668</v>
      </c>
      <c r="I23" t="s">
        <v>388</v>
      </c>
      <c r="J23" t="s">
        <v>257</v>
      </c>
      <c r="K23">
        <v>20.67</v>
      </c>
      <c r="L23">
        <v>32</v>
      </c>
      <c r="M23" t="s">
        <v>248</v>
      </c>
      <c r="N23" t="s">
        <v>252</v>
      </c>
      <c r="O23">
        <v>6.5</v>
      </c>
      <c r="P23">
        <v>20.67</v>
      </c>
      <c r="Q23">
        <v>2</v>
      </c>
      <c r="R23">
        <v>41.34</v>
      </c>
      <c r="S23">
        <v>47.84</v>
      </c>
      <c r="T23">
        <v>0</v>
      </c>
      <c r="U23" s="91">
        <v>0</v>
      </c>
      <c r="V23" s="91">
        <v>0</v>
      </c>
      <c r="W23">
        <v>35.787500000000001</v>
      </c>
      <c r="X23">
        <v>0.53333333333333333</v>
      </c>
      <c r="Y23">
        <v>19.086666666666666</v>
      </c>
      <c r="Z23" s="183">
        <v>28.753299999999999</v>
      </c>
      <c r="AA23" t="s">
        <v>23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19.086666666666666</v>
      </c>
      <c r="AE23"/>
    </row>
    <row r="24" spans="1:31" x14ac:dyDescent="0.25">
      <c r="A24" t="s">
        <v>142</v>
      </c>
      <c r="B24" t="s">
        <v>447</v>
      </c>
      <c r="C24" t="s">
        <v>448</v>
      </c>
      <c r="D24" s="3">
        <v>0</v>
      </c>
      <c r="E24" t="s">
        <v>75</v>
      </c>
      <c r="F24" t="s">
        <v>395</v>
      </c>
      <c r="G24" s="2">
        <v>45642</v>
      </c>
      <c r="H24">
        <v>4038964</v>
      </c>
      <c r="I24" t="s">
        <v>41</v>
      </c>
      <c r="J24" t="s">
        <v>255</v>
      </c>
      <c r="K24">
        <v>8.08</v>
      </c>
      <c r="L24">
        <v>49</v>
      </c>
      <c r="M24" t="s">
        <v>248</v>
      </c>
      <c r="N24" t="s">
        <v>252</v>
      </c>
      <c r="O24">
        <v>5</v>
      </c>
      <c r="P24">
        <v>8.08</v>
      </c>
      <c r="Q24">
        <v>1.75</v>
      </c>
      <c r="R24">
        <v>14.14</v>
      </c>
      <c r="S24">
        <v>19.14</v>
      </c>
      <c r="T24">
        <v>0</v>
      </c>
      <c r="U24" s="91">
        <v>0</v>
      </c>
      <c r="V24" s="91">
        <v>0</v>
      </c>
      <c r="W24">
        <v>32.5</v>
      </c>
      <c r="X24">
        <v>0.81666666666666665</v>
      </c>
      <c r="Y24">
        <v>26.541666666666668</v>
      </c>
      <c r="Z24" s="183">
        <v>-7.4016999999999999</v>
      </c>
      <c r="AA24" t="s">
        <v>23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26.541666666666668</v>
      </c>
      <c r="AE24"/>
    </row>
    <row r="25" spans="1:31" x14ac:dyDescent="0.25">
      <c r="A25" t="s">
        <v>142</v>
      </c>
      <c r="B25" t="s">
        <v>487</v>
      </c>
      <c r="C25" t="s">
        <v>488</v>
      </c>
      <c r="D25" s="3">
        <v>0</v>
      </c>
      <c r="E25" t="s">
        <v>75</v>
      </c>
      <c r="F25" t="s">
        <v>395</v>
      </c>
      <c r="G25" s="2">
        <v>45642</v>
      </c>
      <c r="H25">
        <v>4042493</v>
      </c>
      <c r="I25" t="s">
        <v>41</v>
      </c>
      <c r="J25" t="s">
        <v>255</v>
      </c>
      <c r="K25">
        <v>14.03</v>
      </c>
      <c r="L25">
        <v>70</v>
      </c>
      <c r="M25" t="s">
        <v>248</v>
      </c>
      <c r="N25" t="s">
        <v>252</v>
      </c>
      <c r="O25">
        <v>5</v>
      </c>
      <c r="P25">
        <v>14.03</v>
      </c>
      <c r="Q25">
        <v>1.75</v>
      </c>
      <c r="R25">
        <v>24.552499999999998</v>
      </c>
      <c r="S25">
        <v>29.552499999999998</v>
      </c>
      <c r="T25">
        <v>0</v>
      </c>
      <c r="U25" s="91">
        <v>0</v>
      </c>
      <c r="V25" s="91">
        <v>0</v>
      </c>
      <c r="W25">
        <v>32.5</v>
      </c>
      <c r="X25">
        <v>1.1666666666666667</v>
      </c>
      <c r="Y25">
        <v>37.916666666666671</v>
      </c>
      <c r="Z25" s="183">
        <v>-8.3642000000000003</v>
      </c>
      <c r="AA25" t="s">
        <v>23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37.916666666666664</v>
      </c>
      <c r="AE25"/>
    </row>
    <row r="26" spans="1:31" x14ac:dyDescent="0.25">
      <c r="A26" t="s">
        <v>21</v>
      </c>
      <c r="B26" t="s">
        <v>473</v>
      </c>
      <c r="C26" t="s">
        <v>474</v>
      </c>
      <c r="D26" s="3">
        <v>0</v>
      </c>
      <c r="E26" t="s">
        <v>75</v>
      </c>
      <c r="F26" t="s">
        <v>232</v>
      </c>
      <c r="G26" s="2">
        <v>45642</v>
      </c>
      <c r="H26">
        <v>4038706</v>
      </c>
      <c r="I26" t="s">
        <v>233</v>
      </c>
      <c r="J26" t="s">
        <v>255</v>
      </c>
      <c r="K26">
        <v>19.12</v>
      </c>
      <c r="L26">
        <v>52</v>
      </c>
      <c r="M26" t="s">
        <v>248</v>
      </c>
      <c r="N26" t="s">
        <v>252</v>
      </c>
      <c r="O26">
        <v>5</v>
      </c>
      <c r="P26">
        <v>19.12</v>
      </c>
      <c r="Q26">
        <v>1.75</v>
      </c>
      <c r="R26">
        <v>33.46</v>
      </c>
      <c r="S26">
        <v>38.46</v>
      </c>
      <c r="T26">
        <v>5.5</v>
      </c>
      <c r="U26" s="91">
        <v>0</v>
      </c>
      <c r="V26" s="91">
        <v>5.5</v>
      </c>
      <c r="W26">
        <v>32.5</v>
      </c>
      <c r="X26">
        <v>0.8666666666666667</v>
      </c>
      <c r="Y26">
        <v>28.166666666666668</v>
      </c>
      <c r="Z26" s="183">
        <v>10.2933</v>
      </c>
      <c r="AA26" t="s">
        <v>23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28.166666666666668</v>
      </c>
      <c r="AE26"/>
    </row>
    <row r="27" spans="1:31" x14ac:dyDescent="0.25">
      <c r="A27" t="s">
        <v>21</v>
      </c>
      <c r="B27" t="s">
        <v>475</v>
      </c>
      <c r="C27" t="s">
        <v>476</v>
      </c>
      <c r="D27" s="3">
        <v>0</v>
      </c>
      <c r="E27" t="s">
        <v>75</v>
      </c>
      <c r="F27" t="s">
        <v>232</v>
      </c>
      <c r="G27" s="2">
        <v>45642</v>
      </c>
      <c r="H27">
        <v>4041976</v>
      </c>
      <c r="I27" t="s">
        <v>233</v>
      </c>
      <c r="J27" t="s">
        <v>255</v>
      </c>
      <c r="K27">
        <v>26.9</v>
      </c>
      <c r="L27">
        <v>84</v>
      </c>
      <c r="M27" t="s">
        <v>248</v>
      </c>
      <c r="N27" t="s">
        <v>252</v>
      </c>
      <c r="O27">
        <v>5</v>
      </c>
      <c r="P27">
        <v>26.9</v>
      </c>
      <c r="Q27">
        <v>1.75</v>
      </c>
      <c r="R27">
        <v>47.074999999999996</v>
      </c>
      <c r="S27">
        <v>52.074999999999996</v>
      </c>
      <c r="T27">
        <v>5.5</v>
      </c>
      <c r="U27" s="91">
        <v>0</v>
      </c>
      <c r="V27" s="91">
        <v>5.5</v>
      </c>
      <c r="W27">
        <v>32.5</v>
      </c>
      <c r="X27">
        <v>1.4</v>
      </c>
      <c r="Y27">
        <v>45.5</v>
      </c>
      <c r="Z27" s="183">
        <v>6.5750000000000002</v>
      </c>
      <c r="AA27" t="s">
        <v>23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45.5</v>
      </c>
      <c r="AE27"/>
    </row>
    <row r="28" spans="1:31" x14ac:dyDescent="0.25">
      <c r="A28" t="s">
        <v>21</v>
      </c>
      <c r="B28" t="s">
        <v>477</v>
      </c>
      <c r="C28" t="s">
        <v>478</v>
      </c>
      <c r="D28" s="3">
        <v>0</v>
      </c>
      <c r="E28" t="s">
        <v>75</v>
      </c>
      <c r="F28" t="s">
        <v>232</v>
      </c>
      <c r="G28" s="2">
        <v>45642</v>
      </c>
      <c r="H28">
        <v>4042594</v>
      </c>
      <c r="I28" t="s">
        <v>233</v>
      </c>
      <c r="J28" t="s">
        <v>257</v>
      </c>
      <c r="K28">
        <v>19.04</v>
      </c>
      <c r="L28">
        <v>67</v>
      </c>
      <c r="M28" t="s">
        <v>248</v>
      </c>
      <c r="N28" t="s">
        <v>252</v>
      </c>
      <c r="O28">
        <v>5</v>
      </c>
      <c r="P28">
        <v>19.04</v>
      </c>
      <c r="Q28">
        <v>1.75</v>
      </c>
      <c r="R28">
        <v>33.32</v>
      </c>
      <c r="S28">
        <v>38.32</v>
      </c>
      <c r="T28">
        <v>5.5</v>
      </c>
      <c r="U28" s="91">
        <v>0</v>
      </c>
      <c r="V28" s="91">
        <v>5.5</v>
      </c>
      <c r="W28">
        <v>32.5</v>
      </c>
      <c r="X28">
        <v>1.1166666666666667</v>
      </c>
      <c r="Y28">
        <v>36.291666666666664</v>
      </c>
      <c r="Z28" s="183">
        <v>2.0283000000000002</v>
      </c>
      <c r="AA28" t="s">
        <v>23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36.291666666666664</v>
      </c>
      <c r="AE28"/>
    </row>
    <row r="29" spans="1:31" x14ac:dyDescent="0.25">
      <c r="A29" t="s">
        <v>144</v>
      </c>
      <c r="B29" t="s">
        <v>464</v>
      </c>
      <c r="C29" t="s">
        <v>465</v>
      </c>
      <c r="D29" s="3">
        <v>0</v>
      </c>
      <c r="E29" t="s">
        <v>75</v>
      </c>
      <c r="F29" t="s">
        <v>396</v>
      </c>
      <c r="G29" s="2">
        <v>45642</v>
      </c>
      <c r="H29">
        <v>4038856</v>
      </c>
      <c r="I29" t="s">
        <v>39</v>
      </c>
      <c r="J29" t="s">
        <v>255</v>
      </c>
      <c r="K29">
        <v>8.24</v>
      </c>
      <c r="L29">
        <v>62</v>
      </c>
      <c r="M29" t="s">
        <v>248</v>
      </c>
      <c r="N29" t="s">
        <v>252</v>
      </c>
      <c r="O29">
        <v>5</v>
      </c>
      <c r="P29">
        <v>8.24</v>
      </c>
      <c r="Q29">
        <v>1.75</v>
      </c>
      <c r="R29">
        <v>14.42</v>
      </c>
      <c r="S29">
        <v>19.420000000000002</v>
      </c>
      <c r="T29">
        <v>0</v>
      </c>
      <c r="U29" s="91">
        <v>0</v>
      </c>
      <c r="V29" s="91">
        <v>0</v>
      </c>
      <c r="W29">
        <v>29</v>
      </c>
      <c r="X29">
        <v>1.0333333333333334</v>
      </c>
      <c r="Y29">
        <v>29.966666666666669</v>
      </c>
      <c r="Z29" s="183">
        <v>-10.5467</v>
      </c>
      <c r="AA29" t="s">
        <v>37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29.966666666666665</v>
      </c>
      <c r="AE29"/>
    </row>
    <row r="30" spans="1:31" x14ac:dyDescent="0.25">
      <c r="A30" t="s">
        <v>144</v>
      </c>
      <c r="B30" t="s">
        <v>464</v>
      </c>
      <c r="C30" t="s">
        <v>466</v>
      </c>
      <c r="D30" s="3">
        <v>0</v>
      </c>
      <c r="E30" t="s">
        <v>75</v>
      </c>
      <c r="F30" t="s">
        <v>396</v>
      </c>
      <c r="G30" s="2">
        <v>45642</v>
      </c>
      <c r="H30">
        <v>4038825</v>
      </c>
      <c r="I30" t="s">
        <v>39</v>
      </c>
      <c r="J30" t="s">
        <v>255</v>
      </c>
      <c r="K30">
        <v>17.3</v>
      </c>
      <c r="L30">
        <v>82</v>
      </c>
      <c r="M30" t="s">
        <v>248</v>
      </c>
      <c r="N30" t="s">
        <v>252</v>
      </c>
      <c r="O30">
        <v>5</v>
      </c>
      <c r="P30">
        <v>17.3</v>
      </c>
      <c r="Q30">
        <v>1.75</v>
      </c>
      <c r="R30">
        <v>30.275000000000002</v>
      </c>
      <c r="S30">
        <v>35.275000000000006</v>
      </c>
      <c r="T30">
        <v>0</v>
      </c>
      <c r="U30" s="91">
        <v>0</v>
      </c>
      <c r="V30" s="91">
        <v>0</v>
      </c>
      <c r="W30">
        <v>29</v>
      </c>
      <c r="X30">
        <v>1.3666666666666667</v>
      </c>
      <c r="Y30">
        <v>39.633333333333333</v>
      </c>
      <c r="Z30" s="183">
        <v>-4.3582999999999998</v>
      </c>
      <c r="AA30" t="s">
        <v>37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39.633333333333333</v>
      </c>
      <c r="AE30"/>
    </row>
    <row r="31" spans="1:31" x14ac:dyDescent="0.25">
      <c r="A31" t="s">
        <v>144</v>
      </c>
      <c r="B31" t="s">
        <v>467</v>
      </c>
      <c r="C31" t="s">
        <v>468</v>
      </c>
      <c r="D31" s="3">
        <v>0</v>
      </c>
      <c r="E31" t="s">
        <v>75</v>
      </c>
      <c r="F31" t="s">
        <v>396</v>
      </c>
      <c r="G31" s="2">
        <v>45642</v>
      </c>
      <c r="H31">
        <v>4038544</v>
      </c>
      <c r="I31" t="s">
        <v>39</v>
      </c>
      <c r="J31" t="s">
        <v>255</v>
      </c>
      <c r="K31">
        <v>11.47</v>
      </c>
      <c r="L31">
        <v>47</v>
      </c>
      <c r="M31" t="s">
        <v>248</v>
      </c>
      <c r="N31" t="s">
        <v>252</v>
      </c>
      <c r="O31">
        <v>5</v>
      </c>
      <c r="P31">
        <v>11.47</v>
      </c>
      <c r="Q31">
        <v>1.75</v>
      </c>
      <c r="R31">
        <v>20.072500000000002</v>
      </c>
      <c r="S31">
        <v>25.072500000000002</v>
      </c>
      <c r="T31">
        <v>0</v>
      </c>
      <c r="U31" s="91">
        <v>0</v>
      </c>
      <c r="V31" s="91">
        <v>0</v>
      </c>
      <c r="W31">
        <v>29</v>
      </c>
      <c r="X31">
        <v>0.78333333333333333</v>
      </c>
      <c r="Y31">
        <v>22.716666666666665</v>
      </c>
      <c r="Z31" s="183">
        <v>2.3557999999999999</v>
      </c>
      <c r="AA31" t="s">
        <v>37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22.716666666666665</v>
      </c>
      <c r="AE31"/>
    </row>
    <row r="32" spans="1:31" x14ac:dyDescent="0.25">
      <c r="A32" t="s">
        <v>144</v>
      </c>
      <c r="B32" t="s">
        <v>469</v>
      </c>
      <c r="C32" t="s">
        <v>470</v>
      </c>
      <c r="D32" s="3">
        <v>0</v>
      </c>
      <c r="E32" t="s">
        <v>75</v>
      </c>
      <c r="F32" t="s">
        <v>396</v>
      </c>
      <c r="G32" s="2">
        <v>45642</v>
      </c>
      <c r="H32">
        <v>4038658</v>
      </c>
      <c r="I32" t="s">
        <v>39</v>
      </c>
      <c r="J32" t="s">
        <v>255</v>
      </c>
      <c r="K32">
        <v>10.39</v>
      </c>
      <c r="L32">
        <v>58</v>
      </c>
      <c r="M32" t="s">
        <v>248</v>
      </c>
      <c r="N32" t="s">
        <v>252</v>
      </c>
      <c r="O32">
        <v>5</v>
      </c>
      <c r="P32">
        <v>10.39</v>
      </c>
      <c r="Q32">
        <v>1.75</v>
      </c>
      <c r="R32">
        <v>18.182500000000001</v>
      </c>
      <c r="S32">
        <v>23.182500000000001</v>
      </c>
      <c r="T32">
        <v>0</v>
      </c>
      <c r="U32" s="91">
        <v>0</v>
      </c>
      <c r="V32" s="91">
        <v>0</v>
      </c>
      <c r="W32">
        <v>29</v>
      </c>
      <c r="X32">
        <v>0.96666666666666667</v>
      </c>
      <c r="Y32">
        <v>28.033333333333335</v>
      </c>
      <c r="Z32" s="183">
        <v>-4.8507999999999996</v>
      </c>
      <c r="AA32" t="s">
        <v>37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28.033333333333335</v>
      </c>
      <c r="AE32"/>
    </row>
    <row r="33" spans="1:31" x14ac:dyDescent="0.25">
      <c r="A33" t="s">
        <v>144</v>
      </c>
      <c r="B33" t="s">
        <v>471</v>
      </c>
      <c r="C33" t="s">
        <v>472</v>
      </c>
      <c r="D33" s="3">
        <v>0</v>
      </c>
      <c r="E33" t="s">
        <v>75</v>
      </c>
      <c r="F33" t="s">
        <v>396</v>
      </c>
      <c r="G33" s="2">
        <v>45642</v>
      </c>
      <c r="H33">
        <v>4038965</v>
      </c>
      <c r="I33" t="s">
        <v>39</v>
      </c>
      <c r="J33" t="s">
        <v>255</v>
      </c>
      <c r="K33">
        <v>8.08</v>
      </c>
      <c r="L33">
        <v>36</v>
      </c>
      <c r="M33" t="s">
        <v>248</v>
      </c>
      <c r="N33" t="s">
        <v>252</v>
      </c>
      <c r="O33">
        <v>5</v>
      </c>
      <c r="P33">
        <v>8.08</v>
      </c>
      <c r="Q33">
        <v>1.75</v>
      </c>
      <c r="R33">
        <v>14.14</v>
      </c>
      <c r="S33">
        <v>19.14</v>
      </c>
      <c r="T33">
        <v>0</v>
      </c>
      <c r="U33" s="91">
        <v>0</v>
      </c>
      <c r="V33" s="91">
        <v>0</v>
      </c>
      <c r="W33">
        <v>29</v>
      </c>
      <c r="X33">
        <v>0.6</v>
      </c>
      <c r="Y33">
        <v>17.399999999999999</v>
      </c>
      <c r="Z33" s="183">
        <v>1.74</v>
      </c>
      <c r="AA33" t="s">
        <v>37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17.399999999999999</v>
      </c>
      <c r="AE33"/>
    </row>
    <row r="34" spans="1:31" x14ac:dyDescent="0.25">
      <c r="A34" t="s">
        <v>137</v>
      </c>
      <c r="B34" t="s">
        <v>453</v>
      </c>
      <c r="C34" t="s">
        <v>454</v>
      </c>
      <c r="D34" s="3">
        <v>0</v>
      </c>
      <c r="E34" t="s">
        <v>75</v>
      </c>
      <c r="F34" t="s">
        <v>398</v>
      </c>
      <c r="G34" s="2">
        <v>45642</v>
      </c>
      <c r="H34">
        <v>4038827</v>
      </c>
      <c r="I34" t="s">
        <v>28</v>
      </c>
      <c r="J34" t="s">
        <v>256</v>
      </c>
      <c r="K34">
        <v>15.66</v>
      </c>
      <c r="L34">
        <v>37</v>
      </c>
      <c r="M34" t="s">
        <v>248</v>
      </c>
      <c r="N34" t="s">
        <v>252</v>
      </c>
      <c r="O34">
        <v>5</v>
      </c>
      <c r="P34">
        <v>15.66</v>
      </c>
      <c r="Q34">
        <v>1.75</v>
      </c>
      <c r="R34">
        <v>27.405000000000001</v>
      </c>
      <c r="S34">
        <v>32.405000000000001</v>
      </c>
      <c r="T34">
        <v>0</v>
      </c>
      <c r="U34" s="91">
        <v>0</v>
      </c>
      <c r="V34" s="91">
        <v>0</v>
      </c>
      <c r="W34">
        <v>32.5</v>
      </c>
      <c r="X34">
        <v>0.6166666666666667</v>
      </c>
      <c r="Y34">
        <v>20.041666666666668</v>
      </c>
      <c r="Z34" s="183">
        <v>12.363300000000001</v>
      </c>
      <c r="AA34" t="s">
        <v>23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20.041666666666668</v>
      </c>
      <c r="AE34"/>
    </row>
    <row r="35" spans="1:31" x14ac:dyDescent="0.25">
      <c r="A35" t="s">
        <v>137</v>
      </c>
      <c r="B35" t="s">
        <v>455</v>
      </c>
      <c r="C35" t="s">
        <v>456</v>
      </c>
      <c r="D35" s="3">
        <v>0</v>
      </c>
      <c r="E35" t="s">
        <v>75</v>
      </c>
      <c r="F35" t="s">
        <v>398</v>
      </c>
      <c r="G35" s="2">
        <v>45642</v>
      </c>
      <c r="H35">
        <v>4038821</v>
      </c>
      <c r="I35" t="s">
        <v>28</v>
      </c>
      <c r="J35" t="s">
        <v>258</v>
      </c>
      <c r="K35">
        <v>4.88</v>
      </c>
      <c r="L35">
        <v>22</v>
      </c>
      <c r="M35" t="s">
        <v>249</v>
      </c>
      <c r="N35" t="s">
        <v>252</v>
      </c>
      <c r="O35">
        <v>6.5</v>
      </c>
      <c r="P35">
        <v>4.88</v>
      </c>
      <c r="Q35">
        <v>2</v>
      </c>
      <c r="R35">
        <v>9.76</v>
      </c>
      <c r="S35">
        <v>16.259999999999998</v>
      </c>
      <c r="T35">
        <v>0</v>
      </c>
      <c r="U35" s="91">
        <v>0</v>
      </c>
      <c r="V35" s="91">
        <v>0</v>
      </c>
      <c r="W35">
        <v>32.5</v>
      </c>
      <c r="X35">
        <v>0.36666666666666664</v>
      </c>
      <c r="Y35">
        <v>11.916666666666666</v>
      </c>
      <c r="Z35" s="183">
        <v>4.3433000000000002</v>
      </c>
      <c r="AA35" t="s">
        <v>23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11.916666666666666</v>
      </c>
      <c r="AE35"/>
    </row>
    <row r="36" spans="1:31" x14ac:dyDescent="0.25">
      <c r="A36" t="s">
        <v>137</v>
      </c>
      <c r="B36" t="s">
        <v>457</v>
      </c>
      <c r="C36" t="s">
        <v>458</v>
      </c>
      <c r="D36" s="3">
        <v>0</v>
      </c>
      <c r="E36" t="s">
        <v>75</v>
      </c>
      <c r="F36" t="s">
        <v>398</v>
      </c>
      <c r="G36" s="2">
        <v>45642</v>
      </c>
      <c r="H36">
        <v>4038545</v>
      </c>
      <c r="I36" t="s">
        <v>28</v>
      </c>
      <c r="J36" t="s">
        <v>255</v>
      </c>
      <c r="K36">
        <v>11.47</v>
      </c>
      <c r="L36">
        <v>17</v>
      </c>
      <c r="M36" t="s">
        <v>248</v>
      </c>
      <c r="N36" t="s">
        <v>252</v>
      </c>
      <c r="O36">
        <v>5</v>
      </c>
      <c r="P36">
        <v>11.47</v>
      </c>
      <c r="Q36">
        <v>1.75</v>
      </c>
      <c r="R36">
        <v>20.072500000000002</v>
      </c>
      <c r="S36">
        <v>25.072500000000002</v>
      </c>
      <c r="T36">
        <v>0</v>
      </c>
      <c r="U36" s="91">
        <v>0</v>
      </c>
      <c r="V36" s="91">
        <v>0</v>
      </c>
      <c r="W36">
        <v>32.5</v>
      </c>
      <c r="X36">
        <v>0.28333333333333333</v>
      </c>
      <c r="Y36">
        <v>9.2083333333333339</v>
      </c>
      <c r="Z36" s="183">
        <v>15.8642</v>
      </c>
      <c r="AA36" t="s">
        <v>23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9.2083333333333339</v>
      </c>
      <c r="AE36"/>
    </row>
    <row r="37" spans="1:31" x14ac:dyDescent="0.25">
      <c r="A37" t="s">
        <v>137</v>
      </c>
      <c r="B37" t="s">
        <v>459</v>
      </c>
      <c r="C37" t="s">
        <v>456</v>
      </c>
      <c r="D37" s="3">
        <v>0</v>
      </c>
      <c r="E37" t="s">
        <v>75</v>
      </c>
      <c r="F37" t="s">
        <v>398</v>
      </c>
      <c r="G37" s="2">
        <v>45642</v>
      </c>
      <c r="H37">
        <v>4038681</v>
      </c>
      <c r="I37" t="s">
        <v>28</v>
      </c>
      <c r="J37" t="s">
        <v>255</v>
      </c>
      <c r="K37">
        <v>7.08</v>
      </c>
      <c r="L37">
        <v>31</v>
      </c>
      <c r="M37" t="s">
        <v>248</v>
      </c>
      <c r="N37" t="s">
        <v>252</v>
      </c>
      <c r="O37">
        <v>5</v>
      </c>
      <c r="P37">
        <v>7.08</v>
      </c>
      <c r="Q37">
        <v>1.75</v>
      </c>
      <c r="R37">
        <v>12.39</v>
      </c>
      <c r="S37">
        <v>17.39</v>
      </c>
      <c r="T37">
        <v>0</v>
      </c>
      <c r="U37" s="91">
        <v>0</v>
      </c>
      <c r="V37" s="91">
        <v>0</v>
      </c>
      <c r="W37">
        <v>32.5</v>
      </c>
      <c r="X37">
        <v>0.51666666666666672</v>
      </c>
      <c r="Y37">
        <v>16.791666666666668</v>
      </c>
      <c r="Z37" s="183">
        <v>0.59830000000000005</v>
      </c>
      <c r="AA37" t="s">
        <v>23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16.791666666666668</v>
      </c>
      <c r="AE37"/>
    </row>
    <row r="38" spans="1:31" x14ac:dyDescent="0.25">
      <c r="A38" t="s">
        <v>65</v>
      </c>
      <c r="B38" t="s">
        <v>460</v>
      </c>
      <c r="C38" t="s">
        <v>461</v>
      </c>
      <c r="D38" s="3">
        <v>0</v>
      </c>
      <c r="E38" t="s">
        <v>75</v>
      </c>
      <c r="F38" t="s">
        <v>397</v>
      </c>
      <c r="G38" s="2">
        <v>45642</v>
      </c>
      <c r="H38">
        <v>4038669</v>
      </c>
      <c r="I38" t="s">
        <v>35</v>
      </c>
      <c r="J38" t="s">
        <v>257</v>
      </c>
      <c r="K38">
        <v>6.92</v>
      </c>
      <c r="L38">
        <v>57</v>
      </c>
      <c r="M38" t="s">
        <v>248</v>
      </c>
      <c r="N38" t="s">
        <v>252</v>
      </c>
      <c r="O38">
        <v>5</v>
      </c>
      <c r="P38">
        <v>6.92</v>
      </c>
      <c r="Q38">
        <v>1.75</v>
      </c>
      <c r="R38">
        <v>12.11</v>
      </c>
      <c r="S38">
        <v>17.11</v>
      </c>
      <c r="T38">
        <v>5</v>
      </c>
      <c r="U38" s="91">
        <v>0</v>
      </c>
      <c r="V38" s="91">
        <v>5</v>
      </c>
      <c r="W38">
        <v>32.5</v>
      </c>
      <c r="X38">
        <v>0.95</v>
      </c>
      <c r="Y38">
        <v>30.875</v>
      </c>
      <c r="Z38" s="183">
        <v>-13.765000000000001</v>
      </c>
      <c r="AA38" t="s">
        <v>23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30.875</v>
      </c>
      <c r="AE38"/>
    </row>
    <row r="39" spans="1:31" x14ac:dyDescent="0.25">
      <c r="A39" t="s">
        <v>65</v>
      </c>
      <c r="B39" t="s">
        <v>462</v>
      </c>
      <c r="C39" t="s">
        <v>463</v>
      </c>
      <c r="D39" s="3">
        <v>0</v>
      </c>
      <c r="E39" t="s">
        <v>75</v>
      </c>
      <c r="F39" t="s">
        <v>397</v>
      </c>
      <c r="G39" s="2">
        <v>45642</v>
      </c>
      <c r="H39">
        <v>4042213</v>
      </c>
      <c r="I39" t="s">
        <v>35</v>
      </c>
      <c r="J39" t="s">
        <v>257</v>
      </c>
      <c r="K39">
        <v>33.86</v>
      </c>
      <c r="L39">
        <v>53</v>
      </c>
      <c r="M39" t="s">
        <v>248</v>
      </c>
      <c r="N39" t="s">
        <v>252</v>
      </c>
      <c r="O39">
        <v>5</v>
      </c>
      <c r="P39">
        <v>33.86</v>
      </c>
      <c r="Q39">
        <v>1.75</v>
      </c>
      <c r="R39">
        <v>59.254999999999995</v>
      </c>
      <c r="S39">
        <v>64.254999999999995</v>
      </c>
      <c r="T39">
        <v>5</v>
      </c>
      <c r="U39" s="91">
        <v>0</v>
      </c>
      <c r="V39" s="91">
        <v>5</v>
      </c>
      <c r="W39">
        <v>32.5</v>
      </c>
      <c r="X39">
        <v>0.8833333333333333</v>
      </c>
      <c r="Y39">
        <v>28.708333333333332</v>
      </c>
      <c r="Z39" s="183">
        <v>35.546700000000001</v>
      </c>
      <c r="AA39" t="s">
        <v>23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28.708333333333332</v>
      </c>
      <c r="AE39"/>
    </row>
    <row r="40" spans="1:31" x14ac:dyDescent="0.25">
      <c r="A40" t="s">
        <v>136</v>
      </c>
      <c r="B40" t="s">
        <v>421</v>
      </c>
      <c r="C40" t="s">
        <v>422</v>
      </c>
      <c r="D40" s="3">
        <v>0</v>
      </c>
      <c r="E40" t="s">
        <v>75</v>
      </c>
      <c r="F40" t="s">
        <v>393</v>
      </c>
      <c r="G40" s="2">
        <v>45642</v>
      </c>
      <c r="H40">
        <v>4041981</v>
      </c>
      <c r="I40" t="s">
        <v>60</v>
      </c>
      <c r="J40" t="s">
        <v>255</v>
      </c>
      <c r="K40">
        <v>26.9</v>
      </c>
      <c r="L40">
        <v>43</v>
      </c>
      <c r="M40" t="s">
        <v>248</v>
      </c>
      <c r="N40" t="s">
        <v>252</v>
      </c>
      <c r="O40">
        <v>5</v>
      </c>
      <c r="P40">
        <v>26.9</v>
      </c>
      <c r="Q40">
        <v>1.75</v>
      </c>
      <c r="R40">
        <v>47.074999999999996</v>
      </c>
      <c r="S40">
        <v>52.074999999999996</v>
      </c>
      <c r="T40">
        <v>0</v>
      </c>
      <c r="U40" s="91">
        <v>0</v>
      </c>
      <c r="V40" s="91">
        <v>0</v>
      </c>
      <c r="W40">
        <v>32.5</v>
      </c>
      <c r="X40">
        <v>0.71666666666666667</v>
      </c>
      <c r="Y40">
        <v>23.291666666666668</v>
      </c>
      <c r="Z40" s="183">
        <v>28.783300000000001</v>
      </c>
      <c r="AA40" t="s">
        <v>37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0">
        <f>Fares_Big_Star_Export[[#This Row],[Trip Time]]*Fares_Big_Star_Export[[#This Row],[HOURLY DATA]]/60</f>
        <v>23.291666666666668</v>
      </c>
      <c r="AE40"/>
    </row>
    <row r="41" spans="1:31" x14ac:dyDescent="0.25">
      <c r="A41" t="s">
        <v>136</v>
      </c>
      <c r="B41" t="s">
        <v>425</v>
      </c>
      <c r="C41" t="s">
        <v>426</v>
      </c>
      <c r="D41" s="3">
        <v>0</v>
      </c>
      <c r="E41" t="s">
        <v>75</v>
      </c>
      <c r="F41" t="s">
        <v>393</v>
      </c>
      <c r="G41" s="2">
        <v>45642</v>
      </c>
      <c r="H41">
        <v>4041268</v>
      </c>
      <c r="I41" t="s">
        <v>60</v>
      </c>
      <c r="J41" t="s">
        <v>255</v>
      </c>
      <c r="K41">
        <v>16.13</v>
      </c>
      <c r="L41">
        <v>68</v>
      </c>
      <c r="M41" t="s">
        <v>248</v>
      </c>
      <c r="N41" t="s">
        <v>252</v>
      </c>
      <c r="O41">
        <v>5</v>
      </c>
      <c r="P41">
        <v>16.13</v>
      </c>
      <c r="Q41">
        <v>1.75</v>
      </c>
      <c r="R41">
        <v>28.227499999999999</v>
      </c>
      <c r="S41">
        <v>33.227499999999999</v>
      </c>
      <c r="T41">
        <v>5</v>
      </c>
      <c r="U41" s="91">
        <v>0</v>
      </c>
      <c r="V41" s="91">
        <v>5</v>
      </c>
      <c r="W41">
        <v>32.5</v>
      </c>
      <c r="X41">
        <v>1.1333333333333333</v>
      </c>
      <c r="Y41">
        <v>36.833333333333336</v>
      </c>
      <c r="Z41" s="183">
        <v>-3.6057999999999999</v>
      </c>
      <c r="AA41" t="s">
        <v>37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">
        <f>Fares_Big_Star_Export[[#This Row],[Trip Time]]*Fares_Big_Star_Export[[#This Row],[HOURLY DATA]]/60</f>
        <v>36.833333333333336</v>
      </c>
      <c r="AE41"/>
    </row>
    <row r="42" spans="1:31" x14ac:dyDescent="0.25">
      <c r="A42" t="s">
        <v>142</v>
      </c>
      <c r="B42" t="s">
        <v>479</v>
      </c>
      <c r="C42" t="s">
        <v>480</v>
      </c>
      <c r="D42" s="3">
        <v>0</v>
      </c>
      <c r="E42" t="s">
        <v>75</v>
      </c>
      <c r="F42" t="s">
        <v>395</v>
      </c>
      <c r="G42" s="2">
        <v>45642</v>
      </c>
      <c r="H42">
        <v>4038826</v>
      </c>
      <c r="I42" t="s">
        <v>41</v>
      </c>
      <c r="J42" t="s">
        <v>256</v>
      </c>
      <c r="K42">
        <v>15.66</v>
      </c>
      <c r="L42">
        <v>50</v>
      </c>
      <c r="M42" t="s">
        <v>248</v>
      </c>
      <c r="N42" t="s">
        <v>252</v>
      </c>
      <c r="O42">
        <v>5</v>
      </c>
      <c r="P42">
        <v>15.66</v>
      </c>
      <c r="Q42">
        <v>1.75</v>
      </c>
      <c r="R42">
        <v>27.405000000000001</v>
      </c>
      <c r="S42">
        <v>32.405000000000001</v>
      </c>
      <c r="T42">
        <v>0</v>
      </c>
      <c r="U42" s="91">
        <v>0</v>
      </c>
      <c r="V42" s="91">
        <v>0</v>
      </c>
      <c r="W42">
        <v>32.5</v>
      </c>
      <c r="X42">
        <v>0.83333333333333337</v>
      </c>
      <c r="Y42">
        <v>27.083333333333336</v>
      </c>
      <c r="Z42" s="183">
        <v>5.3216999999999999</v>
      </c>
      <c r="AA42" t="s">
        <v>23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27.083333333333332</v>
      </c>
      <c r="AE42"/>
    </row>
    <row r="43" spans="1:31" x14ac:dyDescent="0.25">
      <c r="A43" t="s">
        <v>142</v>
      </c>
      <c r="B43" t="s">
        <v>481</v>
      </c>
      <c r="C43" t="s">
        <v>482</v>
      </c>
      <c r="D43" s="3">
        <v>0</v>
      </c>
      <c r="E43" t="s">
        <v>75</v>
      </c>
      <c r="F43" t="s">
        <v>395</v>
      </c>
      <c r="G43" s="2">
        <v>45642</v>
      </c>
      <c r="H43">
        <v>4038670</v>
      </c>
      <c r="I43" t="s">
        <v>41</v>
      </c>
      <c r="J43" t="s">
        <v>257</v>
      </c>
      <c r="K43">
        <v>6.92</v>
      </c>
      <c r="L43">
        <v>21</v>
      </c>
      <c r="M43" t="s">
        <v>248</v>
      </c>
      <c r="N43" t="s">
        <v>252</v>
      </c>
      <c r="O43">
        <v>5</v>
      </c>
      <c r="P43">
        <v>6.92</v>
      </c>
      <c r="Q43">
        <v>1.75</v>
      </c>
      <c r="R43">
        <v>12.11</v>
      </c>
      <c r="S43">
        <v>17.11</v>
      </c>
      <c r="T43">
        <v>3.75</v>
      </c>
      <c r="U43" s="91">
        <v>0</v>
      </c>
      <c r="V43" s="91">
        <v>3.75</v>
      </c>
      <c r="W43">
        <v>32.5</v>
      </c>
      <c r="X43">
        <v>0.35</v>
      </c>
      <c r="Y43">
        <v>11.375</v>
      </c>
      <c r="Z43" s="183">
        <v>5.7350000000000003</v>
      </c>
      <c r="AA43" t="s">
        <v>23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11.375</v>
      </c>
      <c r="AE43"/>
    </row>
    <row r="44" spans="1:31" x14ac:dyDescent="0.25">
      <c r="A44" t="s">
        <v>142</v>
      </c>
      <c r="B44" t="s">
        <v>449</v>
      </c>
      <c r="C44" t="s">
        <v>450</v>
      </c>
      <c r="D44" s="3">
        <v>0</v>
      </c>
      <c r="E44" t="s">
        <v>75</v>
      </c>
      <c r="F44" t="s">
        <v>395</v>
      </c>
      <c r="G44" s="2">
        <v>45642</v>
      </c>
      <c r="H44">
        <v>4042488</v>
      </c>
      <c r="I44" t="s">
        <v>41</v>
      </c>
      <c r="J44" t="s">
        <v>255</v>
      </c>
      <c r="K44">
        <v>14.03</v>
      </c>
      <c r="L44">
        <v>71</v>
      </c>
      <c r="M44" t="s">
        <v>248</v>
      </c>
      <c r="N44" t="s">
        <v>252</v>
      </c>
      <c r="O44">
        <v>5</v>
      </c>
      <c r="P44">
        <v>14.03</v>
      </c>
      <c r="Q44">
        <v>1.75</v>
      </c>
      <c r="R44">
        <v>24.552499999999998</v>
      </c>
      <c r="S44">
        <v>29.552499999999998</v>
      </c>
      <c r="T44">
        <v>0</v>
      </c>
      <c r="U44" s="91">
        <v>0</v>
      </c>
      <c r="V44" s="91">
        <v>0</v>
      </c>
      <c r="W44">
        <v>32.5</v>
      </c>
      <c r="X44">
        <v>1.1833333333333333</v>
      </c>
      <c r="Y44">
        <v>38.458333333333336</v>
      </c>
      <c r="Z44" s="183">
        <v>-8.9057999999999993</v>
      </c>
      <c r="AA44" t="s">
        <v>23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38.458333333333336</v>
      </c>
      <c r="AE44"/>
    </row>
    <row r="45" spans="1:31" x14ac:dyDescent="0.25">
      <c r="A45" t="s">
        <v>142</v>
      </c>
      <c r="B45" t="s">
        <v>483</v>
      </c>
      <c r="C45" t="s">
        <v>484</v>
      </c>
      <c r="D45" s="3">
        <v>0</v>
      </c>
      <c r="E45" t="s">
        <v>75</v>
      </c>
      <c r="F45" t="s">
        <v>395</v>
      </c>
      <c r="G45" s="2">
        <v>45642</v>
      </c>
      <c r="H45">
        <v>4039831</v>
      </c>
      <c r="I45" t="s">
        <v>41</v>
      </c>
      <c r="J45" t="s">
        <v>258</v>
      </c>
      <c r="K45">
        <v>8.35</v>
      </c>
      <c r="L45">
        <v>40</v>
      </c>
      <c r="M45" t="s">
        <v>249</v>
      </c>
      <c r="N45" t="s">
        <v>252</v>
      </c>
      <c r="O45">
        <v>6.5</v>
      </c>
      <c r="P45">
        <v>8.35</v>
      </c>
      <c r="Q45">
        <v>2</v>
      </c>
      <c r="R45">
        <v>16.7</v>
      </c>
      <c r="S45">
        <v>23.2</v>
      </c>
      <c r="T45">
        <v>5.5</v>
      </c>
      <c r="U45" s="91">
        <v>0</v>
      </c>
      <c r="V45" s="91">
        <v>5.5</v>
      </c>
      <c r="W45">
        <v>32.5</v>
      </c>
      <c r="X45">
        <v>0.66666666666666663</v>
      </c>
      <c r="Y45">
        <v>21.666666666666664</v>
      </c>
      <c r="Z45" s="183">
        <v>1.5333000000000001</v>
      </c>
      <c r="AA45" t="s">
        <v>23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21.666666666666668</v>
      </c>
      <c r="AE45"/>
    </row>
    <row r="46" spans="1:31" x14ac:dyDescent="0.25">
      <c r="A46" t="s">
        <v>18</v>
      </c>
      <c r="B46" t="s">
        <v>445</v>
      </c>
      <c r="C46" t="s">
        <v>446</v>
      </c>
      <c r="D46" s="3">
        <v>0</v>
      </c>
      <c r="E46" t="s">
        <v>75</v>
      </c>
      <c r="F46" t="s">
        <v>387</v>
      </c>
      <c r="G46" s="2">
        <v>45642</v>
      </c>
      <c r="H46">
        <v>4040540</v>
      </c>
      <c r="I46" t="s">
        <v>388</v>
      </c>
      <c r="J46" t="s">
        <v>255</v>
      </c>
      <c r="K46">
        <v>9.35</v>
      </c>
      <c r="L46">
        <v>20</v>
      </c>
      <c r="M46" t="s">
        <v>248</v>
      </c>
      <c r="N46" t="s">
        <v>252</v>
      </c>
      <c r="O46">
        <v>6.5</v>
      </c>
      <c r="P46">
        <v>9.35</v>
      </c>
      <c r="Q46">
        <v>2</v>
      </c>
      <c r="R46">
        <v>18.7</v>
      </c>
      <c r="S46">
        <v>25.2</v>
      </c>
      <c r="T46">
        <v>0</v>
      </c>
      <c r="U46" s="91">
        <v>0</v>
      </c>
      <c r="V46" s="91">
        <v>0</v>
      </c>
      <c r="W46">
        <v>35.787500000000001</v>
      </c>
      <c r="X46">
        <v>0.33333333333333331</v>
      </c>
      <c r="Y46">
        <v>11.929166666666667</v>
      </c>
      <c r="Z46" s="183">
        <v>13.270799999999999</v>
      </c>
      <c r="AA46" t="s">
        <v>23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11.929166666666667</v>
      </c>
      <c r="AE46"/>
    </row>
    <row r="47" spans="1:31" x14ac:dyDescent="0.25">
      <c r="A47" t="s">
        <v>136</v>
      </c>
      <c r="B47" t="s">
        <v>423</v>
      </c>
      <c r="C47" t="s">
        <v>424</v>
      </c>
      <c r="D47" s="3">
        <v>0</v>
      </c>
      <c r="E47" t="s">
        <v>75</v>
      </c>
      <c r="F47" t="s">
        <v>393</v>
      </c>
      <c r="G47" s="2">
        <v>45642</v>
      </c>
      <c r="H47">
        <v>4042167</v>
      </c>
      <c r="I47" t="s">
        <v>60</v>
      </c>
      <c r="J47" t="s">
        <v>255</v>
      </c>
      <c r="K47">
        <v>26.71</v>
      </c>
      <c r="L47">
        <v>78</v>
      </c>
      <c r="M47" t="s">
        <v>248</v>
      </c>
      <c r="N47" t="s">
        <v>252</v>
      </c>
      <c r="O47">
        <v>5</v>
      </c>
      <c r="P47">
        <v>26.71</v>
      </c>
      <c r="Q47">
        <v>1.75</v>
      </c>
      <c r="R47">
        <v>46.7425</v>
      </c>
      <c r="S47">
        <v>51.7425</v>
      </c>
      <c r="T47">
        <v>5</v>
      </c>
      <c r="U47" s="91">
        <v>0</v>
      </c>
      <c r="V47" s="91">
        <v>5</v>
      </c>
      <c r="W47">
        <v>32.5</v>
      </c>
      <c r="X47">
        <v>1.3</v>
      </c>
      <c r="Y47">
        <v>42.25</v>
      </c>
      <c r="Z47" s="183">
        <v>9.4924999999999997</v>
      </c>
      <c r="AA47" t="s">
        <v>37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">
        <f>Fares_Big_Star_Export[[#This Row],[Trip Time]]*Fares_Big_Star_Export[[#This Row],[HOURLY DATA]]/60</f>
        <v>42.25</v>
      </c>
      <c r="AE47"/>
    </row>
    <row r="48" spans="1:31" x14ac:dyDescent="0.25">
      <c r="A48" t="s">
        <v>138</v>
      </c>
      <c r="B48" t="s">
        <v>472</v>
      </c>
      <c r="C48" t="s">
        <v>510</v>
      </c>
      <c r="D48" s="3">
        <v>0</v>
      </c>
      <c r="E48" t="s">
        <v>75</v>
      </c>
      <c r="F48" t="s">
        <v>384</v>
      </c>
      <c r="G48" s="2">
        <v>45642</v>
      </c>
      <c r="H48">
        <v>4038704</v>
      </c>
      <c r="I48" t="s">
        <v>36</v>
      </c>
      <c r="J48" t="s">
        <v>257</v>
      </c>
      <c r="K48">
        <v>8.35</v>
      </c>
      <c r="L48">
        <v>19</v>
      </c>
      <c r="M48" t="s">
        <v>248</v>
      </c>
      <c r="N48" t="s">
        <v>252</v>
      </c>
      <c r="O48">
        <v>5</v>
      </c>
      <c r="P48">
        <v>8.35</v>
      </c>
      <c r="Q48">
        <v>1.75</v>
      </c>
      <c r="R48">
        <v>14.612499999999999</v>
      </c>
      <c r="S48">
        <v>19.612499999999997</v>
      </c>
      <c r="T48">
        <v>5</v>
      </c>
      <c r="U48" s="91">
        <v>0</v>
      </c>
      <c r="V48" s="91">
        <v>5</v>
      </c>
      <c r="W48">
        <v>29</v>
      </c>
      <c r="X48">
        <v>0.31666666666666665</v>
      </c>
      <c r="Y48">
        <v>9.1833333333333336</v>
      </c>
      <c r="Z48" s="183">
        <v>10.4292</v>
      </c>
      <c r="AA48" t="s">
        <v>37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9.1833333333333336</v>
      </c>
      <c r="AE48"/>
    </row>
    <row r="49" spans="1:31" x14ac:dyDescent="0.25">
      <c r="A49" t="s">
        <v>18</v>
      </c>
      <c r="B49" t="s">
        <v>504</v>
      </c>
      <c r="C49" t="s">
        <v>505</v>
      </c>
      <c r="D49" s="3">
        <v>0</v>
      </c>
      <c r="E49" t="s">
        <v>75</v>
      </c>
      <c r="F49" t="s">
        <v>382</v>
      </c>
      <c r="G49" s="2">
        <v>45642</v>
      </c>
      <c r="H49">
        <v>4041307</v>
      </c>
      <c r="I49" t="s">
        <v>383</v>
      </c>
      <c r="J49" t="s">
        <v>260</v>
      </c>
      <c r="K49">
        <v>12.6</v>
      </c>
      <c r="L49">
        <v>26</v>
      </c>
      <c r="M49" t="s">
        <v>248</v>
      </c>
      <c r="N49" t="s">
        <v>252</v>
      </c>
      <c r="O49">
        <v>6.5</v>
      </c>
      <c r="P49">
        <v>12.6</v>
      </c>
      <c r="Q49">
        <v>2</v>
      </c>
      <c r="R49">
        <v>25.2</v>
      </c>
      <c r="S49">
        <v>31.7</v>
      </c>
      <c r="T49">
        <v>5.5</v>
      </c>
      <c r="U49" s="91">
        <v>0</v>
      </c>
      <c r="V49" s="91">
        <v>5.5</v>
      </c>
      <c r="W49">
        <v>35.787500000000001</v>
      </c>
      <c r="X49">
        <v>0.43333333333333335</v>
      </c>
      <c r="Y49">
        <v>15.507916666666668</v>
      </c>
      <c r="Z49" s="183">
        <v>16.1921</v>
      </c>
      <c r="AA49" t="s">
        <v>23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15.507916666666667</v>
      </c>
      <c r="AE49"/>
    </row>
    <row r="50" spans="1:31" x14ac:dyDescent="0.25">
      <c r="A50" t="s">
        <v>18</v>
      </c>
      <c r="B50" t="s">
        <v>491</v>
      </c>
      <c r="C50" t="s">
        <v>501</v>
      </c>
      <c r="D50" s="3">
        <v>0</v>
      </c>
      <c r="E50" t="s">
        <v>75</v>
      </c>
      <c r="F50" t="s">
        <v>382</v>
      </c>
      <c r="G50" s="2">
        <v>45642</v>
      </c>
      <c r="H50">
        <v>4038802</v>
      </c>
      <c r="I50" t="s">
        <v>383</v>
      </c>
      <c r="J50" t="s">
        <v>255</v>
      </c>
      <c r="K50">
        <v>7.27</v>
      </c>
      <c r="L50">
        <v>14</v>
      </c>
      <c r="M50" t="s">
        <v>248</v>
      </c>
      <c r="N50" t="s">
        <v>252</v>
      </c>
      <c r="O50">
        <v>6.5</v>
      </c>
      <c r="P50">
        <v>7.27</v>
      </c>
      <c r="Q50">
        <v>2</v>
      </c>
      <c r="R50">
        <v>14.54</v>
      </c>
      <c r="S50">
        <v>21.04</v>
      </c>
      <c r="T50">
        <v>0</v>
      </c>
      <c r="U50" s="91">
        <v>0</v>
      </c>
      <c r="V50" s="91">
        <v>0</v>
      </c>
      <c r="W50">
        <v>35.787500000000001</v>
      </c>
      <c r="X50">
        <v>0.23333333333333334</v>
      </c>
      <c r="Y50">
        <v>8.3504166666666677</v>
      </c>
      <c r="Z50" s="183">
        <v>12.6896</v>
      </c>
      <c r="AA50" t="s">
        <v>23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8.3504166666666677</v>
      </c>
      <c r="AE50"/>
    </row>
    <row r="51" spans="1:31" x14ac:dyDescent="0.25">
      <c r="A51" t="s">
        <v>18</v>
      </c>
      <c r="B51" t="s">
        <v>449</v>
      </c>
      <c r="C51" t="s">
        <v>509</v>
      </c>
      <c r="D51" s="3">
        <v>0</v>
      </c>
      <c r="E51" t="s">
        <v>75</v>
      </c>
      <c r="F51" t="s">
        <v>382</v>
      </c>
      <c r="G51" s="2">
        <v>45642</v>
      </c>
      <c r="H51">
        <v>4038841</v>
      </c>
      <c r="I51" t="s">
        <v>383</v>
      </c>
      <c r="J51" t="s">
        <v>255</v>
      </c>
      <c r="K51">
        <v>9.57</v>
      </c>
      <c r="L51">
        <v>46</v>
      </c>
      <c r="M51" t="s">
        <v>248</v>
      </c>
      <c r="N51" t="s">
        <v>252</v>
      </c>
      <c r="O51">
        <v>6.5</v>
      </c>
      <c r="P51">
        <v>9.57</v>
      </c>
      <c r="Q51">
        <v>2</v>
      </c>
      <c r="R51">
        <v>19.14</v>
      </c>
      <c r="S51">
        <v>25.64</v>
      </c>
      <c r="T51">
        <v>0</v>
      </c>
      <c r="U51" s="91">
        <v>0</v>
      </c>
      <c r="V51" s="91">
        <v>0</v>
      </c>
      <c r="W51">
        <v>35.787500000000001</v>
      </c>
      <c r="X51">
        <v>0.76666666666666672</v>
      </c>
      <c r="Y51">
        <v>27.437083333333337</v>
      </c>
      <c r="Z51" s="183">
        <v>-1.7970999999999999</v>
      </c>
      <c r="AA51" t="s">
        <v>23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27.437083333333337</v>
      </c>
      <c r="AE51"/>
    </row>
    <row r="52" spans="1:31" x14ac:dyDescent="0.25">
      <c r="A52" t="s">
        <v>138</v>
      </c>
      <c r="B52" t="s">
        <v>526</v>
      </c>
      <c r="C52" t="s">
        <v>527</v>
      </c>
      <c r="D52" s="3">
        <v>1</v>
      </c>
      <c r="E52" t="s">
        <v>75</v>
      </c>
      <c r="F52" t="s">
        <v>384</v>
      </c>
      <c r="G52" s="2">
        <v>45642</v>
      </c>
      <c r="H52">
        <v>4039275</v>
      </c>
      <c r="I52" t="s">
        <v>36</v>
      </c>
      <c r="J52" t="s">
        <v>257</v>
      </c>
      <c r="K52">
        <v>15.14</v>
      </c>
      <c r="L52">
        <v>69</v>
      </c>
      <c r="M52" t="s">
        <v>248</v>
      </c>
      <c r="N52" t="s">
        <v>252</v>
      </c>
      <c r="O52">
        <v>5</v>
      </c>
      <c r="P52">
        <v>15.14</v>
      </c>
      <c r="Q52">
        <v>1.75</v>
      </c>
      <c r="R52">
        <v>26.495000000000001</v>
      </c>
      <c r="S52">
        <v>31.495000000000001</v>
      </c>
      <c r="T52">
        <v>5.5</v>
      </c>
      <c r="U52" s="91">
        <v>5.5</v>
      </c>
      <c r="V52" s="91">
        <v>0</v>
      </c>
      <c r="W52">
        <v>29</v>
      </c>
      <c r="X52">
        <v>1.1499999999999999</v>
      </c>
      <c r="Y52">
        <v>33.349999999999994</v>
      </c>
      <c r="Z52" s="183">
        <v>-1.855</v>
      </c>
      <c r="AA52" t="s">
        <v>37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33.35</v>
      </c>
      <c r="AE52"/>
    </row>
    <row r="53" spans="1:31" x14ac:dyDescent="0.25">
      <c r="A53" t="s">
        <v>138</v>
      </c>
      <c r="B53" t="s">
        <v>534</v>
      </c>
      <c r="C53" t="s">
        <v>535</v>
      </c>
      <c r="D53" s="3">
        <v>0</v>
      </c>
      <c r="E53" t="s">
        <v>75</v>
      </c>
      <c r="F53" t="s">
        <v>384</v>
      </c>
      <c r="G53" s="2">
        <v>45642</v>
      </c>
      <c r="H53">
        <v>4040611</v>
      </c>
      <c r="I53" t="s">
        <v>36</v>
      </c>
      <c r="J53" t="s">
        <v>257</v>
      </c>
      <c r="K53">
        <v>19.100000000000001</v>
      </c>
      <c r="L53">
        <v>80</v>
      </c>
      <c r="M53" t="s">
        <v>248</v>
      </c>
      <c r="N53" t="s">
        <v>252</v>
      </c>
      <c r="O53">
        <v>5</v>
      </c>
      <c r="P53">
        <v>19.100000000000001</v>
      </c>
      <c r="Q53">
        <v>1.75</v>
      </c>
      <c r="R53">
        <v>33.425000000000004</v>
      </c>
      <c r="S53">
        <v>38.425000000000004</v>
      </c>
      <c r="T53">
        <v>5.5</v>
      </c>
      <c r="U53" s="91">
        <v>0</v>
      </c>
      <c r="V53" s="91">
        <v>5.5</v>
      </c>
      <c r="W53">
        <v>29</v>
      </c>
      <c r="X53">
        <v>1.3333333333333333</v>
      </c>
      <c r="Y53">
        <v>38.666666666666664</v>
      </c>
      <c r="Z53" s="183">
        <v>-0.2417</v>
      </c>
      <c r="AA53" t="s">
        <v>37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38.666666666666664</v>
      </c>
      <c r="AE53"/>
    </row>
    <row r="54" spans="1:31" x14ac:dyDescent="0.25">
      <c r="A54" t="s">
        <v>138</v>
      </c>
      <c r="B54" t="s">
        <v>522</v>
      </c>
      <c r="C54" t="s">
        <v>523</v>
      </c>
      <c r="D54" s="3">
        <v>0</v>
      </c>
      <c r="E54" t="s">
        <v>75</v>
      </c>
      <c r="F54" t="s">
        <v>384</v>
      </c>
      <c r="G54" s="2">
        <v>45642</v>
      </c>
      <c r="H54">
        <v>4042168</v>
      </c>
      <c r="I54" t="s">
        <v>36</v>
      </c>
      <c r="J54" t="s">
        <v>255</v>
      </c>
      <c r="K54">
        <v>19.53</v>
      </c>
      <c r="L54">
        <v>47</v>
      </c>
      <c r="M54" t="s">
        <v>248</v>
      </c>
      <c r="N54" t="s">
        <v>252</v>
      </c>
      <c r="O54">
        <v>5</v>
      </c>
      <c r="P54">
        <v>19.53</v>
      </c>
      <c r="Q54">
        <v>1.75</v>
      </c>
      <c r="R54">
        <v>34.177500000000002</v>
      </c>
      <c r="S54">
        <v>39.177500000000002</v>
      </c>
      <c r="T54">
        <v>5.5</v>
      </c>
      <c r="U54" s="91">
        <v>0</v>
      </c>
      <c r="V54" s="91">
        <v>5.5</v>
      </c>
      <c r="W54">
        <v>29</v>
      </c>
      <c r="X54">
        <v>0.78333333333333333</v>
      </c>
      <c r="Y54">
        <v>22.716666666666665</v>
      </c>
      <c r="Z54" s="183">
        <v>16.460799999999999</v>
      </c>
      <c r="AA54" t="s">
        <v>37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22.716666666666665</v>
      </c>
      <c r="AE54"/>
    </row>
    <row r="55" spans="1:31" x14ac:dyDescent="0.25">
      <c r="A55" t="s">
        <v>138</v>
      </c>
      <c r="B55" t="s">
        <v>520</v>
      </c>
      <c r="C55" t="s">
        <v>521</v>
      </c>
      <c r="D55" s="3">
        <v>0</v>
      </c>
      <c r="E55" t="s">
        <v>75</v>
      </c>
      <c r="F55" t="s">
        <v>384</v>
      </c>
      <c r="G55" s="2">
        <v>45642</v>
      </c>
      <c r="H55">
        <v>4038707</v>
      </c>
      <c r="I55" t="s">
        <v>36</v>
      </c>
      <c r="J55" t="s">
        <v>255</v>
      </c>
      <c r="K55">
        <v>19.12</v>
      </c>
      <c r="L55">
        <v>49</v>
      </c>
      <c r="M55" t="s">
        <v>248</v>
      </c>
      <c r="N55" t="s">
        <v>252</v>
      </c>
      <c r="O55">
        <v>5</v>
      </c>
      <c r="P55">
        <v>19.12</v>
      </c>
      <c r="Q55">
        <v>1.75</v>
      </c>
      <c r="R55">
        <v>33.46</v>
      </c>
      <c r="S55">
        <v>38.46</v>
      </c>
      <c r="T55">
        <v>5</v>
      </c>
      <c r="U55" s="91">
        <v>0</v>
      </c>
      <c r="V55" s="91">
        <v>5</v>
      </c>
      <c r="W55">
        <v>29</v>
      </c>
      <c r="X55">
        <v>0.81666666666666665</v>
      </c>
      <c r="Y55">
        <v>23.683333333333334</v>
      </c>
      <c r="Z55" s="183">
        <v>14.7767</v>
      </c>
      <c r="AA55" t="s">
        <v>37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23.683333333333334</v>
      </c>
      <c r="AE55"/>
    </row>
    <row r="56" spans="1:31" x14ac:dyDescent="0.25">
      <c r="A56" t="s">
        <v>18</v>
      </c>
      <c r="B56" t="s">
        <v>491</v>
      </c>
      <c r="C56" t="s">
        <v>511</v>
      </c>
      <c r="D56" s="3">
        <v>0</v>
      </c>
      <c r="E56" t="s">
        <v>75</v>
      </c>
      <c r="F56" t="s">
        <v>382</v>
      </c>
      <c r="G56" s="2">
        <v>45642</v>
      </c>
      <c r="H56">
        <v>4038693</v>
      </c>
      <c r="I56" t="s">
        <v>383</v>
      </c>
      <c r="J56" t="s">
        <v>255</v>
      </c>
      <c r="K56">
        <v>17.43</v>
      </c>
      <c r="L56">
        <v>59</v>
      </c>
      <c r="M56" t="s">
        <v>248</v>
      </c>
      <c r="N56" t="s">
        <v>252</v>
      </c>
      <c r="O56">
        <v>6.5</v>
      </c>
      <c r="P56">
        <v>17.43</v>
      </c>
      <c r="Q56">
        <v>2</v>
      </c>
      <c r="R56">
        <v>34.86</v>
      </c>
      <c r="S56">
        <v>41.36</v>
      </c>
      <c r="T56">
        <v>0</v>
      </c>
      <c r="U56" s="91">
        <v>0</v>
      </c>
      <c r="V56" s="91">
        <v>0</v>
      </c>
      <c r="W56">
        <v>35.787500000000001</v>
      </c>
      <c r="X56">
        <v>0.98333333333333328</v>
      </c>
      <c r="Y56">
        <v>35.191041666666663</v>
      </c>
      <c r="Z56" s="183">
        <v>6.1689999999999996</v>
      </c>
      <c r="AA56" t="s">
        <v>23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35.191041666666671</v>
      </c>
      <c r="AE56"/>
    </row>
    <row r="57" spans="1:31" x14ac:dyDescent="0.25">
      <c r="A57" t="s">
        <v>138</v>
      </c>
      <c r="B57" t="s">
        <v>507</v>
      </c>
      <c r="C57" t="s">
        <v>508</v>
      </c>
      <c r="D57" s="3">
        <v>0</v>
      </c>
      <c r="E57" t="s">
        <v>75</v>
      </c>
      <c r="F57" t="s">
        <v>384</v>
      </c>
      <c r="G57" s="2">
        <v>45642</v>
      </c>
      <c r="H57">
        <v>4038705</v>
      </c>
      <c r="I57" t="s">
        <v>36</v>
      </c>
      <c r="J57" t="s">
        <v>257</v>
      </c>
      <c r="K57">
        <v>8.35</v>
      </c>
      <c r="L57">
        <v>39</v>
      </c>
      <c r="M57" t="s">
        <v>248</v>
      </c>
      <c r="N57" t="s">
        <v>252</v>
      </c>
      <c r="O57">
        <v>5</v>
      </c>
      <c r="P57">
        <v>8.35</v>
      </c>
      <c r="Q57">
        <v>1.75</v>
      </c>
      <c r="R57">
        <v>14.612499999999999</v>
      </c>
      <c r="S57">
        <v>19.612499999999997</v>
      </c>
      <c r="T57">
        <v>5.5</v>
      </c>
      <c r="U57" s="91">
        <v>0</v>
      </c>
      <c r="V57" s="91">
        <v>5.5</v>
      </c>
      <c r="W57">
        <v>29</v>
      </c>
      <c r="X57">
        <v>0.65</v>
      </c>
      <c r="Y57">
        <v>18.850000000000001</v>
      </c>
      <c r="Z57" s="183">
        <v>0.76249999999999996</v>
      </c>
      <c r="AA57" t="s">
        <v>37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18.850000000000001</v>
      </c>
      <c r="AE57"/>
    </row>
    <row r="58" spans="1:31" x14ac:dyDescent="0.25">
      <c r="A58" t="s">
        <v>138</v>
      </c>
      <c r="B58" t="s">
        <v>499</v>
      </c>
      <c r="C58" t="s">
        <v>506</v>
      </c>
      <c r="D58" s="3">
        <v>0</v>
      </c>
      <c r="E58" t="s">
        <v>75</v>
      </c>
      <c r="F58" t="s">
        <v>384</v>
      </c>
      <c r="G58" s="2">
        <v>45642</v>
      </c>
      <c r="H58">
        <v>4038823</v>
      </c>
      <c r="I58" t="s">
        <v>36</v>
      </c>
      <c r="J58" t="s">
        <v>255</v>
      </c>
      <c r="K58">
        <v>4.38</v>
      </c>
      <c r="L58">
        <v>18</v>
      </c>
      <c r="M58" t="s">
        <v>248</v>
      </c>
      <c r="N58" t="s">
        <v>252</v>
      </c>
      <c r="O58">
        <v>5</v>
      </c>
      <c r="P58">
        <v>4.38</v>
      </c>
      <c r="Q58">
        <v>1.75</v>
      </c>
      <c r="R58">
        <v>7.665</v>
      </c>
      <c r="S58">
        <v>12.664999999999999</v>
      </c>
      <c r="T58">
        <v>5.5</v>
      </c>
      <c r="U58" s="91">
        <v>0</v>
      </c>
      <c r="V58" s="91">
        <v>5.5</v>
      </c>
      <c r="W58">
        <v>29</v>
      </c>
      <c r="X58">
        <v>0.3</v>
      </c>
      <c r="Y58">
        <v>8.6999999999999993</v>
      </c>
      <c r="Z58" s="183">
        <v>3.9649999999999999</v>
      </c>
      <c r="AA58" t="s">
        <v>37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8.6999999999999993</v>
      </c>
      <c r="AE58"/>
    </row>
    <row r="59" spans="1:31" x14ac:dyDescent="0.25">
      <c r="A59" t="s">
        <v>138</v>
      </c>
      <c r="B59" t="s">
        <v>499</v>
      </c>
      <c r="C59" t="s">
        <v>500</v>
      </c>
      <c r="D59" s="3">
        <v>0</v>
      </c>
      <c r="E59" t="s">
        <v>75</v>
      </c>
      <c r="F59" t="s">
        <v>384</v>
      </c>
      <c r="G59" s="2">
        <v>45642</v>
      </c>
      <c r="H59">
        <v>4038809</v>
      </c>
      <c r="I59" t="s">
        <v>36</v>
      </c>
      <c r="J59" t="s">
        <v>255</v>
      </c>
      <c r="K59">
        <v>10.039999999999999</v>
      </c>
      <c r="L59">
        <v>43</v>
      </c>
      <c r="M59" t="s">
        <v>248</v>
      </c>
      <c r="N59" t="s">
        <v>252</v>
      </c>
      <c r="O59">
        <v>5</v>
      </c>
      <c r="P59">
        <v>10.039999999999999</v>
      </c>
      <c r="Q59">
        <v>1.75</v>
      </c>
      <c r="R59">
        <v>17.57</v>
      </c>
      <c r="S59">
        <v>22.57</v>
      </c>
      <c r="T59">
        <v>0</v>
      </c>
      <c r="U59" s="91">
        <v>0</v>
      </c>
      <c r="V59" s="91">
        <v>0</v>
      </c>
      <c r="W59">
        <v>29</v>
      </c>
      <c r="X59">
        <v>0.71666666666666667</v>
      </c>
      <c r="Y59">
        <v>20.783333333333335</v>
      </c>
      <c r="Z59" s="183">
        <v>1.7867</v>
      </c>
      <c r="AA59" t="s">
        <v>37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20.783333333333335</v>
      </c>
      <c r="AE59"/>
    </row>
    <row r="60" spans="1:31" x14ac:dyDescent="0.25">
      <c r="A60" t="s">
        <v>138</v>
      </c>
      <c r="B60" t="s">
        <v>493</v>
      </c>
      <c r="C60" t="s">
        <v>494</v>
      </c>
      <c r="D60" s="3">
        <v>0</v>
      </c>
      <c r="E60" t="s">
        <v>75</v>
      </c>
      <c r="F60" t="s">
        <v>384</v>
      </c>
      <c r="G60" s="2">
        <v>45642</v>
      </c>
      <c r="H60">
        <v>4038824</v>
      </c>
      <c r="I60" t="s">
        <v>36</v>
      </c>
      <c r="J60" t="s">
        <v>255</v>
      </c>
      <c r="K60">
        <v>17.3</v>
      </c>
      <c r="L60">
        <v>60</v>
      </c>
      <c r="M60" t="s">
        <v>248</v>
      </c>
      <c r="N60" t="s">
        <v>252</v>
      </c>
      <c r="O60">
        <v>5</v>
      </c>
      <c r="P60">
        <v>17.3</v>
      </c>
      <c r="Q60">
        <v>1.75</v>
      </c>
      <c r="R60">
        <v>30.275000000000002</v>
      </c>
      <c r="S60">
        <v>35.275000000000006</v>
      </c>
      <c r="T60">
        <v>0</v>
      </c>
      <c r="U60" s="91">
        <v>0</v>
      </c>
      <c r="V60" s="91">
        <v>0</v>
      </c>
      <c r="W60">
        <v>29</v>
      </c>
      <c r="X60">
        <v>1</v>
      </c>
      <c r="Y60">
        <v>29</v>
      </c>
      <c r="Z60" s="183">
        <v>6.2750000000000004</v>
      </c>
      <c r="AA60" t="s">
        <v>37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29</v>
      </c>
      <c r="AE60"/>
    </row>
    <row r="61" spans="1:31" x14ac:dyDescent="0.25">
      <c r="A61" t="s">
        <v>18</v>
      </c>
      <c r="B61" t="s">
        <v>491</v>
      </c>
      <c r="C61" t="s">
        <v>492</v>
      </c>
      <c r="D61" s="3">
        <v>0</v>
      </c>
      <c r="E61" t="s">
        <v>75</v>
      </c>
      <c r="F61" t="s">
        <v>382</v>
      </c>
      <c r="G61" s="2">
        <v>45642</v>
      </c>
      <c r="H61">
        <v>4038579</v>
      </c>
      <c r="I61" t="s">
        <v>383</v>
      </c>
      <c r="J61" t="s">
        <v>255</v>
      </c>
      <c r="K61">
        <v>20.329999999999998</v>
      </c>
      <c r="L61">
        <v>39</v>
      </c>
      <c r="M61" t="s">
        <v>248</v>
      </c>
      <c r="N61" t="s">
        <v>252</v>
      </c>
      <c r="O61">
        <v>6.5</v>
      </c>
      <c r="P61">
        <v>20.329999999999998</v>
      </c>
      <c r="Q61">
        <v>2</v>
      </c>
      <c r="R61">
        <v>40.659999999999997</v>
      </c>
      <c r="S61">
        <v>47.16</v>
      </c>
      <c r="T61">
        <v>0</v>
      </c>
      <c r="U61" s="91">
        <v>0</v>
      </c>
      <c r="V61" s="91">
        <v>0</v>
      </c>
      <c r="W61">
        <v>35.787500000000001</v>
      </c>
      <c r="X61">
        <v>0.65</v>
      </c>
      <c r="Y61">
        <v>23.261875000000003</v>
      </c>
      <c r="Z61" s="183">
        <v>23.898099999999999</v>
      </c>
      <c r="AA61" t="s">
        <v>23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23.261875</v>
      </c>
      <c r="AE61"/>
    </row>
    <row r="62" spans="1:31" x14ac:dyDescent="0.25">
      <c r="A62" t="s">
        <v>18</v>
      </c>
      <c r="B62" t="s">
        <v>429</v>
      </c>
      <c r="C62" t="s">
        <v>430</v>
      </c>
      <c r="D62" s="3">
        <v>0</v>
      </c>
      <c r="E62" t="s">
        <v>75</v>
      </c>
      <c r="F62" t="s">
        <v>390</v>
      </c>
      <c r="G62" s="2">
        <v>45642</v>
      </c>
      <c r="H62">
        <v>4040769</v>
      </c>
      <c r="I62" t="s">
        <v>19</v>
      </c>
      <c r="J62" t="s">
        <v>391</v>
      </c>
      <c r="K62">
        <v>19.62</v>
      </c>
      <c r="L62">
        <v>54</v>
      </c>
      <c r="M62" t="s">
        <v>248</v>
      </c>
      <c r="N62" t="s">
        <v>252</v>
      </c>
      <c r="O62">
        <v>6.5</v>
      </c>
      <c r="P62">
        <v>19.62</v>
      </c>
      <c r="Q62">
        <v>2</v>
      </c>
      <c r="R62">
        <v>39.24</v>
      </c>
      <c r="S62">
        <v>45.74</v>
      </c>
      <c r="T62">
        <v>5</v>
      </c>
      <c r="U62" s="91">
        <v>0</v>
      </c>
      <c r="V62" s="91">
        <v>5</v>
      </c>
      <c r="W62">
        <v>35.787500000000001</v>
      </c>
      <c r="X62">
        <v>0.9</v>
      </c>
      <c r="Y62">
        <v>32.208750000000002</v>
      </c>
      <c r="Z62" s="183">
        <v>13.5312</v>
      </c>
      <c r="AA62" t="s">
        <v>20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32.208750000000002</v>
      </c>
      <c r="AE62"/>
    </row>
    <row r="63" spans="1:31" x14ac:dyDescent="0.25">
      <c r="A63" t="s">
        <v>18</v>
      </c>
      <c r="B63" t="s">
        <v>427</v>
      </c>
      <c r="C63" t="s">
        <v>428</v>
      </c>
      <c r="D63" s="3">
        <v>0</v>
      </c>
      <c r="E63" t="s">
        <v>75</v>
      </c>
      <c r="F63" t="s">
        <v>390</v>
      </c>
      <c r="G63" s="2">
        <v>45642</v>
      </c>
      <c r="H63">
        <v>4041308</v>
      </c>
      <c r="I63" t="s">
        <v>19</v>
      </c>
      <c r="J63" t="s">
        <v>260</v>
      </c>
      <c r="K63">
        <v>12.6</v>
      </c>
      <c r="L63">
        <v>24</v>
      </c>
      <c r="M63" t="s">
        <v>248</v>
      </c>
      <c r="N63" t="s">
        <v>252</v>
      </c>
      <c r="O63">
        <v>6.5</v>
      </c>
      <c r="P63">
        <v>12.6</v>
      </c>
      <c r="Q63">
        <v>2</v>
      </c>
      <c r="R63">
        <v>25.2</v>
      </c>
      <c r="S63">
        <v>31.7</v>
      </c>
      <c r="T63">
        <v>5</v>
      </c>
      <c r="U63" s="91">
        <v>0</v>
      </c>
      <c r="V63" s="91">
        <v>5</v>
      </c>
      <c r="W63">
        <v>35.787500000000001</v>
      </c>
      <c r="X63">
        <v>0.4</v>
      </c>
      <c r="Y63">
        <v>14.315000000000001</v>
      </c>
      <c r="Z63" s="183">
        <v>17.385000000000002</v>
      </c>
      <c r="AA63" t="s">
        <v>20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14.315000000000001</v>
      </c>
      <c r="AE63"/>
    </row>
    <row r="64" spans="1:31" x14ac:dyDescent="0.25">
      <c r="A64" t="s">
        <v>18</v>
      </c>
      <c r="B64" t="s">
        <v>528</v>
      </c>
      <c r="C64" t="s">
        <v>529</v>
      </c>
      <c r="D64" s="3">
        <v>1</v>
      </c>
      <c r="E64" t="s">
        <v>75</v>
      </c>
      <c r="F64" t="s">
        <v>380</v>
      </c>
      <c r="G64" s="2">
        <v>45642</v>
      </c>
      <c r="H64">
        <v>4040627</v>
      </c>
      <c r="I64" t="s">
        <v>69</v>
      </c>
      <c r="J64" t="s">
        <v>255</v>
      </c>
      <c r="K64">
        <v>26.95</v>
      </c>
      <c r="L64">
        <v>41</v>
      </c>
      <c r="M64" t="s">
        <v>248</v>
      </c>
      <c r="N64" t="s">
        <v>252</v>
      </c>
      <c r="O64">
        <v>6.5</v>
      </c>
      <c r="P64">
        <v>26.95</v>
      </c>
      <c r="Q64">
        <v>2</v>
      </c>
      <c r="R64">
        <v>53.9</v>
      </c>
      <c r="S64">
        <v>60.4</v>
      </c>
      <c r="T64">
        <v>5.5</v>
      </c>
      <c r="U64" s="91">
        <v>5.5</v>
      </c>
      <c r="V64" s="91">
        <v>0</v>
      </c>
      <c r="W64">
        <v>35.787500000000001</v>
      </c>
      <c r="X64">
        <v>0.68333333333333335</v>
      </c>
      <c r="Y64">
        <v>24.454791666666669</v>
      </c>
      <c r="Z64" s="183">
        <v>35.9452</v>
      </c>
      <c r="AA64" t="s">
        <v>23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24.454791666666669</v>
      </c>
      <c r="AE64"/>
    </row>
    <row r="65" spans="1:31" x14ac:dyDescent="0.25">
      <c r="A65" t="s">
        <v>18</v>
      </c>
      <c r="B65" t="s">
        <v>485</v>
      </c>
      <c r="C65" t="s">
        <v>486</v>
      </c>
      <c r="D65" s="3">
        <v>0</v>
      </c>
      <c r="E65" t="s">
        <v>75</v>
      </c>
      <c r="F65" t="s">
        <v>387</v>
      </c>
      <c r="G65" s="2">
        <v>45642</v>
      </c>
      <c r="H65">
        <v>4039277</v>
      </c>
      <c r="I65" t="s">
        <v>388</v>
      </c>
      <c r="J65" t="s">
        <v>257</v>
      </c>
      <c r="K65">
        <v>15.14</v>
      </c>
      <c r="L65">
        <v>26</v>
      </c>
      <c r="M65" t="s">
        <v>248</v>
      </c>
      <c r="N65" t="s">
        <v>252</v>
      </c>
      <c r="O65">
        <v>6.5</v>
      </c>
      <c r="P65">
        <v>15.14</v>
      </c>
      <c r="Q65">
        <v>2</v>
      </c>
      <c r="R65">
        <v>30.28</v>
      </c>
      <c r="S65">
        <v>36.78</v>
      </c>
      <c r="T65">
        <v>5</v>
      </c>
      <c r="U65" s="91">
        <v>0</v>
      </c>
      <c r="V65" s="91">
        <v>5</v>
      </c>
      <c r="W65">
        <v>35.787500000000001</v>
      </c>
      <c r="X65">
        <v>0.43333333333333335</v>
      </c>
      <c r="Y65">
        <v>15.507916666666668</v>
      </c>
      <c r="Z65" s="183">
        <v>21.272099999999998</v>
      </c>
      <c r="AA65" t="s">
        <v>23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15.507916666666667</v>
      </c>
      <c r="AE65"/>
    </row>
    <row r="66" spans="1:31" x14ac:dyDescent="0.25">
      <c r="A66" t="s">
        <v>138</v>
      </c>
      <c r="B66" t="s">
        <v>502</v>
      </c>
      <c r="C66" t="s">
        <v>503</v>
      </c>
      <c r="D66" s="3">
        <v>0</v>
      </c>
      <c r="E66" t="s">
        <v>75</v>
      </c>
      <c r="F66" t="s">
        <v>384</v>
      </c>
      <c r="G66" s="2">
        <v>45642</v>
      </c>
      <c r="H66">
        <v>4038842</v>
      </c>
      <c r="I66" t="s">
        <v>36</v>
      </c>
      <c r="J66" t="s">
        <v>255</v>
      </c>
      <c r="K66">
        <v>9.57</v>
      </c>
      <c r="L66">
        <v>47</v>
      </c>
      <c r="M66" t="s">
        <v>248</v>
      </c>
      <c r="N66" t="s">
        <v>252</v>
      </c>
      <c r="O66">
        <v>5</v>
      </c>
      <c r="P66">
        <v>9.57</v>
      </c>
      <c r="Q66">
        <v>1.75</v>
      </c>
      <c r="R66">
        <v>16.747500000000002</v>
      </c>
      <c r="S66">
        <v>21.747500000000002</v>
      </c>
      <c r="T66">
        <v>0</v>
      </c>
      <c r="U66" s="91">
        <v>0</v>
      </c>
      <c r="V66" s="91">
        <v>0</v>
      </c>
      <c r="W66">
        <v>29</v>
      </c>
      <c r="X66">
        <v>0.78333333333333333</v>
      </c>
      <c r="Y66">
        <v>22.716666666666665</v>
      </c>
      <c r="Z66" s="183">
        <v>-0.96919999999999995</v>
      </c>
      <c r="AA66" t="s">
        <v>37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22.716666666666665</v>
      </c>
      <c r="AE66"/>
    </row>
    <row r="67" spans="1:31" x14ac:dyDescent="0.25">
      <c r="A67" t="s">
        <v>138</v>
      </c>
      <c r="B67" t="s">
        <v>536</v>
      </c>
      <c r="C67" t="s">
        <v>537</v>
      </c>
      <c r="D67" s="3">
        <v>0</v>
      </c>
      <c r="E67" t="s">
        <v>75</v>
      </c>
      <c r="F67" t="s">
        <v>384</v>
      </c>
      <c r="G67" s="2">
        <v>45642</v>
      </c>
      <c r="H67">
        <v>4038855</v>
      </c>
      <c r="I67" t="s">
        <v>36</v>
      </c>
      <c r="J67" t="s">
        <v>255</v>
      </c>
      <c r="K67">
        <v>8.24</v>
      </c>
      <c r="L67">
        <v>47</v>
      </c>
      <c r="M67" t="s">
        <v>248</v>
      </c>
      <c r="N67" t="s">
        <v>252</v>
      </c>
      <c r="O67">
        <v>5</v>
      </c>
      <c r="P67">
        <v>8.24</v>
      </c>
      <c r="Q67">
        <v>1.75</v>
      </c>
      <c r="R67">
        <v>14.42</v>
      </c>
      <c r="S67">
        <v>19.420000000000002</v>
      </c>
      <c r="T67">
        <v>0</v>
      </c>
      <c r="U67" s="91">
        <v>0</v>
      </c>
      <c r="V67" s="91">
        <v>0</v>
      </c>
      <c r="W67">
        <v>29</v>
      </c>
      <c r="X67">
        <v>0.78333333333333333</v>
      </c>
      <c r="Y67">
        <v>22.716666666666665</v>
      </c>
      <c r="Z67" s="183">
        <v>-3.2967</v>
      </c>
      <c r="AA67" t="s">
        <v>37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22.716666666666665</v>
      </c>
      <c r="AE67"/>
    </row>
    <row r="68" spans="1:31" x14ac:dyDescent="0.25">
      <c r="A68" t="s">
        <v>18</v>
      </c>
      <c r="B68" t="s">
        <v>532</v>
      </c>
      <c r="C68" t="s">
        <v>533</v>
      </c>
      <c r="D68" s="3">
        <v>0</v>
      </c>
      <c r="E68" t="s">
        <v>75</v>
      </c>
      <c r="F68" t="s">
        <v>380</v>
      </c>
      <c r="G68" s="2">
        <v>45642</v>
      </c>
      <c r="H68">
        <v>4041420</v>
      </c>
      <c r="I68" t="s">
        <v>69</v>
      </c>
      <c r="J68" t="s">
        <v>255</v>
      </c>
      <c r="K68">
        <v>18.48</v>
      </c>
      <c r="L68">
        <v>63</v>
      </c>
      <c r="M68" t="s">
        <v>248</v>
      </c>
      <c r="N68" t="s">
        <v>252</v>
      </c>
      <c r="O68">
        <v>6.5</v>
      </c>
      <c r="P68">
        <v>18.48</v>
      </c>
      <c r="Q68">
        <v>2</v>
      </c>
      <c r="R68">
        <v>36.96</v>
      </c>
      <c r="S68">
        <v>43.46</v>
      </c>
      <c r="T68">
        <v>5</v>
      </c>
      <c r="U68" s="91">
        <v>0</v>
      </c>
      <c r="V68" s="91">
        <v>5</v>
      </c>
      <c r="W68">
        <v>35.787500000000001</v>
      </c>
      <c r="X68">
        <v>1.05</v>
      </c>
      <c r="Y68">
        <v>37.576875000000001</v>
      </c>
      <c r="Z68" s="183">
        <v>5.8830999999999998</v>
      </c>
      <c r="AA68" t="s">
        <v>23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37.576875000000001</v>
      </c>
      <c r="AE68"/>
    </row>
    <row r="69" spans="1:31" x14ac:dyDescent="0.25">
      <c r="A69" t="s">
        <v>18</v>
      </c>
      <c r="B69" t="s">
        <v>524</v>
      </c>
      <c r="C69" t="s">
        <v>525</v>
      </c>
      <c r="D69" s="3">
        <v>0</v>
      </c>
      <c r="E69" t="s">
        <v>75</v>
      </c>
      <c r="F69" t="s">
        <v>382</v>
      </c>
      <c r="G69" s="2">
        <v>45642</v>
      </c>
      <c r="H69">
        <v>4042598</v>
      </c>
      <c r="I69" t="s">
        <v>383</v>
      </c>
      <c r="J69" t="s">
        <v>258</v>
      </c>
      <c r="K69">
        <v>10.06</v>
      </c>
      <c r="L69">
        <v>23</v>
      </c>
      <c r="M69" t="s">
        <v>249</v>
      </c>
      <c r="N69" t="s">
        <v>252</v>
      </c>
      <c r="O69">
        <v>6.5</v>
      </c>
      <c r="P69">
        <v>10.06</v>
      </c>
      <c r="Q69">
        <v>2</v>
      </c>
      <c r="R69">
        <v>20.12</v>
      </c>
      <c r="S69">
        <v>26.62</v>
      </c>
      <c r="T69">
        <v>5.5</v>
      </c>
      <c r="U69" s="91">
        <v>0</v>
      </c>
      <c r="V69" s="91">
        <v>5.5</v>
      </c>
      <c r="W69">
        <v>35.787500000000001</v>
      </c>
      <c r="X69">
        <v>0.38333333333333336</v>
      </c>
      <c r="Y69">
        <v>13.718541666666669</v>
      </c>
      <c r="Z69" s="183">
        <v>12.9015</v>
      </c>
      <c r="AA69" t="s">
        <v>23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13.718541666666669</v>
      </c>
      <c r="AE69"/>
    </row>
    <row r="70" spans="1:31" x14ac:dyDescent="0.25">
      <c r="A70" t="s">
        <v>18</v>
      </c>
      <c r="B70" t="s">
        <v>530</v>
      </c>
      <c r="C70" t="s">
        <v>531</v>
      </c>
      <c r="D70" s="3">
        <v>0</v>
      </c>
      <c r="E70" t="s">
        <v>75</v>
      </c>
      <c r="F70" t="s">
        <v>380</v>
      </c>
      <c r="G70" s="2">
        <v>45642</v>
      </c>
      <c r="H70">
        <v>4042129</v>
      </c>
      <c r="I70" t="s">
        <v>69</v>
      </c>
      <c r="J70" t="s">
        <v>381</v>
      </c>
      <c r="K70">
        <v>17.27</v>
      </c>
      <c r="L70">
        <v>79</v>
      </c>
      <c r="M70" t="s">
        <v>248</v>
      </c>
      <c r="N70" t="s">
        <v>252</v>
      </c>
      <c r="O70">
        <v>6.5</v>
      </c>
      <c r="P70">
        <v>17.27</v>
      </c>
      <c r="Q70">
        <v>2</v>
      </c>
      <c r="R70">
        <v>34.54</v>
      </c>
      <c r="S70">
        <v>41.04</v>
      </c>
      <c r="T70">
        <v>10</v>
      </c>
      <c r="U70" s="91">
        <v>0</v>
      </c>
      <c r="V70" s="91">
        <v>10</v>
      </c>
      <c r="W70">
        <v>35.787500000000001</v>
      </c>
      <c r="X70">
        <v>1.3166666666666667</v>
      </c>
      <c r="Y70">
        <v>47.120208333333338</v>
      </c>
      <c r="Z70" s="183">
        <v>-6.0801999999999996</v>
      </c>
      <c r="AA70" t="s">
        <v>23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47.120208333333338</v>
      </c>
      <c r="AE70"/>
    </row>
    <row r="71" spans="1:31" x14ac:dyDescent="0.25">
      <c r="A71" t="s">
        <v>21</v>
      </c>
      <c r="B71" t="s">
        <v>600</v>
      </c>
      <c r="C71" t="s">
        <v>601</v>
      </c>
      <c r="D71" s="3">
        <v>0</v>
      </c>
      <c r="E71" t="s">
        <v>75</v>
      </c>
      <c r="F71" t="s">
        <v>232</v>
      </c>
      <c r="G71" s="2">
        <v>45643</v>
      </c>
      <c r="H71">
        <v>4041977</v>
      </c>
      <c r="I71" t="s">
        <v>233</v>
      </c>
      <c r="J71" t="s">
        <v>255</v>
      </c>
      <c r="K71">
        <v>26.9</v>
      </c>
      <c r="L71">
        <v>96</v>
      </c>
      <c r="M71" t="s">
        <v>248</v>
      </c>
      <c r="N71" t="s">
        <v>252</v>
      </c>
      <c r="O71">
        <v>5</v>
      </c>
      <c r="P71">
        <v>26.9</v>
      </c>
      <c r="Q71">
        <v>1.75</v>
      </c>
      <c r="R71">
        <v>47.074999999999996</v>
      </c>
      <c r="S71">
        <v>52.074999999999996</v>
      </c>
      <c r="T71">
        <v>5.5</v>
      </c>
      <c r="U71" s="91">
        <v>0</v>
      </c>
      <c r="V71" s="91">
        <v>5.5</v>
      </c>
      <c r="W71">
        <v>32.5</v>
      </c>
      <c r="X71">
        <v>1.6</v>
      </c>
      <c r="Y71">
        <v>52</v>
      </c>
      <c r="Z71" s="183">
        <v>7.4999999999999997E-2</v>
      </c>
      <c r="AA71" t="s">
        <v>23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52</v>
      </c>
      <c r="AE71"/>
    </row>
    <row r="72" spans="1:31" x14ac:dyDescent="0.25">
      <c r="A72" t="s">
        <v>137</v>
      </c>
      <c r="B72" t="s">
        <v>597</v>
      </c>
      <c r="C72" t="s">
        <v>598</v>
      </c>
      <c r="D72" s="3">
        <v>0</v>
      </c>
      <c r="E72" t="s">
        <v>75</v>
      </c>
      <c r="F72" t="s">
        <v>398</v>
      </c>
      <c r="G72" s="2">
        <v>45643</v>
      </c>
      <c r="H72">
        <v>4039640</v>
      </c>
      <c r="I72" t="s">
        <v>28</v>
      </c>
      <c r="J72" t="s">
        <v>255</v>
      </c>
      <c r="K72">
        <v>9.57</v>
      </c>
      <c r="L72">
        <v>51</v>
      </c>
      <c r="M72" t="s">
        <v>248</v>
      </c>
      <c r="N72" t="s">
        <v>252</v>
      </c>
      <c r="O72">
        <v>5</v>
      </c>
      <c r="P72">
        <v>9.57</v>
      </c>
      <c r="Q72">
        <v>1.75</v>
      </c>
      <c r="R72">
        <v>16.747500000000002</v>
      </c>
      <c r="S72">
        <v>21.747500000000002</v>
      </c>
      <c r="T72">
        <v>0</v>
      </c>
      <c r="U72" s="91">
        <v>0</v>
      </c>
      <c r="V72" s="91">
        <v>0</v>
      </c>
      <c r="W72">
        <v>32.5</v>
      </c>
      <c r="X72">
        <v>0.85</v>
      </c>
      <c r="Y72">
        <v>27.625</v>
      </c>
      <c r="Z72" s="183">
        <v>-5.8775000000000004</v>
      </c>
      <c r="AA72" t="s">
        <v>23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27.625</v>
      </c>
      <c r="AE72"/>
    </row>
    <row r="73" spans="1:31" x14ac:dyDescent="0.25">
      <c r="A73" t="s">
        <v>139</v>
      </c>
      <c r="B73" t="s">
        <v>453</v>
      </c>
      <c r="C73" t="s">
        <v>615</v>
      </c>
      <c r="D73" s="3">
        <v>0</v>
      </c>
      <c r="E73" t="s">
        <v>75</v>
      </c>
      <c r="F73" t="s">
        <v>389</v>
      </c>
      <c r="G73" s="2">
        <v>45643</v>
      </c>
      <c r="H73">
        <v>4039487</v>
      </c>
      <c r="I73" t="s">
        <v>43</v>
      </c>
      <c r="J73" t="s">
        <v>255</v>
      </c>
      <c r="K73">
        <v>7.08</v>
      </c>
      <c r="L73">
        <v>18</v>
      </c>
      <c r="M73" t="s">
        <v>248</v>
      </c>
      <c r="N73" t="s">
        <v>252</v>
      </c>
      <c r="O73">
        <v>5</v>
      </c>
      <c r="P73">
        <v>7.08</v>
      </c>
      <c r="Q73">
        <v>1.75</v>
      </c>
      <c r="R73">
        <v>12.39</v>
      </c>
      <c r="S73">
        <v>17.39</v>
      </c>
      <c r="T73">
        <v>0</v>
      </c>
      <c r="U73" s="91">
        <v>0</v>
      </c>
      <c r="V73" s="91">
        <v>0</v>
      </c>
      <c r="W73">
        <v>29</v>
      </c>
      <c r="X73">
        <v>0.3</v>
      </c>
      <c r="Y73">
        <v>8.6999999999999993</v>
      </c>
      <c r="Z73" s="183">
        <v>8.69</v>
      </c>
      <c r="AA73" t="s">
        <v>37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8.6999999999999993</v>
      </c>
      <c r="AE73"/>
    </row>
    <row r="74" spans="1:31" x14ac:dyDescent="0.25">
      <c r="A74" t="s">
        <v>18</v>
      </c>
      <c r="B74" t="s">
        <v>442</v>
      </c>
      <c r="C74" t="s">
        <v>580</v>
      </c>
      <c r="D74" s="3">
        <v>0</v>
      </c>
      <c r="E74" t="s">
        <v>75</v>
      </c>
      <c r="F74" t="s">
        <v>390</v>
      </c>
      <c r="G74" s="2">
        <v>45643</v>
      </c>
      <c r="H74">
        <v>4043262</v>
      </c>
      <c r="I74" t="s">
        <v>19</v>
      </c>
      <c r="J74" t="s">
        <v>255</v>
      </c>
      <c r="K74">
        <v>21.37</v>
      </c>
      <c r="L74">
        <v>61</v>
      </c>
      <c r="M74" t="s">
        <v>248</v>
      </c>
      <c r="N74" t="s">
        <v>252</v>
      </c>
      <c r="O74">
        <v>6.5</v>
      </c>
      <c r="P74">
        <v>21.37</v>
      </c>
      <c r="Q74">
        <v>2</v>
      </c>
      <c r="R74">
        <v>42.74</v>
      </c>
      <c r="S74">
        <v>49.24</v>
      </c>
      <c r="T74">
        <v>5</v>
      </c>
      <c r="U74" s="91">
        <v>0</v>
      </c>
      <c r="V74" s="91">
        <v>5</v>
      </c>
      <c r="W74">
        <v>35.787500000000001</v>
      </c>
      <c r="X74">
        <v>1.0166666666666666</v>
      </c>
      <c r="Y74">
        <v>36.383958333333332</v>
      </c>
      <c r="Z74" s="183">
        <v>12.856</v>
      </c>
      <c r="AA74" t="s">
        <v>20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36.383958333333332</v>
      </c>
      <c r="AE74"/>
    </row>
    <row r="75" spans="1:31" x14ac:dyDescent="0.25">
      <c r="A75" t="s">
        <v>138</v>
      </c>
      <c r="B75" t="s">
        <v>623</v>
      </c>
      <c r="C75" t="s">
        <v>634</v>
      </c>
      <c r="D75" s="3">
        <v>0</v>
      </c>
      <c r="E75" t="s">
        <v>75</v>
      </c>
      <c r="F75" t="s">
        <v>384</v>
      </c>
      <c r="G75" s="2">
        <v>45643</v>
      </c>
      <c r="H75">
        <v>4039627</v>
      </c>
      <c r="I75" t="s">
        <v>36</v>
      </c>
      <c r="J75" t="s">
        <v>255</v>
      </c>
      <c r="K75">
        <v>17.3</v>
      </c>
      <c r="L75">
        <v>46</v>
      </c>
      <c r="M75" t="s">
        <v>248</v>
      </c>
      <c r="N75" t="s">
        <v>252</v>
      </c>
      <c r="O75">
        <v>5</v>
      </c>
      <c r="P75">
        <v>17.3</v>
      </c>
      <c r="Q75">
        <v>1.75</v>
      </c>
      <c r="R75">
        <v>30.275000000000002</v>
      </c>
      <c r="S75">
        <v>35.275000000000006</v>
      </c>
      <c r="T75">
        <v>0</v>
      </c>
      <c r="U75" s="91">
        <v>0</v>
      </c>
      <c r="V75" s="91">
        <v>0</v>
      </c>
      <c r="W75">
        <v>29</v>
      </c>
      <c r="X75">
        <v>0.76666666666666672</v>
      </c>
      <c r="Y75">
        <v>22.233333333333334</v>
      </c>
      <c r="Z75" s="183">
        <v>13.041700000000001</v>
      </c>
      <c r="AA75" t="s">
        <v>37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22.233333333333334</v>
      </c>
      <c r="AE75"/>
    </row>
    <row r="76" spans="1:31" x14ac:dyDescent="0.25">
      <c r="A76" t="s">
        <v>135</v>
      </c>
      <c r="B76" t="s">
        <v>565</v>
      </c>
      <c r="C76" t="s">
        <v>566</v>
      </c>
      <c r="D76" s="3">
        <v>0</v>
      </c>
      <c r="E76" t="s">
        <v>75</v>
      </c>
      <c r="F76" t="s">
        <v>402</v>
      </c>
      <c r="G76" s="2">
        <v>45643</v>
      </c>
      <c r="H76">
        <v>4039485</v>
      </c>
      <c r="I76" t="s">
        <v>30</v>
      </c>
      <c r="J76" t="s">
        <v>255</v>
      </c>
      <c r="K76">
        <v>11.22</v>
      </c>
      <c r="L76">
        <v>33</v>
      </c>
      <c r="M76" t="s">
        <v>248</v>
      </c>
      <c r="N76" t="s">
        <v>252</v>
      </c>
      <c r="O76">
        <v>5</v>
      </c>
      <c r="P76">
        <v>11.22</v>
      </c>
      <c r="Q76">
        <v>1.75</v>
      </c>
      <c r="R76">
        <v>19.635000000000002</v>
      </c>
      <c r="S76">
        <v>24.635000000000002</v>
      </c>
      <c r="T76">
        <v>0</v>
      </c>
      <c r="U76" s="91">
        <v>0</v>
      </c>
      <c r="V76" s="91">
        <v>0</v>
      </c>
      <c r="W76">
        <v>32.5</v>
      </c>
      <c r="X76">
        <v>0.55000000000000004</v>
      </c>
      <c r="Y76">
        <v>17.875</v>
      </c>
      <c r="Z76" s="183">
        <v>6.76</v>
      </c>
      <c r="AA76" t="s">
        <v>23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17.875</v>
      </c>
      <c r="AE76"/>
    </row>
    <row r="77" spans="1:31" x14ac:dyDescent="0.25">
      <c r="A77" t="s">
        <v>18</v>
      </c>
      <c r="B77" t="s">
        <v>609</v>
      </c>
      <c r="C77" t="s">
        <v>447</v>
      </c>
      <c r="D77" s="3">
        <v>0</v>
      </c>
      <c r="E77" t="s">
        <v>75</v>
      </c>
      <c r="F77" t="s">
        <v>390</v>
      </c>
      <c r="G77" s="2">
        <v>45643</v>
      </c>
      <c r="H77">
        <v>4042676</v>
      </c>
      <c r="I77" t="s">
        <v>19</v>
      </c>
      <c r="J77" t="s">
        <v>255</v>
      </c>
      <c r="K77">
        <v>12.34</v>
      </c>
      <c r="L77">
        <v>26</v>
      </c>
      <c r="M77" t="s">
        <v>248</v>
      </c>
      <c r="N77" t="s">
        <v>252</v>
      </c>
      <c r="O77">
        <v>6.5</v>
      </c>
      <c r="P77">
        <v>12.34</v>
      </c>
      <c r="Q77">
        <v>2</v>
      </c>
      <c r="R77">
        <v>24.68</v>
      </c>
      <c r="S77">
        <v>31.18</v>
      </c>
      <c r="T77">
        <v>5</v>
      </c>
      <c r="U77" s="91">
        <v>0</v>
      </c>
      <c r="V77" s="91">
        <v>5</v>
      </c>
      <c r="W77">
        <v>35.787500000000001</v>
      </c>
      <c r="X77">
        <v>0.43333333333333335</v>
      </c>
      <c r="Y77">
        <v>15.507916666666668</v>
      </c>
      <c r="Z77" s="183">
        <v>15.6721</v>
      </c>
      <c r="AA77" t="s">
        <v>20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15.507916666666667</v>
      </c>
      <c r="AE77"/>
    </row>
    <row r="78" spans="1:31" x14ac:dyDescent="0.25">
      <c r="A78" t="s">
        <v>140</v>
      </c>
      <c r="B78" t="s">
        <v>628</v>
      </c>
      <c r="C78" t="s">
        <v>629</v>
      </c>
      <c r="D78" s="3">
        <v>0</v>
      </c>
      <c r="E78" t="s">
        <v>75</v>
      </c>
      <c r="F78" t="s">
        <v>385</v>
      </c>
      <c r="G78" s="2">
        <v>45643</v>
      </c>
      <c r="H78">
        <v>4039486</v>
      </c>
      <c r="I78" t="s">
        <v>386</v>
      </c>
      <c r="J78" t="s">
        <v>255</v>
      </c>
      <c r="K78">
        <v>7.08</v>
      </c>
      <c r="L78">
        <v>33</v>
      </c>
      <c r="M78" t="s">
        <v>248</v>
      </c>
      <c r="N78" t="s">
        <v>252</v>
      </c>
      <c r="O78">
        <v>5</v>
      </c>
      <c r="P78">
        <v>7.08</v>
      </c>
      <c r="Q78">
        <v>1.75</v>
      </c>
      <c r="R78">
        <v>12.39</v>
      </c>
      <c r="S78">
        <v>17.39</v>
      </c>
      <c r="T78">
        <v>0</v>
      </c>
      <c r="U78" s="91">
        <v>0</v>
      </c>
      <c r="V78" s="91">
        <v>0</v>
      </c>
      <c r="W78">
        <v>32.5</v>
      </c>
      <c r="X78">
        <v>0.55000000000000004</v>
      </c>
      <c r="Y78">
        <v>17.875</v>
      </c>
      <c r="Z78" s="183">
        <v>-0.48499999999999999</v>
      </c>
      <c r="AA78" t="s">
        <v>23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17.875</v>
      </c>
      <c r="AE78"/>
    </row>
    <row r="79" spans="1:31" x14ac:dyDescent="0.25">
      <c r="A79" t="s">
        <v>18</v>
      </c>
      <c r="B79" t="s">
        <v>452</v>
      </c>
      <c r="C79" t="s">
        <v>610</v>
      </c>
      <c r="D79" s="3">
        <v>1</v>
      </c>
      <c r="E79" t="s">
        <v>75</v>
      </c>
      <c r="F79" t="s">
        <v>390</v>
      </c>
      <c r="G79" s="2">
        <v>45643</v>
      </c>
      <c r="H79">
        <v>4042067</v>
      </c>
      <c r="I79" t="s">
        <v>19</v>
      </c>
      <c r="J79" t="s">
        <v>391</v>
      </c>
      <c r="K79">
        <v>8.76</v>
      </c>
      <c r="L79">
        <v>21</v>
      </c>
      <c r="M79" t="s">
        <v>248</v>
      </c>
      <c r="N79" t="s">
        <v>252</v>
      </c>
      <c r="O79">
        <v>6.5</v>
      </c>
      <c r="P79">
        <v>8.76</v>
      </c>
      <c r="Q79">
        <v>2</v>
      </c>
      <c r="R79">
        <v>17.52</v>
      </c>
      <c r="S79">
        <v>24.02</v>
      </c>
      <c r="T79">
        <v>5.5</v>
      </c>
      <c r="U79" s="91">
        <v>5.5</v>
      </c>
      <c r="V79" s="91">
        <v>0</v>
      </c>
      <c r="W79">
        <v>35.787500000000001</v>
      </c>
      <c r="X79">
        <v>0.35</v>
      </c>
      <c r="Y79">
        <v>12.525625</v>
      </c>
      <c r="Z79" s="183">
        <v>11.494400000000001</v>
      </c>
      <c r="AA79" t="s">
        <v>20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12.525625</v>
      </c>
      <c r="AE79"/>
    </row>
    <row r="80" spans="1:31" x14ac:dyDescent="0.25">
      <c r="A80" t="s">
        <v>136</v>
      </c>
      <c r="B80" t="s">
        <v>581</v>
      </c>
      <c r="C80" t="s">
        <v>511</v>
      </c>
      <c r="D80" s="3">
        <v>0</v>
      </c>
      <c r="E80" t="s">
        <v>75</v>
      </c>
      <c r="F80" t="s">
        <v>229</v>
      </c>
      <c r="G80" s="2">
        <v>45643</v>
      </c>
      <c r="H80">
        <v>4042190</v>
      </c>
      <c r="I80" t="s">
        <v>55</v>
      </c>
      <c r="J80" t="s">
        <v>255</v>
      </c>
      <c r="K80">
        <v>8.51</v>
      </c>
      <c r="L80">
        <v>61</v>
      </c>
      <c r="M80" t="s">
        <v>248</v>
      </c>
      <c r="N80" t="s">
        <v>252</v>
      </c>
      <c r="O80">
        <v>5</v>
      </c>
      <c r="P80">
        <v>8.51</v>
      </c>
      <c r="Q80">
        <v>1.75</v>
      </c>
      <c r="R80">
        <v>14.8925</v>
      </c>
      <c r="S80">
        <v>19.892499999999998</v>
      </c>
      <c r="T80">
        <v>5</v>
      </c>
      <c r="U80" s="91">
        <v>0</v>
      </c>
      <c r="V80" s="91">
        <v>5</v>
      </c>
      <c r="W80">
        <v>32.5</v>
      </c>
      <c r="X80">
        <v>1.0166666666666666</v>
      </c>
      <c r="Y80">
        <v>33.041666666666664</v>
      </c>
      <c r="Z80" s="183">
        <v>-13.1492</v>
      </c>
      <c r="AA80" t="s">
        <v>23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33.041666666666664</v>
      </c>
      <c r="AE80"/>
    </row>
    <row r="81" spans="1:31" x14ac:dyDescent="0.25">
      <c r="A81" t="s">
        <v>138</v>
      </c>
      <c r="B81" t="s">
        <v>479</v>
      </c>
      <c r="C81" t="s">
        <v>635</v>
      </c>
      <c r="D81" s="3">
        <v>0</v>
      </c>
      <c r="E81" t="s">
        <v>75</v>
      </c>
      <c r="F81" t="s">
        <v>384</v>
      </c>
      <c r="G81" s="2">
        <v>45643</v>
      </c>
      <c r="H81">
        <v>4039629</v>
      </c>
      <c r="I81" t="s">
        <v>36</v>
      </c>
      <c r="J81" t="s">
        <v>256</v>
      </c>
      <c r="K81">
        <v>15.66</v>
      </c>
      <c r="L81">
        <v>85</v>
      </c>
      <c r="M81" t="s">
        <v>248</v>
      </c>
      <c r="N81" t="s">
        <v>252</v>
      </c>
      <c r="O81">
        <v>5</v>
      </c>
      <c r="P81">
        <v>15.66</v>
      </c>
      <c r="Q81">
        <v>1.75</v>
      </c>
      <c r="R81">
        <v>27.405000000000001</v>
      </c>
      <c r="S81">
        <v>32.405000000000001</v>
      </c>
      <c r="T81">
        <v>0</v>
      </c>
      <c r="U81" s="91">
        <v>0</v>
      </c>
      <c r="V81" s="91">
        <v>0</v>
      </c>
      <c r="W81">
        <v>29</v>
      </c>
      <c r="X81">
        <v>1.4166666666666667</v>
      </c>
      <c r="Y81">
        <v>41.083333333333336</v>
      </c>
      <c r="Z81" s="183">
        <v>-8.6783000000000001</v>
      </c>
      <c r="AA81" t="s">
        <v>37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41.083333333333336</v>
      </c>
      <c r="AE81"/>
    </row>
    <row r="82" spans="1:31" x14ac:dyDescent="0.25">
      <c r="A82" t="s">
        <v>135</v>
      </c>
      <c r="B82" t="s">
        <v>432</v>
      </c>
      <c r="C82" t="s">
        <v>569</v>
      </c>
      <c r="D82" s="3">
        <v>0</v>
      </c>
      <c r="E82" t="s">
        <v>75</v>
      </c>
      <c r="F82" t="s">
        <v>402</v>
      </c>
      <c r="G82" s="2">
        <v>45643</v>
      </c>
      <c r="H82">
        <v>4042084</v>
      </c>
      <c r="I82" t="s">
        <v>30</v>
      </c>
      <c r="J82" t="s">
        <v>257</v>
      </c>
      <c r="K82">
        <v>31.58</v>
      </c>
      <c r="L82">
        <v>47</v>
      </c>
      <c r="M82" t="s">
        <v>248</v>
      </c>
      <c r="N82" t="s">
        <v>252</v>
      </c>
      <c r="O82">
        <v>5</v>
      </c>
      <c r="P82">
        <v>31.58</v>
      </c>
      <c r="Q82">
        <v>1.75</v>
      </c>
      <c r="R82">
        <v>55.265000000000001</v>
      </c>
      <c r="S82">
        <v>60.265000000000001</v>
      </c>
      <c r="T82">
        <v>3</v>
      </c>
      <c r="U82" s="91">
        <v>0</v>
      </c>
      <c r="V82" s="91">
        <v>3</v>
      </c>
      <c r="W82">
        <v>32.5</v>
      </c>
      <c r="X82">
        <v>0.78333333333333333</v>
      </c>
      <c r="Y82">
        <v>25.458333333333332</v>
      </c>
      <c r="Z82" s="183">
        <v>34.806699999999999</v>
      </c>
      <c r="AA82" t="s">
        <v>23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25.458333333333332</v>
      </c>
      <c r="AE82"/>
    </row>
    <row r="83" spans="1:31" x14ac:dyDescent="0.25">
      <c r="A83" t="s">
        <v>135</v>
      </c>
      <c r="B83" t="s">
        <v>567</v>
      </c>
      <c r="C83" t="s">
        <v>568</v>
      </c>
      <c r="D83" s="3">
        <v>1</v>
      </c>
      <c r="E83" t="s">
        <v>75</v>
      </c>
      <c r="F83" t="s">
        <v>402</v>
      </c>
      <c r="G83" s="2">
        <v>45643</v>
      </c>
      <c r="H83">
        <v>4043500</v>
      </c>
      <c r="I83" t="s">
        <v>30</v>
      </c>
      <c r="J83" t="s">
        <v>256</v>
      </c>
      <c r="K83">
        <v>16.29</v>
      </c>
      <c r="L83">
        <v>58</v>
      </c>
      <c r="M83" t="s">
        <v>248</v>
      </c>
      <c r="N83" t="s">
        <v>252</v>
      </c>
      <c r="O83">
        <v>5</v>
      </c>
      <c r="P83">
        <v>16.29</v>
      </c>
      <c r="Q83">
        <v>1.75</v>
      </c>
      <c r="R83">
        <v>28.5075</v>
      </c>
      <c r="S83">
        <v>33.5075</v>
      </c>
      <c r="T83">
        <v>5</v>
      </c>
      <c r="U83" s="91">
        <v>5</v>
      </c>
      <c r="V83" s="91">
        <v>0</v>
      </c>
      <c r="W83">
        <v>32.5</v>
      </c>
      <c r="X83">
        <v>0.96666666666666667</v>
      </c>
      <c r="Y83">
        <v>31.416666666666668</v>
      </c>
      <c r="Z83" s="183">
        <v>2.0908000000000002</v>
      </c>
      <c r="AA83" t="s">
        <v>23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31.416666666666668</v>
      </c>
      <c r="AE83"/>
    </row>
    <row r="84" spans="1:31" x14ac:dyDescent="0.25">
      <c r="A84" t="s">
        <v>136</v>
      </c>
      <c r="B84" t="s">
        <v>468</v>
      </c>
      <c r="C84" t="s">
        <v>582</v>
      </c>
      <c r="D84" s="3">
        <v>0</v>
      </c>
      <c r="E84" t="s">
        <v>75</v>
      </c>
      <c r="F84" t="s">
        <v>229</v>
      </c>
      <c r="G84" s="2">
        <v>45643</v>
      </c>
      <c r="H84">
        <v>4043547</v>
      </c>
      <c r="I84" t="s">
        <v>55</v>
      </c>
      <c r="J84" t="s">
        <v>257</v>
      </c>
      <c r="K84">
        <v>18.079999999999998</v>
      </c>
      <c r="L84">
        <v>35</v>
      </c>
      <c r="M84" t="s">
        <v>248</v>
      </c>
      <c r="N84" t="s">
        <v>252</v>
      </c>
      <c r="O84">
        <v>5</v>
      </c>
      <c r="P84">
        <v>18.079999999999998</v>
      </c>
      <c r="Q84">
        <v>1.75</v>
      </c>
      <c r="R84">
        <v>31.639999999999997</v>
      </c>
      <c r="S84">
        <v>36.64</v>
      </c>
      <c r="T84">
        <v>5.5</v>
      </c>
      <c r="U84" s="91">
        <v>0</v>
      </c>
      <c r="V84" s="91">
        <v>5.5</v>
      </c>
      <c r="W84">
        <v>32.5</v>
      </c>
      <c r="X84">
        <v>0.58333333333333337</v>
      </c>
      <c r="Y84">
        <v>18.958333333333336</v>
      </c>
      <c r="Z84" s="183">
        <v>17.681699999999999</v>
      </c>
      <c r="AA84" t="s">
        <v>23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18.958333333333332</v>
      </c>
      <c r="AE84"/>
    </row>
    <row r="85" spans="1:31" x14ac:dyDescent="0.25">
      <c r="A85" t="s">
        <v>136</v>
      </c>
      <c r="B85" t="s">
        <v>583</v>
      </c>
      <c r="C85" t="s">
        <v>584</v>
      </c>
      <c r="D85" s="3">
        <v>0</v>
      </c>
      <c r="E85" t="s">
        <v>75</v>
      </c>
      <c r="F85" t="s">
        <v>229</v>
      </c>
      <c r="G85" s="2">
        <v>45643</v>
      </c>
      <c r="H85">
        <v>4043371</v>
      </c>
      <c r="I85" t="s">
        <v>55</v>
      </c>
      <c r="J85" t="s">
        <v>257</v>
      </c>
      <c r="K85">
        <v>10.91</v>
      </c>
      <c r="L85">
        <v>18</v>
      </c>
      <c r="M85" t="s">
        <v>248</v>
      </c>
      <c r="N85" t="s">
        <v>252</v>
      </c>
      <c r="O85">
        <v>5</v>
      </c>
      <c r="P85">
        <v>10.91</v>
      </c>
      <c r="Q85">
        <v>1.75</v>
      </c>
      <c r="R85">
        <v>19.092500000000001</v>
      </c>
      <c r="S85">
        <v>24.092500000000001</v>
      </c>
      <c r="T85">
        <v>5</v>
      </c>
      <c r="U85" s="91">
        <v>0</v>
      </c>
      <c r="V85" s="91">
        <v>5</v>
      </c>
      <c r="W85">
        <v>32.5</v>
      </c>
      <c r="X85">
        <v>0.3</v>
      </c>
      <c r="Y85">
        <v>9.75</v>
      </c>
      <c r="Z85" s="183">
        <v>14.342499999999999</v>
      </c>
      <c r="AA85" t="s">
        <v>23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9.75</v>
      </c>
      <c r="AE85"/>
    </row>
    <row r="86" spans="1:31" x14ac:dyDescent="0.25">
      <c r="A86" t="s">
        <v>136</v>
      </c>
      <c r="B86" t="s">
        <v>585</v>
      </c>
      <c r="C86" t="s">
        <v>586</v>
      </c>
      <c r="D86" s="3">
        <v>0</v>
      </c>
      <c r="E86" t="s">
        <v>75</v>
      </c>
      <c r="F86" t="s">
        <v>229</v>
      </c>
      <c r="G86" s="2">
        <v>45643</v>
      </c>
      <c r="H86">
        <v>4042185</v>
      </c>
      <c r="I86" t="s">
        <v>55</v>
      </c>
      <c r="J86" t="s">
        <v>255</v>
      </c>
      <c r="K86">
        <v>8.51</v>
      </c>
      <c r="L86">
        <v>22</v>
      </c>
      <c r="M86" t="s">
        <v>248</v>
      </c>
      <c r="N86" t="s">
        <v>252</v>
      </c>
      <c r="O86">
        <v>5</v>
      </c>
      <c r="P86">
        <v>8.51</v>
      </c>
      <c r="Q86">
        <v>1.75</v>
      </c>
      <c r="R86">
        <v>14.8925</v>
      </c>
      <c r="S86">
        <v>19.892499999999998</v>
      </c>
      <c r="T86">
        <v>5.5</v>
      </c>
      <c r="U86" s="91">
        <v>0</v>
      </c>
      <c r="V86" s="91">
        <v>5.5</v>
      </c>
      <c r="W86">
        <v>32.5</v>
      </c>
      <c r="X86">
        <v>0.36666666666666664</v>
      </c>
      <c r="Y86">
        <v>11.916666666666666</v>
      </c>
      <c r="Z86" s="183">
        <v>7.9757999999999996</v>
      </c>
      <c r="AA86" t="s">
        <v>23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11.916666666666666</v>
      </c>
      <c r="AE86"/>
    </row>
    <row r="87" spans="1:31" x14ac:dyDescent="0.25">
      <c r="A87" t="s">
        <v>21</v>
      </c>
      <c r="B87" t="s">
        <v>593</v>
      </c>
      <c r="C87" t="s">
        <v>594</v>
      </c>
      <c r="D87" s="3">
        <v>0</v>
      </c>
      <c r="E87" t="s">
        <v>75</v>
      </c>
      <c r="F87" t="s">
        <v>232</v>
      </c>
      <c r="G87" s="2">
        <v>45643</v>
      </c>
      <c r="H87">
        <v>4042047</v>
      </c>
      <c r="I87" t="s">
        <v>233</v>
      </c>
      <c r="J87" t="s">
        <v>255</v>
      </c>
      <c r="K87">
        <v>14.66</v>
      </c>
      <c r="L87">
        <v>34</v>
      </c>
      <c r="M87" t="s">
        <v>248</v>
      </c>
      <c r="N87" t="s">
        <v>252</v>
      </c>
      <c r="O87">
        <v>5</v>
      </c>
      <c r="P87">
        <v>14.66</v>
      </c>
      <c r="Q87">
        <v>1.75</v>
      </c>
      <c r="R87">
        <v>25.655000000000001</v>
      </c>
      <c r="S87">
        <v>30.655000000000001</v>
      </c>
      <c r="T87">
        <v>3.75</v>
      </c>
      <c r="U87" s="91">
        <v>0</v>
      </c>
      <c r="V87" s="91">
        <v>3.75</v>
      </c>
      <c r="W87">
        <v>32.5</v>
      </c>
      <c r="X87">
        <v>0.56666666666666665</v>
      </c>
      <c r="Y87">
        <v>18.416666666666668</v>
      </c>
      <c r="Z87" s="183">
        <v>12.238300000000001</v>
      </c>
      <c r="AA87" t="s">
        <v>23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18.416666666666668</v>
      </c>
      <c r="AE87"/>
    </row>
    <row r="88" spans="1:31" x14ac:dyDescent="0.25">
      <c r="A88" t="s">
        <v>18</v>
      </c>
      <c r="B88" t="s">
        <v>572</v>
      </c>
      <c r="C88" t="s">
        <v>573</v>
      </c>
      <c r="D88" s="3">
        <v>0</v>
      </c>
      <c r="E88" t="s">
        <v>75</v>
      </c>
      <c r="F88" t="s">
        <v>401</v>
      </c>
      <c r="G88" s="2">
        <v>45643</v>
      </c>
      <c r="H88">
        <v>4039628</v>
      </c>
      <c r="I88" t="s">
        <v>383</v>
      </c>
      <c r="J88" t="s">
        <v>255</v>
      </c>
      <c r="K88">
        <v>17.3</v>
      </c>
      <c r="L88">
        <v>65</v>
      </c>
      <c r="M88" t="s">
        <v>248</v>
      </c>
      <c r="N88" t="s">
        <v>252</v>
      </c>
      <c r="O88">
        <v>6.5</v>
      </c>
      <c r="P88">
        <v>17.3</v>
      </c>
      <c r="Q88">
        <v>2</v>
      </c>
      <c r="R88">
        <v>34.6</v>
      </c>
      <c r="S88">
        <v>41.1</v>
      </c>
      <c r="T88">
        <v>0</v>
      </c>
      <c r="U88" s="91">
        <v>0</v>
      </c>
      <c r="V88" s="91">
        <v>0</v>
      </c>
      <c r="W88">
        <v>35.787500000000001</v>
      </c>
      <c r="X88">
        <v>1.0833333333333333</v>
      </c>
      <c r="Y88">
        <v>38.769791666666663</v>
      </c>
      <c r="Z88" s="183">
        <v>2.3302</v>
      </c>
      <c r="AA88" t="s">
        <v>23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38.76979166666667</v>
      </c>
      <c r="AE88"/>
    </row>
    <row r="89" spans="1:31" x14ac:dyDescent="0.25">
      <c r="A89" t="s">
        <v>18</v>
      </c>
      <c r="B89" t="s">
        <v>545</v>
      </c>
      <c r="C89" t="s">
        <v>546</v>
      </c>
      <c r="D89" s="3">
        <v>0</v>
      </c>
      <c r="E89" t="s">
        <v>75</v>
      </c>
      <c r="F89" t="s">
        <v>382</v>
      </c>
      <c r="G89" s="2">
        <v>45643</v>
      </c>
      <c r="H89">
        <v>4039641</v>
      </c>
      <c r="I89" t="s">
        <v>33</v>
      </c>
      <c r="J89" t="s">
        <v>255</v>
      </c>
      <c r="K89">
        <v>9.57</v>
      </c>
      <c r="L89">
        <v>54</v>
      </c>
      <c r="M89" t="s">
        <v>248</v>
      </c>
      <c r="N89" t="s">
        <v>252</v>
      </c>
      <c r="O89">
        <v>6.5</v>
      </c>
      <c r="P89">
        <v>9.57</v>
      </c>
      <c r="Q89">
        <v>2</v>
      </c>
      <c r="R89">
        <v>19.14</v>
      </c>
      <c r="S89">
        <v>25.64</v>
      </c>
      <c r="T89">
        <v>0</v>
      </c>
      <c r="U89" s="91">
        <v>0</v>
      </c>
      <c r="V89" s="91">
        <v>0</v>
      </c>
      <c r="W89">
        <v>35.787500000000001</v>
      </c>
      <c r="X89">
        <v>0.9</v>
      </c>
      <c r="Y89">
        <v>32.208750000000002</v>
      </c>
      <c r="Z89" s="183">
        <v>-6.5688000000000004</v>
      </c>
      <c r="AA89" t="s">
        <v>23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32.208750000000002</v>
      </c>
      <c r="AE89"/>
    </row>
    <row r="90" spans="1:31" x14ac:dyDescent="0.25">
      <c r="A90" t="s">
        <v>21</v>
      </c>
      <c r="B90" t="s">
        <v>551</v>
      </c>
      <c r="C90" t="s">
        <v>552</v>
      </c>
      <c r="D90" s="3">
        <v>0</v>
      </c>
      <c r="E90" t="s">
        <v>75</v>
      </c>
      <c r="F90" t="s">
        <v>232</v>
      </c>
      <c r="G90" s="2">
        <v>45643</v>
      </c>
      <c r="H90">
        <v>4039510</v>
      </c>
      <c r="I90" t="s">
        <v>233</v>
      </c>
      <c r="J90" t="s">
        <v>255</v>
      </c>
      <c r="K90">
        <v>19.12</v>
      </c>
      <c r="L90">
        <v>51</v>
      </c>
      <c r="M90" t="s">
        <v>248</v>
      </c>
      <c r="N90" t="s">
        <v>252</v>
      </c>
      <c r="O90">
        <v>5</v>
      </c>
      <c r="P90">
        <v>19.12</v>
      </c>
      <c r="Q90">
        <v>1.75</v>
      </c>
      <c r="R90">
        <v>33.46</v>
      </c>
      <c r="S90">
        <v>38.46</v>
      </c>
      <c r="T90">
        <v>5.5</v>
      </c>
      <c r="U90" s="91">
        <v>0</v>
      </c>
      <c r="V90" s="91">
        <v>5.5</v>
      </c>
      <c r="W90">
        <v>32.5</v>
      </c>
      <c r="X90">
        <v>0.85</v>
      </c>
      <c r="Y90">
        <v>27.625</v>
      </c>
      <c r="Z90" s="183">
        <v>10.835000000000001</v>
      </c>
      <c r="AA90" t="s">
        <v>23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27.625</v>
      </c>
      <c r="AE90"/>
    </row>
    <row r="91" spans="1:31" x14ac:dyDescent="0.25">
      <c r="A91" t="s">
        <v>18</v>
      </c>
      <c r="B91" t="s">
        <v>632</v>
      </c>
      <c r="C91" t="s">
        <v>633</v>
      </c>
      <c r="D91" s="3">
        <v>0</v>
      </c>
      <c r="E91" t="s">
        <v>75</v>
      </c>
      <c r="F91" t="s">
        <v>382</v>
      </c>
      <c r="G91" s="2">
        <v>45643</v>
      </c>
      <c r="H91">
        <v>4039467</v>
      </c>
      <c r="I91" t="s">
        <v>33</v>
      </c>
      <c r="J91" t="s">
        <v>255</v>
      </c>
      <c r="K91">
        <v>10.39</v>
      </c>
      <c r="L91">
        <v>41</v>
      </c>
      <c r="M91" t="s">
        <v>248</v>
      </c>
      <c r="N91" t="s">
        <v>252</v>
      </c>
      <c r="O91">
        <v>6.5</v>
      </c>
      <c r="P91">
        <v>10.39</v>
      </c>
      <c r="Q91">
        <v>2</v>
      </c>
      <c r="R91">
        <v>20.78</v>
      </c>
      <c r="S91">
        <v>27.28</v>
      </c>
      <c r="T91">
        <v>5.5</v>
      </c>
      <c r="U91" s="91">
        <v>0</v>
      </c>
      <c r="V91" s="91">
        <v>5.5</v>
      </c>
      <c r="W91">
        <v>35.787500000000001</v>
      </c>
      <c r="X91">
        <v>0.68333333333333335</v>
      </c>
      <c r="Y91">
        <v>24.454791666666669</v>
      </c>
      <c r="Z91" s="183">
        <v>2.8252000000000002</v>
      </c>
      <c r="AA91" t="s">
        <v>23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24.454791666666669</v>
      </c>
      <c r="AE91"/>
    </row>
    <row r="92" spans="1:31" x14ac:dyDescent="0.25">
      <c r="A92" t="s">
        <v>18</v>
      </c>
      <c r="B92" t="s">
        <v>435</v>
      </c>
      <c r="C92" t="s">
        <v>417</v>
      </c>
      <c r="D92" s="3">
        <v>0</v>
      </c>
      <c r="E92" t="s">
        <v>75</v>
      </c>
      <c r="F92" t="s">
        <v>387</v>
      </c>
      <c r="G92" s="2">
        <v>45643</v>
      </c>
      <c r="H92">
        <v>4039360</v>
      </c>
      <c r="I92" t="s">
        <v>388</v>
      </c>
      <c r="J92" t="s">
        <v>255</v>
      </c>
      <c r="K92">
        <v>11.47</v>
      </c>
      <c r="L92">
        <v>95</v>
      </c>
      <c r="M92" t="s">
        <v>248</v>
      </c>
      <c r="N92" t="s">
        <v>252</v>
      </c>
      <c r="O92">
        <v>6.5</v>
      </c>
      <c r="P92">
        <v>11.47</v>
      </c>
      <c r="Q92">
        <v>2</v>
      </c>
      <c r="R92">
        <v>22.94</v>
      </c>
      <c r="S92">
        <v>29.44</v>
      </c>
      <c r="T92">
        <v>0</v>
      </c>
      <c r="U92" s="91">
        <v>0</v>
      </c>
      <c r="V92" s="91">
        <v>0</v>
      </c>
      <c r="W92">
        <v>35.787500000000001</v>
      </c>
      <c r="X92">
        <v>1.5833333333333333</v>
      </c>
      <c r="Y92">
        <v>56.663541666666667</v>
      </c>
      <c r="Z92" s="183">
        <v>-27.223500000000001</v>
      </c>
      <c r="AA92" t="s">
        <v>23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56.663541666666667</v>
      </c>
      <c r="AE92"/>
    </row>
    <row r="93" spans="1:31" x14ac:dyDescent="0.25">
      <c r="A93" t="s">
        <v>144</v>
      </c>
      <c r="B93" t="s">
        <v>539</v>
      </c>
      <c r="C93" t="s">
        <v>559</v>
      </c>
      <c r="D93" s="3">
        <v>0</v>
      </c>
      <c r="E93" t="s">
        <v>75</v>
      </c>
      <c r="F93" t="s">
        <v>396</v>
      </c>
      <c r="G93" s="2">
        <v>45643</v>
      </c>
      <c r="H93">
        <v>4039395</v>
      </c>
      <c r="I93" t="s">
        <v>39</v>
      </c>
      <c r="J93" t="s">
        <v>255</v>
      </c>
      <c r="K93">
        <v>20.329999999999998</v>
      </c>
      <c r="L93">
        <v>74</v>
      </c>
      <c r="M93" t="s">
        <v>248</v>
      </c>
      <c r="N93" t="s">
        <v>252</v>
      </c>
      <c r="O93">
        <v>5</v>
      </c>
      <c r="P93">
        <v>20.329999999999998</v>
      </c>
      <c r="Q93">
        <v>1.75</v>
      </c>
      <c r="R93">
        <v>35.577500000000001</v>
      </c>
      <c r="S93">
        <v>40.577500000000001</v>
      </c>
      <c r="T93">
        <v>0</v>
      </c>
      <c r="U93" s="91">
        <v>0</v>
      </c>
      <c r="V93" s="91">
        <v>0</v>
      </c>
      <c r="W93">
        <v>29</v>
      </c>
      <c r="X93">
        <v>1.2333333333333334</v>
      </c>
      <c r="Y93">
        <v>35.766666666666666</v>
      </c>
      <c r="Z93" s="183">
        <v>4.8108000000000004</v>
      </c>
      <c r="AA93" t="s">
        <v>37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35.766666666666666</v>
      </c>
      <c r="AE93"/>
    </row>
    <row r="94" spans="1:31" x14ac:dyDescent="0.25">
      <c r="A94" t="s">
        <v>18</v>
      </c>
      <c r="B94" t="s">
        <v>604</v>
      </c>
      <c r="C94" t="s">
        <v>605</v>
      </c>
      <c r="D94" s="3">
        <v>0</v>
      </c>
      <c r="E94" t="s">
        <v>75</v>
      </c>
      <c r="F94" t="s">
        <v>390</v>
      </c>
      <c r="G94" s="2">
        <v>45643</v>
      </c>
      <c r="H94">
        <v>4039694</v>
      </c>
      <c r="I94" t="s">
        <v>19</v>
      </c>
      <c r="J94" t="s">
        <v>392</v>
      </c>
      <c r="K94">
        <v>20.73</v>
      </c>
      <c r="L94">
        <v>48</v>
      </c>
      <c r="M94" t="s">
        <v>248</v>
      </c>
      <c r="N94" t="s">
        <v>252</v>
      </c>
      <c r="O94">
        <v>6.5</v>
      </c>
      <c r="P94">
        <v>20.73</v>
      </c>
      <c r="Q94">
        <v>2</v>
      </c>
      <c r="R94">
        <v>41.46</v>
      </c>
      <c r="S94">
        <v>47.96</v>
      </c>
      <c r="T94">
        <v>5.5</v>
      </c>
      <c r="U94" s="91">
        <v>0</v>
      </c>
      <c r="V94" s="91">
        <v>5.5</v>
      </c>
      <c r="W94">
        <v>35.787500000000001</v>
      </c>
      <c r="X94">
        <v>0.8</v>
      </c>
      <c r="Y94">
        <v>28.630000000000003</v>
      </c>
      <c r="Z94" s="183">
        <v>19.329999999999998</v>
      </c>
      <c r="AA94" t="s">
        <v>20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28.630000000000003</v>
      </c>
      <c r="AE94"/>
    </row>
    <row r="95" spans="1:31" x14ac:dyDescent="0.25">
      <c r="A95" t="s">
        <v>18</v>
      </c>
      <c r="B95" t="s">
        <v>606</v>
      </c>
      <c r="C95" t="s">
        <v>607</v>
      </c>
      <c r="D95" s="3">
        <v>0</v>
      </c>
      <c r="E95" t="s">
        <v>75</v>
      </c>
      <c r="F95" t="s">
        <v>390</v>
      </c>
      <c r="G95" s="2">
        <v>45643</v>
      </c>
      <c r="H95">
        <v>4039695</v>
      </c>
      <c r="I95" t="s">
        <v>19</v>
      </c>
      <c r="J95" t="s">
        <v>392</v>
      </c>
      <c r="K95">
        <v>20.73</v>
      </c>
      <c r="L95">
        <v>96</v>
      </c>
      <c r="M95" t="s">
        <v>248</v>
      </c>
      <c r="N95" t="s">
        <v>252</v>
      </c>
      <c r="O95">
        <v>6.5</v>
      </c>
      <c r="P95">
        <v>20.73</v>
      </c>
      <c r="Q95">
        <v>2</v>
      </c>
      <c r="R95">
        <v>41.46</v>
      </c>
      <c r="S95">
        <v>47.96</v>
      </c>
      <c r="T95">
        <v>5</v>
      </c>
      <c r="U95" s="91">
        <v>0</v>
      </c>
      <c r="V95" s="91">
        <v>5</v>
      </c>
      <c r="W95">
        <v>35.787500000000001</v>
      </c>
      <c r="X95">
        <v>1.6</v>
      </c>
      <c r="Y95">
        <v>57.260000000000005</v>
      </c>
      <c r="Z95" s="183">
        <v>-9.3000000000000007</v>
      </c>
      <c r="AA95" t="s">
        <v>20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57.260000000000005</v>
      </c>
      <c r="AE95"/>
    </row>
    <row r="96" spans="1:31" x14ac:dyDescent="0.25">
      <c r="A96" t="s">
        <v>18</v>
      </c>
      <c r="B96" t="s">
        <v>630</v>
      </c>
      <c r="C96" t="s">
        <v>631</v>
      </c>
      <c r="D96" s="3">
        <v>0</v>
      </c>
      <c r="E96" t="s">
        <v>75</v>
      </c>
      <c r="F96" t="s">
        <v>382</v>
      </c>
      <c r="G96" s="2">
        <v>45643</v>
      </c>
      <c r="H96">
        <v>4039790</v>
      </c>
      <c r="I96" t="s">
        <v>33</v>
      </c>
      <c r="J96" t="s">
        <v>255</v>
      </c>
      <c r="K96">
        <v>8.08</v>
      </c>
      <c r="L96">
        <v>48</v>
      </c>
      <c r="M96" t="s">
        <v>248</v>
      </c>
      <c r="N96" t="s">
        <v>252</v>
      </c>
      <c r="O96">
        <v>6.5</v>
      </c>
      <c r="P96">
        <v>8.08</v>
      </c>
      <c r="Q96">
        <v>2</v>
      </c>
      <c r="R96">
        <v>16.16</v>
      </c>
      <c r="S96">
        <v>22.66</v>
      </c>
      <c r="T96">
        <v>0</v>
      </c>
      <c r="U96" s="91">
        <v>0</v>
      </c>
      <c r="V96" s="91">
        <v>0</v>
      </c>
      <c r="W96">
        <v>35.787500000000001</v>
      </c>
      <c r="X96">
        <v>0.8</v>
      </c>
      <c r="Y96">
        <v>28.630000000000003</v>
      </c>
      <c r="Z96" s="183">
        <v>-5.97</v>
      </c>
      <c r="AA96" t="s">
        <v>23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28.630000000000003</v>
      </c>
      <c r="AE96"/>
    </row>
    <row r="97" spans="1:31" x14ac:dyDescent="0.25">
      <c r="A97" t="s">
        <v>65</v>
      </c>
      <c r="B97" t="s">
        <v>553</v>
      </c>
      <c r="C97" t="s">
        <v>544</v>
      </c>
      <c r="D97" s="3">
        <v>0</v>
      </c>
      <c r="E97" t="s">
        <v>75</v>
      </c>
      <c r="F97" t="s">
        <v>397</v>
      </c>
      <c r="G97" s="2">
        <v>45643</v>
      </c>
      <c r="H97">
        <v>4039732</v>
      </c>
      <c r="I97" t="s">
        <v>35</v>
      </c>
      <c r="J97" t="s">
        <v>255</v>
      </c>
      <c r="K97">
        <v>10.88</v>
      </c>
      <c r="L97">
        <v>61</v>
      </c>
      <c r="M97" t="s">
        <v>248</v>
      </c>
      <c r="N97" t="s">
        <v>252</v>
      </c>
      <c r="O97">
        <v>5</v>
      </c>
      <c r="P97">
        <v>10.88</v>
      </c>
      <c r="Q97">
        <v>1.75</v>
      </c>
      <c r="R97">
        <v>19.040000000000003</v>
      </c>
      <c r="S97">
        <v>24.040000000000003</v>
      </c>
      <c r="T97">
        <v>0</v>
      </c>
      <c r="U97" s="91">
        <v>0</v>
      </c>
      <c r="V97" s="91">
        <v>0</v>
      </c>
      <c r="W97">
        <v>32.5</v>
      </c>
      <c r="X97">
        <v>1.0166666666666666</v>
      </c>
      <c r="Y97">
        <v>33.041666666666664</v>
      </c>
      <c r="Z97" s="183">
        <v>-9.0016999999999996</v>
      </c>
      <c r="AA97" t="s">
        <v>23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33.041666666666664</v>
      </c>
      <c r="AE97"/>
    </row>
    <row r="98" spans="1:31" x14ac:dyDescent="0.25">
      <c r="A98" t="s">
        <v>21</v>
      </c>
      <c r="B98" t="s">
        <v>648</v>
      </c>
      <c r="C98" t="s">
        <v>530</v>
      </c>
      <c r="D98" s="3">
        <v>0</v>
      </c>
      <c r="E98" t="s">
        <v>75</v>
      </c>
      <c r="F98" t="s">
        <v>230</v>
      </c>
      <c r="G98" s="2">
        <v>45643</v>
      </c>
      <c r="H98">
        <v>4039792</v>
      </c>
      <c r="I98" t="s">
        <v>231</v>
      </c>
      <c r="J98" t="s">
        <v>258</v>
      </c>
      <c r="K98">
        <v>20.03</v>
      </c>
      <c r="L98">
        <v>37</v>
      </c>
      <c r="M98" t="s">
        <v>249</v>
      </c>
      <c r="N98" t="s">
        <v>252</v>
      </c>
      <c r="O98">
        <v>6.5</v>
      </c>
      <c r="P98">
        <v>20.03</v>
      </c>
      <c r="Q98">
        <v>2</v>
      </c>
      <c r="R98">
        <v>40.06</v>
      </c>
      <c r="S98">
        <v>46.56</v>
      </c>
      <c r="T98">
        <v>0</v>
      </c>
      <c r="U98" s="91">
        <v>0</v>
      </c>
      <c r="V98" s="91">
        <v>0</v>
      </c>
      <c r="W98">
        <v>32.5</v>
      </c>
      <c r="X98">
        <v>0.6166666666666667</v>
      </c>
      <c r="Y98">
        <v>20.041666666666668</v>
      </c>
      <c r="Z98" s="183">
        <v>26.5183</v>
      </c>
      <c r="AA98" t="s">
        <v>23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20.041666666666668</v>
      </c>
      <c r="AE98"/>
    </row>
    <row r="99" spans="1:31" x14ac:dyDescent="0.25">
      <c r="A99" t="s">
        <v>139</v>
      </c>
      <c r="B99" t="s">
        <v>611</v>
      </c>
      <c r="C99" t="s">
        <v>612</v>
      </c>
      <c r="D99" s="3">
        <v>0</v>
      </c>
      <c r="E99" t="s">
        <v>75</v>
      </c>
      <c r="F99" t="s">
        <v>389</v>
      </c>
      <c r="G99" s="2">
        <v>45643</v>
      </c>
      <c r="H99">
        <v>4039961</v>
      </c>
      <c r="I99" t="s">
        <v>43</v>
      </c>
      <c r="J99" t="s">
        <v>255</v>
      </c>
      <c r="K99">
        <v>15.13</v>
      </c>
      <c r="L99">
        <v>29</v>
      </c>
      <c r="M99" t="s">
        <v>248</v>
      </c>
      <c r="N99" t="s">
        <v>252</v>
      </c>
      <c r="O99">
        <v>5</v>
      </c>
      <c r="P99">
        <v>15.13</v>
      </c>
      <c r="Q99">
        <v>1.75</v>
      </c>
      <c r="R99">
        <v>26.477500000000003</v>
      </c>
      <c r="S99">
        <v>31.477500000000003</v>
      </c>
      <c r="T99">
        <v>5.5</v>
      </c>
      <c r="U99" s="91">
        <v>0</v>
      </c>
      <c r="V99" s="91">
        <v>5.5</v>
      </c>
      <c r="W99">
        <v>29</v>
      </c>
      <c r="X99">
        <v>0.48333333333333334</v>
      </c>
      <c r="Y99">
        <v>14.016666666666667</v>
      </c>
      <c r="Z99" s="183">
        <v>17.460799999999999</v>
      </c>
      <c r="AA99" t="s">
        <v>37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14.016666666666667</v>
      </c>
      <c r="AE99"/>
    </row>
    <row r="100" spans="1:31" x14ac:dyDescent="0.25">
      <c r="A100" t="s">
        <v>18</v>
      </c>
      <c r="B100" t="s">
        <v>570</v>
      </c>
      <c r="C100" t="s">
        <v>571</v>
      </c>
      <c r="D100" s="3">
        <v>0</v>
      </c>
      <c r="E100" t="s">
        <v>75</v>
      </c>
      <c r="F100" t="s">
        <v>401</v>
      </c>
      <c r="G100" s="2">
        <v>45643</v>
      </c>
      <c r="H100">
        <v>4039943</v>
      </c>
      <c r="I100" t="s">
        <v>383</v>
      </c>
      <c r="J100" t="s">
        <v>255</v>
      </c>
      <c r="K100">
        <v>20.13</v>
      </c>
      <c r="L100">
        <v>52</v>
      </c>
      <c r="M100" t="s">
        <v>248</v>
      </c>
      <c r="N100" t="s">
        <v>252</v>
      </c>
      <c r="O100">
        <v>6.5</v>
      </c>
      <c r="P100">
        <v>20.13</v>
      </c>
      <c r="Q100">
        <v>2</v>
      </c>
      <c r="R100">
        <v>40.26</v>
      </c>
      <c r="S100">
        <v>46.76</v>
      </c>
      <c r="T100">
        <v>5.5</v>
      </c>
      <c r="U100" s="91">
        <v>0</v>
      </c>
      <c r="V100" s="91">
        <v>5.5</v>
      </c>
      <c r="W100">
        <v>35.787500000000001</v>
      </c>
      <c r="X100">
        <v>0.8666666666666667</v>
      </c>
      <c r="Y100">
        <v>31.015833333333337</v>
      </c>
      <c r="Z100" s="183">
        <v>15.744199999999999</v>
      </c>
      <c r="AA100" t="s">
        <v>23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31.015833333333333</v>
      </c>
      <c r="AE100"/>
    </row>
    <row r="101" spans="1:31" x14ac:dyDescent="0.25">
      <c r="A101" t="s">
        <v>136</v>
      </c>
      <c r="B101" t="s">
        <v>470</v>
      </c>
      <c r="C101" t="s">
        <v>466</v>
      </c>
      <c r="D101" s="3">
        <v>0</v>
      </c>
      <c r="E101" t="s">
        <v>75</v>
      </c>
      <c r="F101" t="s">
        <v>229</v>
      </c>
      <c r="G101" s="2">
        <v>45643</v>
      </c>
      <c r="H101">
        <v>4039832</v>
      </c>
      <c r="I101" t="s">
        <v>55</v>
      </c>
      <c r="J101" t="s">
        <v>258</v>
      </c>
      <c r="K101">
        <v>8.35</v>
      </c>
      <c r="L101">
        <v>17</v>
      </c>
      <c r="M101" t="s">
        <v>249</v>
      </c>
      <c r="N101" t="s">
        <v>252</v>
      </c>
      <c r="O101">
        <v>6.5</v>
      </c>
      <c r="P101">
        <v>8.35</v>
      </c>
      <c r="Q101">
        <v>2</v>
      </c>
      <c r="R101">
        <v>16.7</v>
      </c>
      <c r="S101">
        <v>23.2</v>
      </c>
      <c r="T101">
        <v>5.5</v>
      </c>
      <c r="U101" s="91">
        <v>0</v>
      </c>
      <c r="V101" s="91">
        <v>5.5</v>
      </c>
      <c r="W101">
        <v>32.5</v>
      </c>
      <c r="X101">
        <v>0.28333333333333333</v>
      </c>
      <c r="Y101">
        <v>9.2083333333333339</v>
      </c>
      <c r="Z101" s="183">
        <v>13.9917</v>
      </c>
      <c r="AA101" t="s">
        <v>23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9.2083333333333339</v>
      </c>
      <c r="AE101"/>
    </row>
    <row r="102" spans="1:31" x14ac:dyDescent="0.25">
      <c r="A102" t="s">
        <v>18</v>
      </c>
      <c r="B102" t="s">
        <v>525</v>
      </c>
      <c r="C102" t="s">
        <v>560</v>
      </c>
      <c r="D102" s="3">
        <v>0</v>
      </c>
      <c r="E102" t="s">
        <v>75</v>
      </c>
      <c r="F102" t="s">
        <v>403</v>
      </c>
      <c r="G102" s="2">
        <v>45643</v>
      </c>
      <c r="H102">
        <v>4039361</v>
      </c>
      <c r="I102" t="s">
        <v>404</v>
      </c>
      <c r="J102" t="s">
        <v>255</v>
      </c>
      <c r="K102">
        <v>11.47</v>
      </c>
      <c r="L102">
        <v>24</v>
      </c>
      <c r="M102" t="s">
        <v>248</v>
      </c>
      <c r="N102" t="s">
        <v>252</v>
      </c>
      <c r="O102">
        <v>6.5</v>
      </c>
      <c r="P102">
        <v>11.47</v>
      </c>
      <c r="Q102">
        <v>2</v>
      </c>
      <c r="R102">
        <v>22.94</v>
      </c>
      <c r="S102">
        <v>29.44</v>
      </c>
      <c r="T102">
        <v>0</v>
      </c>
      <c r="U102" s="91">
        <v>0</v>
      </c>
      <c r="V102" s="91">
        <v>0</v>
      </c>
      <c r="W102">
        <v>35.787500000000001</v>
      </c>
      <c r="X102">
        <v>0.4</v>
      </c>
      <c r="Y102">
        <v>14.315000000000001</v>
      </c>
      <c r="Z102" s="183">
        <v>15.125</v>
      </c>
      <c r="AA102" t="s">
        <v>23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14.315000000000001</v>
      </c>
      <c r="AE102"/>
    </row>
    <row r="103" spans="1:31" x14ac:dyDescent="0.25">
      <c r="A103" t="s">
        <v>18</v>
      </c>
      <c r="B103" t="s">
        <v>636</v>
      </c>
      <c r="C103" t="s">
        <v>637</v>
      </c>
      <c r="D103" s="3">
        <v>0</v>
      </c>
      <c r="E103" t="s">
        <v>75</v>
      </c>
      <c r="F103" t="s">
        <v>387</v>
      </c>
      <c r="G103" s="2">
        <v>45643</v>
      </c>
      <c r="H103">
        <v>4039484</v>
      </c>
      <c r="I103" t="s">
        <v>388</v>
      </c>
      <c r="J103" t="s">
        <v>255</v>
      </c>
      <c r="K103">
        <v>11.22</v>
      </c>
      <c r="L103">
        <v>75</v>
      </c>
      <c r="M103" t="s">
        <v>248</v>
      </c>
      <c r="N103" t="s">
        <v>252</v>
      </c>
      <c r="O103">
        <v>6.5</v>
      </c>
      <c r="P103">
        <v>11.22</v>
      </c>
      <c r="Q103">
        <v>2</v>
      </c>
      <c r="R103">
        <v>22.44</v>
      </c>
      <c r="S103">
        <v>28.94</v>
      </c>
      <c r="T103">
        <v>0</v>
      </c>
      <c r="U103" s="91">
        <v>0</v>
      </c>
      <c r="V103" s="91">
        <v>0</v>
      </c>
      <c r="W103">
        <v>35.787500000000001</v>
      </c>
      <c r="X103">
        <v>1.25</v>
      </c>
      <c r="Y103">
        <v>44.734375</v>
      </c>
      <c r="Z103" s="183">
        <v>-15.7944</v>
      </c>
      <c r="AA103" t="s">
        <v>23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44.734375</v>
      </c>
      <c r="AE103"/>
    </row>
    <row r="104" spans="1:31" x14ac:dyDescent="0.25">
      <c r="A104" t="s">
        <v>137</v>
      </c>
      <c r="B104" t="s">
        <v>556</v>
      </c>
      <c r="C104" t="s">
        <v>557</v>
      </c>
      <c r="D104" s="3">
        <v>0</v>
      </c>
      <c r="E104" t="s">
        <v>75</v>
      </c>
      <c r="F104" t="s">
        <v>398</v>
      </c>
      <c r="G104" s="2">
        <v>45643</v>
      </c>
      <c r="H104">
        <v>4039789</v>
      </c>
      <c r="I104" t="s">
        <v>28</v>
      </c>
      <c r="J104" t="s">
        <v>255</v>
      </c>
      <c r="K104">
        <v>8.08</v>
      </c>
      <c r="L104">
        <v>69</v>
      </c>
      <c r="M104" t="s">
        <v>248</v>
      </c>
      <c r="N104" t="s">
        <v>252</v>
      </c>
      <c r="O104">
        <v>5</v>
      </c>
      <c r="P104">
        <v>8.08</v>
      </c>
      <c r="Q104">
        <v>1.75</v>
      </c>
      <c r="R104">
        <v>14.14</v>
      </c>
      <c r="S104">
        <v>19.14</v>
      </c>
      <c r="T104">
        <v>0</v>
      </c>
      <c r="U104" s="91">
        <v>0</v>
      </c>
      <c r="V104" s="91">
        <v>0</v>
      </c>
      <c r="W104">
        <v>32.5</v>
      </c>
      <c r="X104">
        <v>1.1499999999999999</v>
      </c>
      <c r="Y104">
        <v>37.375</v>
      </c>
      <c r="Z104" s="183">
        <v>-18.234999999999999</v>
      </c>
      <c r="AA104" t="s">
        <v>23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37.375</v>
      </c>
      <c r="AE104"/>
    </row>
    <row r="105" spans="1:31" x14ac:dyDescent="0.25">
      <c r="A105" t="s">
        <v>18</v>
      </c>
      <c r="B105" t="s">
        <v>561</v>
      </c>
      <c r="C105" t="s">
        <v>562</v>
      </c>
      <c r="D105" s="3">
        <v>0</v>
      </c>
      <c r="E105" t="s">
        <v>75</v>
      </c>
      <c r="F105" t="s">
        <v>403</v>
      </c>
      <c r="G105" s="2">
        <v>45643</v>
      </c>
      <c r="H105">
        <v>4039829</v>
      </c>
      <c r="I105" t="s">
        <v>404</v>
      </c>
      <c r="J105" t="s">
        <v>258</v>
      </c>
      <c r="K105">
        <v>8.35</v>
      </c>
      <c r="L105">
        <v>14</v>
      </c>
      <c r="M105" t="s">
        <v>249</v>
      </c>
      <c r="N105" t="s">
        <v>252</v>
      </c>
      <c r="O105">
        <v>6.5</v>
      </c>
      <c r="P105">
        <v>8.35</v>
      </c>
      <c r="Q105">
        <v>2</v>
      </c>
      <c r="R105">
        <v>16.7</v>
      </c>
      <c r="S105">
        <v>23.2</v>
      </c>
      <c r="T105">
        <v>5</v>
      </c>
      <c r="U105" s="91">
        <v>0</v>
      </c>
      <c r="V105" s="91">
        <v>5</v>
      </c>
      <c r="W105">
        <v>35.787500000000001</v>
      </c>
      <c r="X105">
        <v>0.23333333333333334</v>
      </c>
      <c r="Y105">
        <v>8.3504166666666677</v>
      </c>
      <c r="Z105" s="183">
        <v>14.849600000000001</v>
      </c>
      <c r="AA105" t="s">
        <v>23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8.3504166666666677</v>
      </c>
      <c r="AE105"/>
    </row>
    <row r="106" spans="1:31" x14ac:dyDescent="0.25">
      <c r="A106" t="s">
        <v>137</v>
      </c>
      <c r="B106" t="s">
        <v>595</v>
      </c>
      <c r="C106" t="s">
        <v>596</v>
      </c>
      <c r="D106" s="3">
        <v>0</v>
      </c>
      <c r="E106" t="s">
        <v>75</v>
      </c>
      <c r="F106" t="s">
        <v>398</v>
      </c>
      <c r="G106" s="2">
        <v>45643</v>
      </c>
      <c r="H106">
        <v>4039983</v>
      </c>
      <c r="I106" t="s">
        <v>28</v>
      </c>
      <c r="J106" t="s">
        <v>251</v>
      </c>
      <c r="K106">
        <v>18.329999999999998</v>
      </c>
      <c r="L106">
        <v>25</v>
      </c>
      <c r="M106" t="s">
        <v>249</v>
      </c>
      <c r="N106" t="s">
        <v>252</v>
      </c>
      <c r="O106">
        <v>6.5</v>
      </c>
      <c r="P106">
        <v>18.329999999999998</v>
      </c>
      <c r="Q106">
        <v>2</v>
      </c>
      <c r="R106">
        <v>36.659999999999997</v>
      </c>
      <c r="S106">
        <v>43.16</v>
      </c>
      <c r="T106">
        <v>5.5</v>
      </c>
      <c r="U106" s="91">
        <v>0</v>
      </c>
      <c r="V106" s="91">
        <v>5.5</v>
      </c>
      <c r="W106">
        <v>32.5</v>
      </c>
      <c r="X106">
        <v>0.41666666666666669</v>
      </c>
      <c r="Y106">
        <v>13.541666666666668</v>
      </c>
      <c r="Z106" s="183">
        <v>29.618300000000001</v>
      </c>
      <c r="AA106" t="s">
        <v>23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13.541666666666666</v>
      </c>
      <c r="AE106"/>
    </row>
    <row r="107" spans="1:31" x14ac:dyDescent="0.25">
      <c r="A107" t="s">
        <v>136</v>
      </c>
      <c r="B107" t="s">
        <v>414</v>
      </c>
      <c r="C107" t="s">
        <v>635</v>
      </c>
      <c r="D107" s="3">
        <v>0</v>
      </c>
      <c r="E107" t="s">
        <v>75</v>
      </c>
      <c r="F107" t="s">
        <v>393</v>
      </c>
      <c r="G107" s="2">
        <v>45643</v>
      </c>
      <c r="H107">
        <v>4039775</v>
      </c>
      <c r="I107" t="s">
        <v>60</v>
      </c>
      <c r="J107" t="s">
        <v>255</v>
      </c>
      <c r="K107">
        <v>7.93</v>
      </c>
      <c r="L107">
        <v>44</v>
      </c>
      <c r="M107" t="s">
        <v>248</v>
      </c>
      <c r="N107" t="s">
        <v>252</v>
      </c>
      <c r="O107">
        <v>5</v>
      </c>
      <c r="P107">
        <v>7.93</v>
      </c>
      <c r="Q107">
        <v>1.75</v>
      </c>
      <c r="R107">
        <v>13.8775</v>
      </c>
      <c r="S107">
        <v>18.877499999999998</v>
      </c>
      <c r="T107">
        <v>5.5</v>
      </c>
      <c r="U107" s="91">
        <v>0</v>
      </c>
      <c r="V107" s="91">
        <v>5.5</v>
      </c>
      <c r="W107">
        <v>32.5</v>
      </c>
      <c r="X107">
        <v>0.73333333333333328</v>
      </c>
      <c r="Y107">
        <v>23.833333333333332</v>
      </c>
      <c r="Z107" s="183">
        <v>-4.9558</v>
      </c>
      <c r="AA107" t="s">
        <v>37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07">
        <f>Fares_Big_Star_Export[[#This Row],[Trip Time]]*Fares_Big_Star_Export[[#This Row],[HOURLY DATA]]/60</f>
        <v>23.833333333333332</v>
      </c>
      <c r="AE107"/>
    </row>
    <row r="108" spans="1:31" x14ac:dyDescent="0.25">
      <c r="A108" t="s">
        <v>139</v>
      </c>
      <c r="B108" t="s">
        <v>613</v>
      </c>
      <c r="C108" t="s">
        <v>555</v>
      </c>
      <c r="D108" s="3">
        <v>0</v>
      </c>
      <c r="E108" t="s">
        <v>75</v>
      </c>
      <c r="F108" t="s">
        <v>389</v>
      </c>
      <c r="G108" s="2">
        <v>45643</v>
      </c>
      <c r="H108">
        <v>4039394</v>
      </c>
      <c r="I108" t="s">
        <v>43</v>
      </c>
      <c r="J108" t="s">
        <v>255</v>
      </c>
      <c r="K108">
        <v>20.329999999999998</v>
      </c>
      <c r="L108">
        <v>65</v>
      </c>
      <c r="M108" t="s">
        <v>248</v>
      </c>
      <c r="N108" t="s">
        <v>252</v>
      </c>
      <c r="O108">
        <v>5</v>
      </c>
      <c r="P108">
        <v>20.329999999999998</v>
      </c>
      <c r="Q108">
        <v>1.75</v>
      </c>
      <c r="R108">
        <v>35.577500000000001</v>
      </c>
      <c r="S108">
        <v>40.577500000000001</v>
      </c>
      <c r="T108">
        <v>0</v>
      </c>
      <c r="U108" s="91">
        <v>0</v>
      </c>
      <c r="V108" s="91">
        <v>0</v>
      </c>
      <c r="W108">
        <v>29</v>
      </c>
      <c r="X108">
        <v>1.0833333333333333</v>
      </c>
      <c r="Y108">
        <v>31.416666666666664</v>
      </c>
      <c r="Z108" s="183">
        <v>9.1608000000000001</v>
      </c>
      <c r="AA108" t="s">
        <v>37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31.416666666666668</v>
      </c>
      <c r="AE108"/>
    </row>
    <row r="109" spans="1:31" x14ac:dyDescent="0.25">
      <c r="A109" t="s">
        <v>18</v>
      </c>
      <c r="B109" t="s">
        <v>572</v>
      </c>
      <c r="C109" t="s">
        <v>535</v>
      </c>
      <c r="D109" s="3">
        <v>0</v>
      </c>
      <c r="E109" t="s">
        <v>75</v>
      </c>
      <c r="F109" t="s">
        <v>401</v>
      </c>
      <c r="G109" s="2">
        <v>45643</v>
      </c>
      <c r="H109">
        <v>4039666</v>
      </c>
      <c r="I109" t="s">
        <v>383</v>
      </c>
      <c r="J109" t="s">
        <v>258</v>
      </c>
      <c r="K109">
        <v>14.9</v>
      </c>
      <c r="L109">
        <v>50</v>
      </c>
      <c r="M109" t="s">
        <v>249</v>
      </c>
      <c r="N109" t="s">
        <v>252</v>
      </c>
      <c r="O109">
        <v>6.5</v>
      </c>
      <c r="P109">
        <v>14.9</v>
      </c>
      <c r="Q109">
        <v>2</v>
      </c>
      <c r="R109">
        <v>29.8</v>
      </c>
      <c r="S109">
        <v>36.299999999999997</v>
      </c>
      <c r="T109">
        <v>0</v>
      </c>
      <c r="U109" s="91">
        <v>0</v>
      </c>
      <c r="V109" s="91">
        <v>0</v>
      </c>
      <c r="W109">
        <v>35.787500000000001</v>
      </c>
      <c r="X109">
        <v>0.83333333333333337</v>
      </c>
      <c r="Y109">
        <v>29.822916666666668</v>
      </c>
      <c r="Z109" s="183">
        <v>6.4771000000000001</v>
      </c>
      <c r="AA109" t="s">
        <v>23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29.822916666666668</v>
      </c>
      <c r="AE109"/>
    </row>
    <row r="110" spans="1:31" x14ac:dyDescent="0.25">
      <c r="A110" t="s">
        <v>139</v>
      </c>
      <c r="B110" t="s">
        <v>614</v>
      </c>
      <c r="C110" t="s">
        <v>555</v>
      </c>
      <c r="D110" s="3">
        <v>0</v>
      </c>
      <c r="E110" t="s">
        <v>75</v>
      </c>
      <c r="F110" t="s">
        <v>389</v>
      </c>
      <c r="G110" s="2">
        <v>45643</v>
      </c>
      <c r="H110">
        <v>4039502</v>
      </c>
      <c r="I110" t="s">
        <v>43</v>
      </c>
      <c r="J110" t="s">
        <v>255</v>
      </c>
      <c r="K110">
        <v>17.43</v>
      </c>
      <c r="L110">
        <v>49</v>
      </c>
      <c r="M110" t="s">
        <v>248</v>
      </c>
      <c r="N110" t="s">
        <v>252</v>
      </c>
      <c r="O110">
        <v>5</v>
      </c>
      <c r="P110">
        <v>17.43</v>
      </c>
      <c r="Q110">
        <v>1.75</v>
      </c>
      <c r="R110">
        <v>30.502499999999998</v>
      </c>
      <c r="S110">
        <v>35.502499999999998</v>
      </c>
      <c r="T110">
        <v>0</v>
      </c>
      <c r="U110" s="91">
        <v>0</v>
      </c>
      <c r="V110" s="91">
        <v>0</v>
      </c>
      <c r="W110">
        <v>29</v>
      </c>
      <c r="X110">
        <v>0.81666666666666665</v>
      </c>
      <c r="Y110">
        <v>23.683333333333334</v>
      </c>
      <c r="Z110" s="183">
        <v>11.8192</v>
      </c>
      <c r="AA110" t="s">
        <v>37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23.683333333333334</v>
      </c>
      <c r="AE110"/>
    </row>
    <row r="111" spans="1:31" x14ac:dyDescent="0.25">
      <c r="A111" t="s">
        <v>144</v>
      </c>
      <c r="B111" t="s">
        <v>539</v>
      </c>
      <c r="C111" t="s">
        <v>602</v>
      </c>
      <c r="D111" s="3">
        <v>0</v>
      </c>
      <c r="E111" t="s">
        <v>75</v>
      </c>
      <c r="F111" t="s">
        <v>396</v>
      </c>
      <c r="G111" s="2">
        <v>45643</v>
      </c>
      <c r="H111">
        <v>4039503</v>
      </c>
      <c r="I111" t="s">
        <v>39</v>
      </c>
      <c r="J111" t="s">
        <v>255</v>
      </c>
      <c r="K111">
        <v>17.43</v>
      </c>
      <c r="L111">
        <v>57</v>
      </c>
      <c r="M111" t="s">
        <v>248</v>
      </c>
      <c r="N111" t="s">
        <v>252</v>
      </c>
      <c r="O111">
        <v>5</v>
      </c>
      <c r="P111">
        <v>17.43</v>
      </c>
      <c r="Q111">
        <v>1.75</v>
      </c>
      <c r="R111">
        <v>30.502499999999998</v>
      </c>
      <c r="S111">
        <v>35.502499999999998</v>
      </c>
      <c r="T111">
        <v>0</v>
      </c>
      <c r="U111" s="91">
        <v>0</v>
      </c>
      <c r="V111" s="91">
        <v>0</v>
      </c>
      <c r="W111">
        <v>29</v>
      </c>
      <c r="X111">
        <v>0.95</v>
      </c>
      <c r="Y111">
        <v>27.549999999999997</v>
      </c>
      <c r="Z111" s="183">
        <v>7.9524999999999997</v>
      </c>
      <c r="AA111" t="s">
        <v>37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27.55</v>
      </c>
      <c r="AE111"/>
    </row>
    <row r="112" spans="1:31" x14ac:dyDescent="0.25">
      <c r="A112" t="s">
        <v>137</v>
      </c>
      <c r="B112" t="s">
        <v>547</v>
      </c>
      <c r="C112" t="s">
        <v>558</v>
      </c>
      <c r="D112" s="3">
        <v>0</v>
      </c>
      <c r="E112" t="s">
        <v>75</v>
      </c>
      <c r="F112" t="s">
        <v>398</v>
      </c>
      <c r="G112" s="2">
        <v>45643</v>
      </c>
      <c r="H112">
        <v>4039630</v>
      </c>
      <c r="I112" t="s">
        <v>28</v>
      </c>
      <c r="J112" t="s">
        <v>256</v>
      </c>
      <c r="K112">
        <v>15.66</v>
      </c>
      <c r="L112">
        <v>48</v>
      </c>
      <c r="M112" t="s">
        <v>248</v>
      </c>
      <c r="N112" t="s">
        <v>252</v>
      </c>
      <c r="O112">
        <v>5</v>
      </c>
      <c r="P112">
        <v>15.66</v>
      </c>
      <c r="Q112">
        <v>1.75</v>
      </c>
      <c r="R112">
        <v>27.405000000000001</v>
      </c>
      <c r="S112">
        <v>32.405000000000001</v>
      </c>
      <c r="T112">
        <v>0</v>
      </c>
      <c r="U112" s="91">
        <v>0</v>
      </c>
      <c r="V112" s="91">
        <v>0</v>
      </c>
      <c r="W112">
        <v>32.5</v>
      </c>
      <c r="X112">
        <v>0.8</v>
      </c>
      <c r="Y112">
        <v>26</v>
      </c>
      <c r="Z112" s="183">
        <v>6.4050000000000002</v>
      </c>
      <c r="AA112" t="s">
        <v>23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26</v>
      </c>
      <c r="AE112"/>
    </row>
    <row r="113" spans="1:31" x14ac:dyDescent="0.25">
      <c r="A113" t="s">
        <v>136</v>
      </c>
      <c r="B113" t="s">
        <v>612</v>
      </c>
      <c r="C113" t="s">
        <v>664</v>
      </c>
      <c r="D113" s="3">
        <v>0</v>
      </c>
      <c r="E113" t="s">
        <v>75</v>
      </c>
      <c r="F113" t="s">
        <v>393</v>
      </c>
      <c r="G113" s="2">
        <v>45643</v>
      </c>
      <c r="H113">
        <v>4039511</v>
      </c>
      <c r="I113" t="s">
        <v>60</v>
      </c>
      <c r="J113" t="s">
        <v>255</v>
      </c>
      <c r="K113">
        <v>19.12</v>
      </c>
      <c r="L113">
        <v>44</v>
      </c>
      <c r="M113" t="s">
        <v>248</v>
      </c>
      <c r="N113" t="s">
        <v>252</v>
      </c>
      <c r="O113">
        <v>5</v>
      </c>
      <c r="P113">
        <v>19.12</v>
      </c>
      <c r="Q113">
        <v>1.75</v>
      </c>
      <c r="R113">
        <v>33.46</v>
      </c>
      <c r="S113">
        <v>38.46</v>
      </c>
      <c r="T113">
        <v>5</v>
      </c>
      <c r="U113" s="91">
        <v>0</v>
      </c>
      <c r="V113" s="91">
        <v>5</v>
      </c>
      <c r="W113">
        <v>32.5</v>
      </c>
      <c r="X113">
        <v>0.73333333333333328</v>
      </c>
      <c r="Y113">
        <v>23.833333333333332</v>
      </c>
      <c r="Z113" s="183">
        <v>14.6267</v>
      </c>
      <c r="AA113" t="s">
        <v>37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13">
        <f>Fares_Big_Star_Export[[#This Row],[Trip Time]]*Fares_Big_Star_Export[[#This Row],[HOURLY DATA]]/60</f>
        <v>23.833333333333332</v>
      </c>
      <c r="AE113"/>
    </row>
    <row r="114" spans="1:31" x14ac:dyDescent="0.25">
      <c r="A114" t="s">
        <v>18</v>
      </c>
      <c r="B114" t="s">
        <v>556</v>
      </c>
      <c r="C114" t="s">
        <v>557</v>
      </c>
      <c r="D114" s="3">
        <v>0</v>
      </c>
      <c r="E114" t="s">
        <v>75</v>
      </c>
      <c r="F114" t="s">
        <v>394</v>
      </c>
      <c r="G114" s="2">
        <v>45643</v>
      </c>
      <c r="H114">
        <v>4039665</v>
      </c>
      <c r="I114" t="s">
        <v>24</v>
      </c>
      <c r="J114" t="s">
        <v>258</v>
      </c>
      <c r="K114">
        <v>14.9</v>
      </c>
      <c r="L114">
        <v>69</v>
      </c>
      <c r="M114" t="s">
        <v>249</v>
      </c>
      <c r="N114" t="s">
        <v>252</v>
      </c>
      <c r="O114">
        <v>6.5</v>
      </c>
      <c r="P114">
        <v>14.9</v>
      </c>
      <c r="Q114">
        <v>2</v>
      </c>
      <c r="R114">
        <v>29.8</v>
      </c>
      <c r="S114">
        <v>36.299999999999997</v>
      </c>
      <c r="T114">
        <v>0</v>
      </c>
      <c r="U114" s="91">
        <v>0</v>
      </c>
      <c r="V114" s="91">
        <v>0</v>
      </c>
      <c r="W114">
        <v>35.787500000000001</v>
      </c>
      <c r="X114">
        <v>1.1499999999999999</v>
      </c>
      <c r="Y114">
        <v>41.155625000000001</v>
      </c>
      <c r="Z114" s="183">
        <v>-4.8555999999999999</v>
      </c>
      <c r="AA114" t="s">
        <v>23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41.155625000000001</v>
      </c>
      <c r="AE114"/>
    </row>
    <row r="115" spans="1:31" x14ac:dyDescent="0.25">
      <c r="A115" t="s">
        <v>18</v>
      </c>
      <c r="B115" t="s">
        <v>550</v>
      </c>
      <c r="C115" t="s">
        <v>605</v>
      </c>
      <c r="D115" s="3">
        <v>0</v>
      </c>
      <c r="E115" t="s">
        <v>75</v>
      </c>
      <c r="F115" t="s">
        <v>394</v>
      </c>
      <c r="G115" s="2">
        <v>45643</v>
      </c>
      <c r="H115">
        <v>4039468</v>
      </c>
      <c r="I115" t="s">
        <v>24</v>
      </c>
      <c r="J115" t="s">
        <v>255</v>
      </c>
      <c r="K115">
        <v>10.39</v>
      </c>
      <c r="L115">
        <v>30</v>
      </c>
      <c r="M115" t="s">
        <v>248</v>
      </c>
      <c r="N115" t="s">
        <v>252</v>
      </c>
      <c r="O115">
        <v>6.5</v>
      </c>
      <c r="P115">
        <v>10.39</v>
      </c>
      <c r="Q115">
        <v>2</v>
      </c>
      <c r="R115">
        <v>20.78</v>
      </c>
      <c r="S115">
        <v>27.28</v>
      </c>
      <c r="T115">
        <v>0</v>
      </c>
      <c r="U115" s="91">
        <v>0</v>
      </c>
      <c r="V115" s="91">
        <v>0</v>
      </c>
      <c r="W115">
        <v>35.787500000000001</v>
      </c>
      <c r="X115">
        <v>0.5</v>
      </c>
      <c r="Y115">
        <v>17.893750000000001</v>
      </c>
      <c r="Z115" s="183">
        <v>9.3862000000000005</v>
      </c>
      <c r="AA115" t="s">
        <v>23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17.893750000000001</v>
      </c>
      <c r="AE115"/>
    </row>
    <row r="116" spans="1:31" x14ac:dyDescent="0.25">
      <c r="A116" t="s">
        <v>18</v>
      </c>
      <c r="B116" t="s">
        <v>608</v>
      </c>
      <c r="C116" t="s">
        <v>495</v>
      </c>
      <c r="D116" s="3">
        <v>0</v>
      </c>
      <c r="E116" t="s">
        <v>75</v>
      </c>
      <c r="F116" t="s">
        <v>390</v>
      </c>
      <c r="G116" s="2">
        <v>45643</v>
      </c>
      <c r="H116">
        <v>4039830</v>
      </c>
      <c r="I116" t="s">
        <v>19</v>
      </c>
      <c r="J116" t="s">
        <v>255</v>
      </c>
      <c r="K116">
        <v>20.05</v>
      </c>
      <c r="L116">
        <v>26</v>
      </c>
      <c r="M116" t="s">
        <v>248</v>
      </c>
      <c r="N116" t="s">
        <v>252</v>
      </c>
      <c r="O116">
        <v>6.5</v>
      </c>
      <c r="P116">
        <v>20.05</v>
      </c>
      <c r="Q116">
        <v>2</v>
      </c>
      <c r="R116">
        <v>40.1</v>
      </c>
      <c r="S116">
        <v>46.6</v>
      </c>
      <c r="T116">
        <v>5</v>
      </c>
      <c r="U116" s="91">
        <v>0</v>
      </c>
      <c r="V116" s="91">
        <v>5</v>
      </c>
      <c r="W116">
        <v>35.787500000000001</v>
      </c>
      <c r="X116">
        <v>0.43333333333333335</v>
      </c>
      <c r="Y116">
        <v>15.507916666666668</v>
      </c>
      <c r="Z116" s="183">
        <v>31.092099999999999</v>
      </c>
      <c r="AA116" t="s">
        <v>20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15.507916666666667</v>
      </c>
      <c r="AE116"/>
    </row>
    <row r="117" spans="1:31" x14ac:dyDescent="0.25">
      <c r="A117" t="s">
        <v>137</v>
      </c>
      <c r="B117" t="s">
        <v>575</v>
      </c>
      <c r="C117" t="s">
        <v>576</v>
      </c>
      <c r="D117" s="3">
        <v>0</v>
      </c>
      <c r="E117" t="s">
        <v>75</v>
      </c>
      <c r="F117" t="s">
        <v>398</v>
      </c>
      <c r="G117" s="2">
        <v>45643</v>
      </c>
      <c r="H117">
        <v>4042494</v>
      </c>
      <c r="I117" t="s">
        <v>28</v>
      </c>
      <c r="J117" t="s">
        <v>255</v>
      </c>
      <c r="K117">
        <v>14.03</v>
      </c>
      <c r="L117">
        <v>48</v>
      </c>
      <c r="M117" t="s">
        <v>248</v>
      </c>
      <c r="N117" t="s">
        <v>252</v>
      </c>
      <c r="O117">
        <v>5</v>
      </c>
      <c r="P117">
        <v>14.03</v>
      </c>
      <c r="Q117">
        <v>1.75</v>
      </c>
      <c r="R117">
        <v>24.552499999999998</v>
      </c>
      <c r="S117">
        <v>29.552499999999998</v>
      </c>
      <c r="T117">
        <v>0</v>
      </c>
      <c r="U117" s="91">
        <v>0</v>
      </c>
      <c r="V117" s="91">
        <v>0</v>
      </c>
      <c r="W117">
        <v>32.5</v>
      </c>
      <c r="X117">
        <v>0.8</v>
      </c>
      <c r="Y117">
        <v>26</v>
      </c>
      <c r="Z117" s="183">
        <v>3.5525000000000002</v>
      </c>
      <c r="AA117" t="s">
        <v>23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26</v>
      </c>
      <c r="AE117"/>
    </row>
    <row r="118" spans="1:31" x14ac:dyDescent="0.25">
      <c r="A118" t="s">
        <v>144</v>
      </c>
      <c r="B118" t="s">
        <v>539</v>
      </c>
      <c r="C118" t="s">
        <v>540</v>
      </c>
      <c r="D118" s="3">
        <v>0</v>
      </c>
      <c r="E118" t="s">
        <v>75</v>
      </c>
      <c r="F118" t="s">
        <v>396</v>
      </c>
      <c r="G118" s="2">
        <v>45643</v>
      </c>
      <c r="H118">
        <v>4039604</v>
      </c>
      <c r="I118" t="s">
        <v>39</v>
      </c>
      <c r="J118" t="s">
        <v>255</v>
      </c>
      <c r="K118">
        <v>7.27</v>
      </c>
      <c r="L118">
        <v>31</v>
      </c>
      <c r="M118" t="s">
        <v>248</v>
      </c>
      <c r="N118" t="s">
        <v>252</v>
      </c>
      <c r="O118">
        <v>5</v>
      </c>
      <c r="P118">
        <v>7.27</v>
      </c>
      <c r="Q118">
        <v>1.75</v>
      </c>
      <c r="R118">
        <v>12.7225</v>
      </c>
      <c r="S118">
        <v>17.7225</v>
      </c>
      <c r="T118">
        <v>0</v>
      </c>
      <c r="U118" s="91">
        <v>0</v>
      </c>
      <c r="V118" s="91">
        <v>0</v>
      </c>
      <c r="W118">
        <v>29</v>
      </c>
      <c r="X118">
        <v>0.51666666666666672</v>
      </c>
      <c r="Y118">
        <v>14.983333333333334</v>
      </c>
      <c r="Z118" s="183">
        <v>2.7391999999999999</v>
      </c>
      <c r="AA118" t="s">
        <v>37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14.983333333333333</v>
      </c>
      <c r="AE118"/>
    </row>
    <row r="119" spans="1:31" x14ac:dyDescent="0.25">
      <c r="A119" t="s">
        <v>137</v>
      </c>
      <c r="B119" t="s">
        <v>547</v>
      </c>
      <c r="C119" t="s">
        <v>548</v>
      </c>
      <c r="D119" s="3">
        <v>0</v>
      </c>
      <c r="E119" t="s">
        <v>75</v>
      </c>
      <c r="F119" t="s">
        <v>398</v>
      </c>
      <c r="G119" s="2">
        <v>45643</v>
      </c>
      <c r="H119">
        <v>4041999</v>
      </c>
      <c r="I119" t="s">
        <v>28</v>
      </c>
      <c r="J119" t="s">
        <v>255</v>
      </c>
      <c r="K119">
        <v>14.12</v>
      </c>
      <c r="L119">
        <v>30</v>
      </c>
      <c r="M119" t="s">
        <v>248</v>
      </c>
      <c r="N119" t="s">
        <v>252</v>
      </c>
      <c r="O119">
        <v>5</v>
      </c>
      <c r="P119">
        <v>14.12</v>
      </c>
      <c r="Q119">
        <v>1.75</v>
      </c>
      <c r="R119">
        <v>24.709999999999997</v>
      </c>
      <c r="S119">
        <v>29.709999999999997</v>
      </c>
      <c r="T119">
        <v>0</v>
      </c>
      <c r="U119" s="91">
        <v>0</v>
      </c>
      <c r="V119" s="91">
        <v>0</v>
      </c>
      <c r="W119">
        <v>32.5</v>
      </c>
      <c r="X119">
        <v>0.5</v>
      </c>
      <c r="Y119">
        <v>16.25</v>
      </c>
      <c r="Z119" s="183">
        <v>13.46</v>
      </c>
      <c r="AA119" t="s">
        <v>23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16.25</v>
      </c>
      <c r="AE119"/>
    </row>
    <row r="120" spans="1:31" x14ac:dyDescent="0.25">
      <c r="A120" t="s">
        <v>142</v>
      </c>
      <c r="B120" t="s">
        <v>641</v>
      </c>
      <c r="C120" t="s">
        <v>643</v>
      </c>
      <c r="D120" s="3">
        <v>1</v>
      </c>
      <c r="E120" t="s">
        <v>75</v>
      </c>
      <c r="F120" t="s">
        <v>395</v>
      </c>
      <c r="G120" s="2">
        <v>45643</v>
      </c>
      <c r="H120">
        <v>4039962</v>
      </c>
      <c r="I120" t="s">
        <v>41</v>
      </c>
      <c r="J120" t="s">
        <v>255</v>
      </c>
      <c r="K120">
        <v>15.12</v>
      </c>
      <c r="L120">
        <v>77</v>
      </c>
      <c r="M120" t="s">
        <v>248</v>
      </c>
      <c r="N120" t="s">
        <v>252</v>
      </c>
      <c r="O120">
        <v>5</v>
      </c>
      <c r="P120">
        <v>15.12</v>
      </c>
      <c r="Q120">
        <v>1.75</v>
      </c>
      <c r="R120">
        <v>26.459999999999997</v>
      </c>
      <c r="S120">
        <v>31.459999999999997</v>
      </c>
      <c r="T120">
        <v>5</v>
      </c>
      <c r="U120" s="91">
        <v>5</v>
      </c>
      <c r="V120" s="91">
        <v>0</v>
      </c>
      <c r="W120">
        <v>32.5</v>
      </c>
      <c r="X120">
        <v>1.2833333333333334</v>
      </c>
      <c r="Y120">
        <v>41.708333333333336</v>
      </c>
      <c r="Z120" s="183">
        <v>-10.2483</v>
      </c>
      <c r="AA120" t="s">
        <v>23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41.708333333333336</v>
      </c>
      <c r="AE120"/>
    </row>
    <row r="121" spans="1:31" x14ac:dyDescent="0.25">
      <c r="A121" t="s">
        <v>143</v>
      </c>
      <c r="B121" t="s">
        <v>591</v>
      </c>
      <c r="C121" t="s">
        <v>592</v>
      </c>
      <c r="D121" s="3">
        <v>0</v>
      </c>
      <c r="E121" t="s">
        <v>75</v>
      </c>
      <c r="F121" t="s">
        <v>399</v>
      </c>
      <c r="G121" s="2">
        <v>45643</v>
      </c>
      <c r="H121">
        <v>4043552</v>
      </c>
      <c r="I121" t="s">
        <v>400</v>
      </c>
      <c r="J121" t="s">
        <v>255</v>
      </c>
      <c r="K121">
        <v>17.13</v>
      </c>
      <c r="L121">
        <v>34</v>
      </c>
      <c r="M121" t="s">
        <v>248</v>
      </c>
      <c r="N121" t="s">
        <v>252</v>
      </c>
      <c r="O121">
        <v>5</v>
      </c>
      <c r="P121">
        <v>17.13</v>
      </c>
      <c r="Q121">
        <v>1.75</v>
      </c>
      <c r="R121">
        <v>29.977499999999999</v>
      </c>
      <c r="S121">
        <v>34.977499999999999</v>
      </c>
      <c r="T121">
        <v>5</v>
      </c>
      <c r="U121" s="91">
        <v>0</v>
      </c>
      <c r="V121" s="91">
        <v>5</v>
      </c>
      <c r="W121">
        <v>32.5</v>
      </c>
      <c r="X121">
        <v>0.56666666666666665</v>
      </c>
      <c r="Y121">
        <v>18.416666666666668</v>
      </c>
      <c r="Z121" s="183">
        <v>16.5608</v>
      </c>
      <c r="AA121" t="s">
        <v>23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18.416666666666668</v>
      </c>
      <c r="AE121"/>
    </row>
    <row r="122" spans="1:31" x14ac:dyDescent="0.25">
      <c r="A122" t="s">
        <v>143</v>
      </c>
      <c r="B122" t="s">
        <v>587</v>
      </c>
      <c r="C122" t="s">
        <v>588</v>
      </c>
      <c r="D122" s="3">
        <v>1</v>
      </c>
      <c r="E122" t="s">
        <v>75</v>
      </c>
      <c r="F122" t="s">
        <v>399</v>
      </c>
      <c r="G122" s="2">
        <v>45643</v>
      </c>
      <c r="H122">
        <v>4039964</v>
      </c>
      <c r="I122" t="s">
        <v>400</v>
      </c>
      <c r="J122" t="s">
        <v>255</v>
      </c>
      <c r="K122">
        <v>29.89</v>
      </c>
      <c r="L122">
        <v>95</v>
      </c>
      <c r="M122" t="s">
        <v>248</v>
      </c>
      <c r="N122" t="s">
        <v>252</v>
      </c>
      <c r="O122">
        <v>5</v>
      </c>
      <c r="P122">
        <v>29.89</v>
      </c>
      <c r="Q122">
        <v>1.75</v>
      </c>
      <c r="R122">
        <v>52.307500000000005</v>
      </c>
      <c r="S122">
        <v>57.307500000000005</v>
      </c>
      <c r="T122">
        <v>5</v>
      </c>
      <c r="U122" s="91">
        <v>5</v>
      </c>
      <c r="V122" s="91">
        <v>0</v>
      </c>
      <c r="W122">
        <v>32.5</v>
      </c>
      <c r="X122">
        <v>1.5833333333333333</v>
      </c>
      <c r="Y122">
        <v>51.458333333333329</v>
      </c>
      <c r="Z122" s="183">
        <v>5.8491999999999997</v>
      </c>
      <c r="AA122" t="s">
        <v>23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51.458333333333336</v>
      </c>
      <c r="AE122"/>
    </row>
    <row r="123" spans="1:31" x14ac:dyDescent="0.25">
      <c r="A123" t="s">
        <v>143</v>
      </c>
      <c r="B123" t="s">
        <v>589</v>
      </c>
      <c r="C123" t="s">
        <v>590</v>
      </c>
      <c r="D123" s="3">
        <v>1</v>
      </c>
      <c r="E123" t="s">
        <v>75</v>
      </c>
      <c r="F123" t="s">
        <v>399</v>
      </c>
      <c r="G123" s="2">
        <v>45643</v>
      </c>
      <c r="H123">
        <v>4043499</v>
      </c>
      <c r="I123" t="s">
        <v>400</v>
      </c>
      <c r="J123" t="s">
        <v>256</v>
      </c>
      <c r="K123">
        <v>2.5299999999999998</v>
      </c>
      <c r="L123">
        <v>14</v>
      </c>
      <c r="M123" t="s">
        <v>248</v>
      </c>
      <c r="N123" t="s">
        <v>252</v>
      </c>
      <c r="O123">
        <v>5</v>
      </c>
      <c r="P123">
        <v>2.5299999999999998</v>
      </c>
      <c r="Q123">
        <v>1.75</v>
      </c>
      <c r="R123">
        <v>4.4274999999999993</v>
      </c>
      <c r="S123">
        <v>9.4274999999999984</v>
      </c>
      <c r="T123">
        <v>5.5</v>
      </c>
      <c r="U123" s="91">
        <v>5.5</v>
      </c>
      <c r="V123" s="91">
        <v>0</v>
      </c>
      <c r="W123">
        <v>32.5</v>
      </c>
      <c r="X123">
        <v>0.23333333333333334</v>
      </c>
      <c r="Y123">
        <v>7.583333333333333</v>
      </c>
      <c r="Z123" s="183">
        <v>1.8442000000000001</v>
      </c>
      <c r="AA123" t="s">
        <v>23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7.583333333333333</v>
      </c>
      <c r="AE123"/>
    </row>
    <row r="124" spans="1:31" x14ac:dyDescent="0.25">
      <c r="A124" t="s">
        <v>21</v>
      </c>
      <c r="B124" t="s">
        <v>649</v>
      </c>
      <c r="C124" t="s">
        <v>650</v>
      </c>
      <c r="D124" s="3">
        <v>0</v>
      </c>
      <c r="E124" t="s">
        <v>75</v>
      </c>
      <c r="F124" t="s">
        <v>230</v>
      </c>
      <c r="G124" s="2">
        <v>45643</v>
      </c>
      <c r="H124">
        <v>4043332</v>
      </c>
      <c r="I124" t="s">
        <v>231</v>
      </c>
      <c r="J124" t="s">
        <v>255</v>
      </c>
      <c r="K124">
        <v>16.59</v>
      </c>
      <c r="L124">
        <v>25</v>
      </c>
      <c r="M124" t="s">
        <v>248</v>
      </c>
      <c r="N124" t="s">
        <v>252</v>
      </c>
      <c r="O124">
        <v>5</v>
      </c>
      <c r="P124">
        <v>16.59</v>
      </c>
      <c r="Q124">
        <v>1.75</v>
      </c>
      <c r="R124">
        <v>29.032499999999999</v>
      </c>
      <c r="S124">
        <v>34.032499999999999</v>
      </c>
      <c r="T124">
        <v>5.5</v>
      </c>
      <c r="U124" s="91">
        <v>0</v>
      </c>
      <c r="V124" s="91">
        <v>5.5</v>
      </c>
      <c r="W124">
        <v>32.5</v>
      </c>
      <c r="X124">
        <v>0.41666666666666669</v>
      </c>
      <c r="Y124">
        <v>13.541666666666668</v>
      </c>
      <c r="Z124" s="183">
        <v>20.4908</v>
      </c>
      <c r="AA124" t="s">
        <v>23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13.541666666666666</v>
      </c>
      <c r="AE124"/>
    </row>
    <row r="125" spans="1:31" x14ac:dyDescent="0.25">
      <c r="A125" t="s">
        <v>21</v>
      </c>
      <c r="B125" t="s">
        <v>651</v>
      </c>
      <c r="C125" t="s">
        <v>652</v>
      </c>
      <c r="D125" s="3">
        <v>0</v>
      </c>
      <c r="E125" t="s">
        <v>75</v>
      </c>
      <c r="F125" t="s">
        <v>230</v>
      </c>
      <c r="G125" s="2">
        <v>45643</v>
      </c>
      <c r="H125">
        <v>4041982</v>
      </c>
      <c r="I125" t="s">
        <v>231</v>
      </c>
      <c r="J125" t="s">
        <v>255</v>
      </c>
      <c r="K125">
        <v>26.9</v>
      </c>
      <c r="L125">
        <v>56</v>
      </c>
      <c r="M125" t="s">
        <v>248</v>
      </c>
      <c r="N125" t="s">
        <v>252</v>
      </c>
      <c r="O125">
        <v>5</v>
      </c>
      <c r="P125">
        <v>26.9</v>
      </c>
      <c r="Q125">
        <v>1.75</v>
      </c>
      <c r="R125">
        <v>47.074999999999996</v>
      </c>
      <c r="S125">
        <v>52.074999999999996</v>
      </c>
      <c r="T125">
        <v>0</v>
      </c>
      <c r="U125" s="91">
        <v>0</v>
      </c>
      <c r="V125" s="91">
        <v>0</v>
      </c>
      <c r="W125">
        <v>32.5</v>
      </c>
      <c r="X125">
        <v>0.93333333333333335</v>
      </c>
      <c r="Y125">
        <v>30.333333333333332</v>
      </c>
      <c r="Z125" s="183">
        <v>21.741700000000002</v>
      </c>
      <c r="AA125" t="s">
        <v>23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30.333333333333332</v>
      </c>
      <c r="AE125"/>
    </row>
    <row r="126" spans="1:31" x14ac:dyDescent="0.25">
      <c r="A126" t="s">
        <v>18</v>
      </c>
      <c r="B126" t="s">
        <v>549</v>
      </c>
      <c r="C126" t="s">
        <v>496</v>
      </c>
      <c r="D126" s="3">
        <v>0</v>
      </c>
      <c r="E126" t="s">
        <v>75</v>
      </c>
      <c r="F126" t="s">
        <v>382</v>
      </c>
      <c r="G126" s="2">
        <v>45643</v>
      </c>
      <c r="H126">
        <v>4043456</v>
      </c>
      <c r="I126" t="s">
        <v>33</v>
      </c>
      <c r="J126" t="s">
        <v>257</v>
      </c>
      <c r="K126">
        <v>17.190000000000001</v>
      </c>
      <c r="L126">
        <v>29</v>
      </c>
      <c r="M126" t="s">
        <v>248</v>
      </c>
      <c r="N126" t="s">
        <v>252</v>
      </c>
      <c r="O126">
        <v>6.5</v>
      </c>
      <c r="P126">
        <v>17.190000000000001</v>
      </c>
      <c r="Q126">
        <v>2</v>
      </c>
      <c r="R126">
        <v>34.380000000000003</v>
      </c>
      <c r="S126">
        <v>40.880000000000003</v>
      </c>
      <c r="T126">
        <v>5</v>
      </c>
      <c r="U126" s="91">
        <v>0</v>
      </c>
      <c r="V126" s="91">
        <v>5</v>
      </c>
      <c r="W126">
        <v>35.787500000000001</v>
      </c>
      <c r="X126">
        <v>0.48333333333333334</v>
      </c>
      <c r="Y126">
        <v>17.297291666666666</v>
      </c>
      <c r="Z126" s="183">
        <v>23.582699999999999</v>
      </c>
      <c r="AA126" t="s">
        <v>23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17.29729166666667</v>
      </c>
      <c r="AE126"/>
    </row>
    <row r="127" spans="1:31" x14ac:dyDescent="0.25">
      <c r="A127" t="s">
        <v>18</v>
      </c>
      <c r="B127" t="s">
        <v>653</v>
      </c>
      <c r="C127" t="s">
        <v>490</v>
      </c>
      <c r="D127" s="3">
        <v>0</v>
      </c>
      <c r="E127" t="s">
        <v>75</v>
      </c>
      <c r="F127" t="s">
        <v>394</v>
      </c>
      <c r="G127" s="2">
        <v>45643</v>
      </c>
      <c r="H127">
        <v>4042489</v>
      </c>
      <c r="I127" t="s">
        <v>24</v>
      </c>
      <c r="J127" t="s">
        <v>255</v>
      </c>
      <c r="K127">
        <v>14.03</v>
      </c>
      <c r="L127">
        <v>70</v>
      </c>
      <c r="M127" t="s">
        <v>248</v>
      </c>
      <c r="N127" t="s">
        <v>252</v>
      </c>
      <c r="O127">
        <v>6.5</v>
      </c>
      <c r="P127">
        <v>14.03</v>
      </c>
      <c r="Q127">
        <v>2</v>
      </c>
      <c r="R127">
        <v>28.06</v>
      </c>
      <c r="S127">
        <v>34.56</v>
      </c>
      <c r="T127">
        <v>0</v>
      </c>
      <c r="U127" s="91">
        <v>0</v>
      </c>
      <c r="V127" s="91">
        <v>0</v>
      </c>
      <c r="W127">
        <v>35.787500000000001</v>
      </c>
      <c r="X127">
        <v>1.1666666666666667</v>
      </c>
      <c r="Y127">
        <v>41.752083333333339</v>
      </c>
      <c r="Z127" s="183">
        <v>-7.1920999999999999</v>
      </c>
      <c r="AA127" t="s">
        <v>23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41.752083333333331</v>
      </c>
      <c r="AE127"/>
    </row>
    <row r="128" spans="1:31" x14ac:dyDescent="0.25">
      <c r="A128" t="s">
        <v>18</v>
      </c>
      <c r="B128" t="s">
        <v>657</v>
      </c>
      <c r="C128" t="s">
        <v>658</v>
      </c>
      <c r="D128" s="3">
        <v>0</v>
      </c>
      <c r="E128" t="s">
        <v>75</v>
      </c>
      <c r="F128" t="s">
        <v>394</v>
      </c>
      <c r="G128" s="2">
        <v>45643</v>
      </c>
      <c r="H128">
        <v>4043405</v>
      </c>
      <c r="I128" t="s">
        <v>24</v>
      </c>
      <c r="J128" t="s">
        <v>255</v>
      </c>
      <c r="K128">
        <v>26.95</v>
      </c>
      <c r="L128">
        <v>78</v>
      </c>
      <c r="M128" t="s">
        <v>248</v>
      </c>
      <c r="N128" t="s">
        <v>252</v>
      </c>
      <c r="O128">
        <v>6.5</v>
      </c>
      <c r="P128">
        <v>26.95</v>
      </c>
      <c r="Q128">
        <v>2</v>
      </c>
      <c r="R128">
        <v>53.9</v>
      </c>
      <c r="S128">
        <v>60.4</v>
      </c>
      <c r="T128">
        <v>5.5</v>
      </c>
      <c r="U128" s="91">
        <v>0</v>
      </c>
      <c r="V128" s="91">
        <v>5.5</v>
      </c>
      <c r="W128">
        <v>35.787500000000001</v>
      </c>
      <c r="X128">
        <v>1.3</v>
      </c>
      <c r="Y128">
        <v>46.523750000000007</v>
      </c>
      <c r="Z128" s="183">
        <v>13.876200000000001</v>
      </c>
      <c r="AA128" t="s">
        <v>23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46.52375</v>
      </c>
      <c r="AE128"/>
    </row>
    <row r="129" spans="1:31" x14ac:dyDescent="0.25">
      <c r="A129" t="s">
        <v>18</v>
      </c>
      <c r="B129" t="s">
        <v>435</v>
      </c>
      <c r="C129" t="s">
        <v>656</v>
      </c>
      <c r="D129" s="3">
        <v>0</v>
      </c>
      <c r="E129" t="s">
        <v>75</v>
      </c>
      <c r="F129" t="s">
        <v>394</v>
      </c>
      <c r="G129" s="2">
        <v>45643</v>
      </c>
      <c r="H129">
        <v>4041992</v>
      </c>
      <c r="I129" t="s">
        <v>24</v>
      </c>
      <c r="J129" t="s">
        <v>255</v>
      </c>
      <c r="K129">
        <v>14.12</v>
      </c>
      <c r="L129">
        <v>40</v>
      </c>
      <c r="M129" t="s">
        <v>248</v>
      </c>
      <c r="N129" t="s">
        <v>252</v>
      </c>
      <c r="O129">
        <v>6.5</v>
      </c>
      <c r="P129">
        <v>14.12</v>
      </c>
      <c r="Q129">
        <v>2</v>
      </c>
      <c r="R129">
        <v>28.24</v>
      </c>
      <c r="S129">
        <v>34.739999999999995</v>
      </c>
      <c r="T129">
        <v>0</v>
      </c>
      <c r="U129" s="91">
        <v>0</v>
      </c>
      <c r="V129" s="91">
        <v>0</v>
      </c>
      <c r="W129">
        <v>35.787500000000001</v>
      </c>
      <c r="X129">
        <v>0.66666666666666663</v>
      </c>
      <c r="Y129">
        <v>23.858333333333334</v>
      </c>
      <c r="Z129" s="183">
        <v>10.8817</v>
      </c>
      <c r="AA129" t="s">
        <v>23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23.858333333333334</v>
      </c>
      <c r="AE129"/>
    </row>
    <row r="130" spans="1:31" x14ac:dyDescent="0.25">
      <c r="A130" t="s">
        <v>140</v>
      </c>
      <c r="B130" t="s">
        <v>427</v>
      </c>
      <c r="C130" t="s">
        <v>626</v>
      </c>
      <c r="D130" s="3">
        <v>0</v>
      </c>
      <c r="E130" t="s">
        <v>75</v>
      </c>
      <c r="F130" t="s">
        <v>385</v>
      </c>
      <c r="G130" s="2">
        <v>45643</v>
      </c>
      <c r="H130">
        <v>4042048</v>
      </c>
      <c r="I130" t="s">
        <v>386</v>
      </c>
      <c r="J130" t="s">
        <v>255</v>
      </c>
      <c r="K130">
        <v>14.66</v>
      </c>
      <c r="L130">
        <v>87</v>
      </c>
      <c r="M130" t="s">
        <v>248</v>
      </c>
      <c r="N130" t="s">
        <v>252</v>
      </c>
      <c r="O130">
        <v>5</v>
      </c>
      <c r="P130">
        <v>14.66</v>
      </c>
      <c r="Q130">
        <v>1.75</v>
      </c>
      <c r="R130">
        <v>25.655000000000001</v>
      </c>
      <c r="S130">
        <v>30.655000000000001</v>
      </c>
      <c r="T130">
        <v>5</v>
      </c>
      <c r="U130" s="91">
        <v>0</v>
      </c>
      <c r="V130" s="91">
        <v>5</v>
      </c>
      <c r="W130">
        <v>32.5</v>
      </c>
      <c r="X130">
        <v>1.45</v>
      </c>
      <c r="Y130">
        <v>47.125</v>
      </c>
      <c r="Z130" s="183">
        <v>-16.47</v>
      </c>
      <c r="AA130" t="s">
        <v>23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47.125</v>
      </c>
      <c r="AE130"/>
    </row>
    <row r="131" spans="1:31" x14ac:dyDescent="0.25">
      <c r="A131" t="s">
        <v>140</v>
      </c>
      <c r="B131" t="s">
        <v>546</v>
      </c>
      <c r="C131" t="s">
        <v>603</v>
      </c>
      <c r="D131" s="3">
        <v>1</v>
      </c>
      <c r="E131" t="s">
        <v>75</v>
      </c>
      <c r="F131" t="s">
        <v>385</v>
      </c>
      <c r="G131" s="2">
        <v>45643</v>
      </c>
      <c r="H131">
        <v>4039984</v>
      </c>
      <c r="I131" t="s">
        <v>386</v>
      </c>
      <c r="J131" t="s">
        <v>251</v>
      </c>
      <c r="K131">
        <v>18.329999999999998</v>
      </c>
      <c r="L131">
        <v>75</v>
      </c>
      <c r="M131" t="s">
        <v>249</v>
      </c>
      <c r="N131" t="s">
        <v>252</v>
      </c>
      <c r="O131">
        <v>6.5</v>
      </c>
      <c r="P131">
        <v>18.329999999999998</v>
      </c>
      <c r="Q131">
        <v>2</v>
      </c>
      <c r="R131">
        <v>36.659999999999997</v>
      </c>
      <c r="S131">
        <v>43.16</v>
      </c>
      <c r="T131">
        <v>5</v>
      </c>
      <c r="U131" s="91">
        <v>5</v>
      </c>
      <c r="V131" s="91">
        <v>0</v>
      </c>
      <c r="W131">
        <v>32.5</v>
      </c>
      <c r="X131">
        <v>1.25</v>
      </c>
      <c r="Y131">
        <v>40.625</v>
      </c>
      <c r="Z131" s="183">
        <v>2.5350000000000001</v>
      </c>
      <c r="AA131" t="s">
        <v>23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40.625</v>
      </c>
      <c r="AE131"/>
    </row>
    <row r="132" spans="1:31" x14ac:dyDescent="0.25">
      <c r="A132" t="s">
        <v>137</v>
      </c>
      <c r="B132" t="s">
        <v>554</v>
      </c>
      <c r="C132" t="s">
        <v>555</v>
      </c>
      <c r="D132" s="3">
        <v>0</v>
      </c>
      <c r="E132" t="s">
        <v>75</v>
      </c>
      <c r="F132" t="s">
        <v>398</v>
      </c>
      <c r="G132" s="2">
        <v>45643</v>
      </c>
      <c r="H132">
        <v>4043373</v>
      </c>
      <c r="I132" t="s">
        <v>28</v>
      </c>
      <c r="J132" t="s">
        <v>258</v>
      </c>
      <c r="K132">
        <v>11.73</v>
      </c>
      <c r="L132">
        <v>45</v>
      </c>
      <c r="M132" t="s">
        <v>249</v>
      </c>
      <c r="N132" t="s">
        <v>252</v>
      </c>
      <c r="O132">
        <v>6.5</v>
      </c>
      <c r="P132">
        <v>11.73</v>
      </c>
      <c r="Q132">
        <v>2</v>
      </c>
      <c r="R132">
        <v>23.46</v>
      </c>
      <c r="S132">
        <v>29.96</v>
      </c>
      <c r="T132">
        <v>5.5</v>
      </c>
      <c r="U132" s="91">
        <v>0</v>
      </c>
      <c r="V132" s="91">
        <v>5.5</v>
      </c>
      <c r="W132">
        <v>32.5</v>
      </c>
      <c r="X132">
        <v>0.75</v>
      </c>
      <c r="Y132">
        <v>24.375</v>
      </c>
      <c r="Z132" s="183">
        <v>5.585</v>
      </c>
      <c r="AA132" t="s">
        <v>23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24.375</v>
      </c>
      <c r="AE132"/>
    </row>
    <row r="133" spans="1:31" x14ac:dyDescent="0.25">
      <c r="A133" t="s">
        <v>140</v>
      </c>
      <c r="B133" t="s">
        <v>621</v>
      </c>
      <c r="C133" t="s">
        <v>622</v>
      </c>
      <c r="D133" s="3">
        <v>1</v>
      </c>
      <c r="E133" t="s">
        <v>75</v>
      </c>
      <c r="F133" t="s">
        <v>385</v>
      </c>
      <c r="G133" s="2">
        <v>45643</v>
      </c>
      <c r="H133">
        <v>4041278</v>
      </c>
      <c r="I133" t="s">
        <v>386</v>
      </c>
      <c r="J133" t="s">
        <v>255</v>
      </c>
      <c r="K133">
        <v>16.170000000000002</v>
      </c>
      <c r="L133">
        <v>58</v>
      </c>
      <c r="M133" t="s">
        <v>248</v>
      </c>
      <c r="N133" t="s">
        <v>252</v>
      </c>
      <c r="O133">
        <v>5</v>
      </c>
      <c r="P133">
        <v>16.170000000000002</v>
      </c>
      <c r="Q133">
        <v>1.75</v>
      </c>
      <c r="R133">
        <v>28.297500000000003</v>
      </c>
      <c r="S133">
        <v>33.297499999999999</v>
      </c>
      <c r="T133">
        <v>5</v>
      </c>
      <c r="U133" s="91">
        <v>5</v>
      </c>
      <c r="V133" s="91">
        <v>0</v>
      </c>
      <c r="W133">
        <v>32.5</v>
      </c>
      <c r="X133">
        <v>0.96666666666666667</v>
      </c>
      <c r="Y133">
        <v>31.416666666666668</v>
      </c>
      <c r="Z133" s="183">
        <v>1.8808</v>
      </c>
      <c r="AA133" t="s">
        <v>23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31.416666666666668</v>
      </c>
      <c r="AE133"/>
    </row>
    <row r="134" spans="1:31" x14ac:dyDescent="0.25">
      <c r="A134" t="s">
        <v>139</v>
      </c>
      <c r="B134" t="s">
        <v>616</v>
      </c>
      <c r="C134" t="s">
        <v>555</v>
      </c>
      <c r="D134" s="3">
        <v>0</v>
      </c>
      <c r="E134" t="s">
        <v>75</v>
      </c>
      <c r="F134" t="s">
        <v>389</v>
      </c>
      <c r="G134" s="2">
        <v>45643</v>
      </c>
      <c r="H134">
        <v>4039603</v>
      </c>
      <c r="I134" t="s">
        <v>43</v>
      </c>
      <c r="J134" t="s">
        <v>255</v>
      </c>
      <c r="K134">
        <v>7.27</v>
      </c>
      <c r="L134">
        <v>24</v>
      </c>
      <c r="M134" t="s">
        <v>248</v>
      </c>
      <c r="N134" t="s">
        <v>252</v>
      </c>
      <c r="O134">
        <v>5</v>
      </c>
      <c r="P134">
        <v>7.27</v>
      </c>
      <c r="Q134">
        <v>1.75</v>
      </c>
      <c r="R134">
        <v>12.7225</v>
      </c>
      <c r="S134">
        <v>17.7225</v>
      </c>
      <c r="T134">
        <v>0</v>
      </c>
      <c r="U134" s="91">
        <v>0</v>
      </c>
      <c r="V134" s="91">
        <v>0</v>
      </c>
      <c r="W134">
        <v>29</v>
      </c>
      <c r="X134">
        <v>0.4</v>
      </c>
      <c r="Y134">
        <v>11.600000000000001</v>
      </c>
      <c r="Z134" s="183">
        <v>6.1224999999999996</v>
      </c>
      <c r="AA134" t="s">
        <v>37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11.6</v>
      </c>
      <c r="AE134"/>
    </row>
    <row r="135" spans="1:31" x14ac:dyDescent="0.25">
      <c r="A135" t="s">
        <v>139</v>
      </c>
      <c r="B135" t="s">
        <v>617</v>
      </c>
      <c r="C135" t="s">
        <v>618</v>
      </c>
      <c r="D135" s="3">
        <v>0</v>
      </c>
      <c r="E135" t="s">
        <v>75</v>
      </c>
      <c r="F135" t="s">
        <v>389</v>
      </c>
      <c r="G135" s="2">
        <v>45643</v>
      </c>
      <c r="H135">
        <v>4043455</v>
      </c>
      <c r="I135" t="s">
        <v>43</v>
      </c>
      <c r="J135" t="s">
        <v>257</v>
      </c>
      <c r="K135">
        <v>17.190000000000001</v>
      </c>
      <c r="L135">
        <v>30</v>
      </c>
      <c r="M135" t="s">
        <v>248</v>
      </c>
      <c r="N135" t="s">
        <v>252</v>
      </c>
      <c r="O135">
        <v>5</v>
      </c>
      <c r="P135">
        <v>17.190000000000001</v>
      </c>
      <c r="Q135">
        <v>1.75</v>
      </c>
      <c r="R135">
        <v>30.082500000000003</v>
      </c>
      <c r="S135">
        <v>35.082500000000003</v>
      </c>
      <c r="T135">
        <v>5.5</v>
      </c>
      <c r="U135" s="91">
        <v>0</v>
      </c>
      <c r="V135" s="91">
        <v>5.5</v>
      </c>
      <c r="W135">
        <v>29</v>
      </c>
      <c r="X135">
        <v>0.5</v>
      </c>
      <c r="Y135">
        <v>14.5</v>
      </c>
      <c r="Z135" s="183">
        <v>20.5825</v>
      </c>
      <c r="AA135" t="s">
        <v>37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14.5</v>
      </c>
      <c r="AE135"/>
    </row>
    <row r="136" spans="1:31" x14ac:dyDescent="0.25">
      <c r="A136" t="s">
        <v>139</v>
      </c>
      <c r="B136" t="s">
        <v>619</v>
      </c>
      <c r="C136" t="s">
        <v>612</v>
      </c>
      <c r="D136" s="3">
        <v>0</v>
      </c>
      <c r="E136" t="s">
        <v>75</v>
      </c>
      <c r="F136" t="s">
        <v>389</v>
      </c>
      <c r="G136" s="2">
        <v>45643</v>
      </c>
      <c r="H136">
        <v>4041275</v>
      </c>
      <c r="I136" t="s">
        <v>43</v>
      </c>
      <c r="J136" t="s">
        <v>255</v>
      </c>
      <c r="K136">
        <v>16.18</v>
      </c>
      <c r="L136">
        <v>38</v>
      </c>
      <c r="M136" t="s">
        <v>248</v>
      </c>
      <c r="N136" t="s">
        <v>252</v>
      </c>
      <c r="O136">
        <v>5</v>
      </c>
      <c r="P136">
        <v>16.18</v>
      </c>
      <c r="Q136">
        <v>1.75</v>
      </c>
      <c r="R136">
        <v>28.314999999999998</v>
      </c>
      <c r="S136">
        <v>33.314999999999998</v>
      </c>
      <c r="T136">
        <v>5.5</v>
      </c>
      <c r="U136" s="91">
        <v>0</v>
      </c>
      <c r="V136" s="91">
        <v>5.5</v>
      </c>
      <c r="W136">
        <v>29</v>
      </c>
      <c r="X136">
        <v>0.6333333333333333</v>
      </c>
      <c r="Y136">
        <v>18.366666666666667</v>
      </c>
      <c r="Z136" s="183">
        <v>14.9483</v>
      </c>
      <c r="AA136" t="s">
        <v>37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18.366666666666667</v>
      </c>
      <c r="AE136"/>
    </row>
    <row r="137" spans="1:31" x14ac:dyDescent="0.25">
      <c r="A137" t="s">
        <v>139</v>
      </c>
      <c r="B137" t="s">
        <v>620</v>
      </c>
      <c r="C137" t="s">
        <v>540</v>
      </c>
      <c r="D137" s="3">
        <v>0</v>
      </c>
      <c r="E137" t="s">
        <v>75</v>
      </c>
      <c r="F137" t="s">
        <v>389</v>
      </c>
      <c r="G137" s="2">
        <v>45643</v>
      </c>
      <c r="H137">
        <v>4042169</v>
      </c>
      <c r="I137" t="s">
        <v>43</v>
      </c>
      <c r="J137" t="s">
        <v>255</v>
      </c>
      <c r="K137">
        <v>19.53</v>
      </c>
      <c r="L137">
        <v>41</v>
      </c>
      <c r="M137" t="s">
        <v>248</v>
      </c>
      <c r="N137" t="s">
        <v>252</v>
      </c>
      <c r="O137">
        <v>5</v>
      </c>
      <c r="P137">
        <v>19.53</v>
      </c>
      <c r="Q137">
        <v>1.75</v>
      </c>
      <c r="R137">
        <v>34.177500000000002</v>
      </c>
      <c r="S137">
        <v>39.177500000000002</v>
      </c>
      <c r="T137">
        <v>5.5</v>
      </c>
      <c r="U137" s="91">
        <v>0</v>
      </c>
      <c r="V137" s="91">
        <v>5.5</v>
      </c>
      <c r="W137">
        <v>29</v>
      </c>
      <c r="X137">
        <v>0.68333333333333335</v>
      </c>
      <c r="Y137">
        <v>19.816666666666666</v>
      </c>
      <c r="Z137" s="183">
        <v>19.360800000000001</v>
      </c>
      <c r="AA137" t="s">
        <v>37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19.816666666666666</v>
      </c>
      <c r="AE137"/>
    </row>
    <row r="138" spans="1:31" x14ac:dyDescent="0.25">
      <c r="A138" t="s">
        <v>138</v>
      </c>
      <c r="B138" t="s">
        <v>418</v>
      </c>
      <c r="C138" t="s">
        <v>665</v>
      </c>
      <c r="D138" s="3">
        <v>0</v>
      </c>
      <c r="E138" t="s">
        <v>75</v>
      </c>
      <c r="F138" t="s">
        <v>384</v>
      </c>
      <c r="G138" s="2">
        <v>45643</v>
      </c>
      <c r="H138">
        <v>4041375</v>
      </c>
      <c r="I138" t="s">
        <v>36</v>
      </c>
      <c r="J138" t="s">
        <v>255</v>
      </c>
      <c r="K138">
        <v>23.54</v>
      </c>
      <c r="L138">
        <v>43</v>
      </c>
      <c r="M138" t="s">
        <v>248</v>
      </c>
      <c r="N138" t="s">
        <v>252</v>
      </c>
      <c r="O138">
        <v>5</v>
      </c>
      <c r="P138">
        <v>23.54</v>
      </c>
      <c r="Q138">
        <v>1.75</v>
      </c>
      <c r="R138">
        <v>41.195</v>
      </c>
      <c r="S138">
        <v>46.195</v>
      </c>
      <c r="T138">
        <v>5</v>
      </c>
      <c r="U138" s="91">
        <v>0</v>
      </c>
      <c r="V138" s="91">
        <v>5</v>
      </c>
      <c r="W138">
        <v>29</v>
      </c>
      <c r="X138">
        <v>0.71666666666666667</v>
      </c>
      <c r="Y138">
        <v>20.783333333333335</v>
      </c>
      <c r="Z138" s="183">
        <v>25.4117</v>
      </c>
      <c r="AA138" t="s">
        <v>37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20.783333333333335</v>
      </c>
      <c r="AE138"/>
    </row>
    <row r="139" spans="1:31" x14ac:dyDescent="0.25">
      <c r="A139" t="s">
        <v>138</v>
      </c>
      <c r="B139" t="s">
        <v>602</v>
      </c>
      <c r="C139" t="s">
        <v>518</v>
      </c>
      <c r="D139" s="3">
        <v>0</v>
      </c>
      <c r="E139" t="s">
        <v>75</v>
      </c>
      <c r="F139" t="s">
        <v>384</v>
      </c>
      <c r="G139" s="2">
        <v>45643</v>
      </c>
      <c r="H139">
        <v>4043243</v>
      </c>
      <c r="I139" t="s">
        <v>36</v>
      </c>
      <c r="J139" t="s">
        <v>255</v>
      </c>
      <c r="K139">
        <v>12.77</v>
      </c>
      <c r="L139">
        <v>83</v>
      </c>
      <c r="M139" t="s">
        <v>248</v>
      </c>
      <c r="N139" t="s">
        <v>252</v>
      </c>
      <c r="O139">
        <v>5</v>
      </c>
      <c r="P139">
        <v>12.77</v>
      </c>
      <c r="Q139">
        <v>1.75</v>
      </c>
      <c r="R139">
        <v>22.3475</v>
      </c>
      <c r="S139">
        <v>27.3475</v>
      </c>
      <c r="T139">
        <v>5</v>
      </c>
      <c r="U139" s="91">
        <v>0</v>
      </c>
      <c r="V139" s="91">
        <v>5</v>
      </c>
      <c r="W139">
        <v>29</v>
      </c>
      <c r="X139">
        <v>1.3833333333333333</v>
      </c>
      <c r="Y139">
        <v>40.116666666666667</v>
      </c>
      <c r="Z139" s="183">
        <v>-12.7692</v>
      </c>
      <c r="AA139" t="s">
        <v>37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40.116666666666667</v>
      </c>
      <c r="AE139"/>
    </row>
    <row r="140" spans="1:31" x14ac:dyDescent="0.25">
      <c r="A140" t="s">
        <v>18</v>
      </c>
      <c r="B140" t="s">
        <v>623</v>
      </c>
      <c r="C140" t="s">
        <v>536</v>
      </c>
      <c r="D140" s="3">
        <v>0</v>
      </c>
      <c r="E140" t="s">
        <v>75</v>
      </c>
      <c r="F140" t="s">
        <v>382</v>
      </c>
      <c r="G140" s="2">
        <v>45643</v>
      </c>
      <c r="H140">
        <v>4039611</v>
      </c>
      <c r="I140" t="s">
        <v>33</v>
      </c>
      <c r="J140" t="s">
        <v>255</v>
      </c>
      <c r="K140">
        <v>10.039999999999999</v>
      </c>
      <c r="L140">
        <v>45</v>
      </c>
      <c r="M140" t="s">
        <v>248</v>
      </c>
      <c r="N140" t="s">
        <v>252</v>
      </c>
      <c r="O140">
        <v>6.5</v>
      </c>
      <c r="P140">
        <v>10.039999999999999</v>
      </c>
      <c r="Q140">
        <v>2</v>
      </c>
      <c r="R140">
        <v>20.079999999999998</v>
      </c>
      <c r="S140">
        <v>26.58</v>
      </c>
      <c r="T140">
        <v>0</v>
      </c>
      <c r="U140" s="91">
        <v>0</v>
      </c>
      <c r="V140" s="91">
        <v>0</v>
      </c>
      <c r="W140">
        <v>35.787500000000001</v>
      </c>
      <c r="X140">
        <v>0.75</v>
      </c>
      <c r="Y140">
        <v>26.840625000000003</v>
      </c>
      <c r="Z140" s="183">
        <v>-0.2606</v>
      </c>
      <c r="AA140" t="s">
        <v>23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26.840624999999999</v>
      </c>
      <c r="AE140"/>
    </row>
    <row r="141" spans="1:31" x14ac:dyDescent="0.25">
      <c r="A141" t="s">
        <v>18</v>
      </c>
      <c r="B141" t="s">
        <v>447</v>
      </c>
      <c r="C141" t="s">
        <v>500</v>
      </c>
      <c r="D141" s="3">
        <v>0</v>
      </c>
      <c r="E141" t="s">
        <v>75</v>
      </c>
      <c r="F141" t="s">
        <v>382</v>
      </c>
      <c r="G141" s="2">
        <v>45643</v>
      </c>
      <c r="H141">
        <v>4039612</v>
      </c>
      <c r="I141" t="s">
        <v>33</v>
      </c>
      <c r="J141" t="s">
        <v>255</v>
      </c>
      <c r="K141">
        <v>10.039999999999999</v>
      </c>
      <c r="L141">
        <v>64</v>
      </c>
      <c r="M141" t="s">
        <v>248</v>
      </c>
      <c r="N141" t="s">
        <v>252</v>
      </c>
      <c r="O141">
        <v>6.5</v>
      </c>
      <c r="P141">
        <v>10.039999999999999</v>
      </c>
      <c r="Q141">
        <v>2</v>
      </c>
      <c r="R141">
        <v>20.079999999999998</v>
      </c>
      <c r="S141">
        <v>26.58</v>
      </c>
      <c r="T141">
        <v>0</v>
      </c>
      <c r="U141" s="91">
        <v>0</v>
      </c>
      <c r="V141" s="91">
        <v>0</v>
      </c>
      <c r="W141">
        <v>35.787500000000001</v>
      </c>
      <c r="X141">
        <v>1.0666666666666667</v>
      </c>
      <c r="Y141">
        <v>38.173333333333332</v>
      </c>
      <c r="Z141" s="183">
        <v>-11.593299999999999</v>
      </c>
      <c r="AA141" t="s">
        <v>23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38.173333333333332</v>
      </c>
      <c r="AE141"/>
    </row>
    <row r="142" spans="1:31" x14ac:dyDescent="0.25">
      <c r="A142" t="s">
        <v>18</v>
      </c>
      <c r="B142" t="s">
        <v>624</v>
      </c>
      <c r="C142" t="s">
        <v>625</v>
      </c>
      <c r="D142" s="3">
        <v>0</v>
      </c>
      <c r="E142" t="s">
        <v>75</v>
      </c>
      <c r="F142" t="s">
        <v>387</v>
      </c>
      <c r="G142" s="2">
        <v>45643</v>
      </c>
      <c r="H142">
        <v>4042082</v>
      </c>
      <c r="I142" t="s">
        <v>388</v>
      </c>
      <c r="J142" t="s">
        <v>257</v>
      </c>
      <c r="K142">
        <v>31.58</v>
      </c>
      <c r="L142">
        <v>67</v>
      </c>
      <c r="M142" t="s">
        <v>248</v>
      </c>
      <c r="N142" t="s">
        <v>252</v>
      </c>
      <c r="O142">
        <v>6.5</v>
      </c>
      <c r="P142">
        <v>31.58</v>
      </c>
      <c r="Q142">
        <v>2</v>
      </c>
      <c r="R142">
        <v>63.16</v>
      </c>
      <c r="S142">
        <v>69.66</v>
      </c>
      <c r="T142">
        <v>5.5</v>
      </c>
      <c r="U142" s="91">
        <v>0</v>
      </c>
      <c r="V142" s="91">
        <v>5.5</v>
      </c>
      <c r="W142">
        <v>35.787500000000001</v>
      </c>
      <c r="X142">
        <v>1.1166666666666667</v>
      </c>
      <c r="Y142">
        <v>39.962708333333339</v>
      </c>
      <c r="Z142" s="183">
        <v>29.697299999999998</v>
      </c>
      <c r="AA142" t="s">
        <v>23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39.962708333333339</v>
      </c>
      <c r="AE142"/>
    </row>
    <row r="143" spans="1:31" x14ac:dyDescent="0.25">
      <c r="A143" t="s">
        <v>142</v>
      </c>
      <c r="B143" t="s">
        <v>641</v>
      </c>
      <c r="C143" t="s">
        <v>642</v>
      </c>
      <c r="D143" s="3">
        <v>1</v>
      </c>
      <c r="E143" t="s">
        <v>75</v>
      </c>
      <c r="F143" t="s">
        <v>395</v>
      </c>
      <c r="G143" s="2">
        <v>45643</v>
      </c>
      <c r="H143">
        <v>4039944</v>
      </c>
      <c r="I143" t="s">
        <v>41</v>
      </c>
      <c r="J143" t="s">
        <v>255</v>
      </c>
      <c r="K143">
        <v>20.12</v>
      </c>
      <c r="L143">
        <v>94</v>
      </c>
      <c r="M143" t="s">
        <v>248</v>
      </c>
      <c r="N143" t="s">
        <v>252</v>
      </c>
      <c r="O143">
        <v>5</v>
      </c>
      <c r="P143">
        <v>20.12</v>
      </c>
      <c r="Q143">
        <v>1.75</v>
      </c>
      <c r="R143">
        <v>35.21</v>
      </c>
      <c r="S143">
        <v>40.21</v>
      </c>
      <c r="T143">
        <v>5</v>
      </c>
      <c r="U143" s="91">
        <v>5</v>
      </c>
      <c r="V143" s="91">
        <v>0</v>
      </c>
      <c r="W143">
        <v>32.5</v>
      </c>
      <c r="X143">
        <v>1.5666666666666667</v>
      </c>
      <c r="Y143">
        <v>50.916666666666664</v>
      </c>
      <c r="Z143" s="183">
        <v>-10.7067</v>
      </c>
      <c r="AA143" t="s">
        <v>23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50.916666666666664</v>
      </c>
      <c r="AE143"/>
    </row>
    <row r="144" spans="1:31" x14ac:dyDescent="0.25">
      <c r="A144" t="s">
        <v>18</v>
      </c>
      <c r="B144" t="s">
        <v>447</v>
      </c>
      <c r="C144" t="s">
        <v>538</v>
      </c>
      <c r="D144" s="3">
        <v>1</v>
      </c>
      <c r="E144" t="s">
        <v>75</v>
      </c>
      <c r="F144" t="s">
        <v>382</v>
      </c>
      <c r="G144" s="2">
        <v>45643</v>
      </c>
      <c r="H144">
        <v>4039626</v>
      </c>
      <c r="I144" t="s">
        <v>33</v>
      </c>
      <c r="J144" t="s">
        <v>255</v>
      </c>
      <c r="K144">
        <v>4.38</v>
      </c>
      <c r="L144">
        <v>17</v>
      </c>
      <c r="M144" t="s">
        <v>248</v>
      </c>
      <c r="N144" t="s">
        <v>252</v>
      </c>
      <c r="O144">
        <v>6.5</v>
      </c>
      <c r="P144">
        <v>4.38</v>
      </c>
      <c r="Q144">
        <v>2</v>
      </c>
      <c r="R144">
        <v>8.76</v>
      </c>
      <c r="S144">
        <v>15.26</v>
      </c>
      <c r="T144">
        <v>5.5</v>
      </c>
      <c r="U144" s="91">
        <v>5.5</v>
      </c>
      <c r="V144" s="91">
        <v>0</v>
      </c>
      <c r="W144">
        <v>35.787500000000001</v>
      </c>
      <c r="X144">
        <v>0.28333333333333333</v>
      </c>
      <c r="Y144">
        <v>10.139791666666667</v>
      </c>
      <c r="Z144" s="183">
        <v>5.1201999999999996</v>
      </c>
      <c r="AA144" t="s">
        <v>23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10.139791666666667</v>
      </c>
      <c r="AE144"/>
    </row>
    <row r="145" spans="1:31" x14ac:dyDescent="0.25">
      <c r="A145" t="s">
        <v>140</v>
      </c>
      <c r="B145" t="s">
        <v>627</v>
      </c>
      <c r="C145" t="s">
        <v>507</v>
      </c>
      <c r="D145" s="3">
        <v>1</v>
      </c>
      <c r="E145" t="s">
        <v>75</v>
      </c>
      <c r="F145" t="s">
        <v>385</v>
      </c>
      <c r="G145" s="2">
        <v>45643</v>
      </c>
      <c r="H145">
        <v>4042674</v>
      </c>
      <c r="I145" t="s">
        <v>386</v>
      </c>
      <c r="J145" t="s">
        <v>255</v>
      </c>
      <c r="K145">
        <v>12.34</v>
      </c>
      <c r="L145">
        <v>59</v>
      </c>
      <c r="M145" t="s">
        <v>248</v>
      </c>
      <c r="N145" t="s">
        <v>252</v>
      </c>
      <c r="O145">
        <v>5</v>
      </c>
      <c r="P145">
        <v>12.34</v>
      </c>
      <c r="Q145">
        <v>1.75</v>
      </c>
      <c r="R145">
        <v>21.594999999999999</v>
      </c>
      <c r="S145">
        <v>26.594999999999999</v>
      </c>
      <c r="T145">
        <v>3.75</v>
      </c>
      <c r="U145" s="91">
        <v>3.75</v>
      </c>
      <c r="V145" s="91">
        <v>0</v>
      </c>
      <c r="W145">
        <v>32.5</v>
      </c>
      <c r="X145">
        <v>0.98333333333333328</v>
      </c>
      <c r="Y145">
        <v>31.958333333333332</v>
      </c>
      <c r="Z145" s="183">
        <v>-5.3632999999999997</v>
      </c>
      <c r="AA145" t="s">
        <v>23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31.958333333333332</v>
      </c>
      <c r="AE145"/>
    </row>
    <row r="146" spans="1:31" x14ac:dyDescent="0.25">
      <c r="A146" t="s">
        <v>18</v>
      </c>
      <c r="B146" t="s">
        <v>524</v>
      </c>
      <c r="C146" t="s">
        <v>563</v>
      </c>
      <c r="D146" s="3">
        <v>0</v>
      </c>
      <c r="E146" t="s">
        <v>75</v>
      </c>
      <c r="F146" t="s">
        <v>403</v>
      </c>
      <c r="G146" s="2">
        <v>45643</v>
      </c>
      <c r="H146">
        <v>4043507</v>
      </c>
      <c r="I146" t="s">
        <v>404</v>
      </c>
      <c r="J146" t="s">
        <v>255</v>
      </c>
      <c r="K146">
        <v>26.08</v>
      </c>
      <c r="L146">
        <v>41</v>
      </c>
      <c r="M146" t="s">
        <v>248</v>
      </c>
      <c r="N146" t="s">
        <v>252</v>
      </c>
      <c r="O146">
        <v>6.5</v>
      </c>
      <c r="P146">
        <v>26.08</v>
      </c>
      <c r="Q146">
        <v>2</v>
      </c>
      <c r="R146">
        <v>52.16</v>
      </c>
      <c r="S146">
        <v>58.66</v>
      </c>
      <c r="T146">
        <v>5.5</v>
      </c>
      <c r="U146" s="91">
        <v>0</v>
      </c>
      <c r="V146" s="91">
        <v>5.5</v>
      </c>
      <c r="W146">
        <v>35.787500000000001</v>
      </c>
      <c r="X146">
        <v>0.68333333333333335</v>
      </c>
      <c r="Y146">
        <v>24.454791666666669</v>
      </c>
      <c r="Z146" s="183">
        <v>34.205199999999998</v>
      </c>
      <c r="AA146" t="s">
        <v>23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24.454791666666669</v>
      </c>
      <c r="AE146"/>
    </row>
    <row r="147" spans="1:31" x14ac:dyDescent="0.25">
      <c r="A147" t="s">
        <v>136</v>
      </c>
      <c r="B147" t="s">
        <v>661</v>
      </c>
      <c r="C147" t="s">
        <v>662</v>
      </c>
      <c r="D147" s="3">
        <v>0</v>
      </c>
      <c r="E147" t="s">
        <v>75</v>
      </c>
      <c r="F147" t="s">
        <v>393</v>
      </c>
      <c r="G147" s="2">
        <v>45643</v>
      </c>
      <c r="H147">
        <v>4039654</v>
      </c>
      <c r="I147" t="s">
        <v>60</v>
      </c>
      <c r="J147" t="s">
        <v>255</v>
      </c>
      <c r="K147">
        <v>8.24</v>
      </c>
      <c r="L147">
        <v>64</v>
      </c>
      <c r="M147" t="s">
        <v>248</v>
      </c>
      <c r="N147" t="s">
        <v>252</v>
      </c>
      <c r="O147">
        <v>5</v>
      </c>
      <c r="P147">
        <v>8.24</v>
      </c>
      <c r="Q147">
        <v>1.75</v>
      </c>
      <c r="R147">
        <v>14.42</v>
      </c>
      <c r="S147">
        <v>19.420000000000002</v>
      </c>
      <c r="T147">
        <v>0</v>
      </c>
      <c r="U147" s="91">
        <v>0</v>
      </c>
      <c r="V147" s="91">
        <v>0</v>
      </c>
      <c r="W147">
        <v>32.5</v>
      </c>
      <c r="X147">
        <v>1.0666666666666667</v>
      </c>
      <c r="Y147">
        <v>34.666666666666664</v>
      </c>
      <c r="Z147" s="183">
        <v>-15.246700000000001</v>
      </c>
      <c r="AA147" t="s">
        <v>37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7">
        <f>Fares_Big_Star_Export[[#This Row],[Trip Time]]*Fares_Big_Star_Export[[#This Row],[HOURLY DATA]]/60</f>
        <v>34.666666666666664</v>
      </c>
      <c r="AE147"/>
    </row>
    <row r="148" spans="1:31" x14ac:dyDescent="0.25">
      <c r="A148" t="s">
        <v>136</v>
      </c>
      <c r="B148" t="s">
        <v>567</v>
      </c>
      <c r="C148" t="s">
        <v>659</v>
      </c>
      <c r="D148" s="3">
        <v>0</v>
      </c>
      <c r="E148" t="s">
        <v>75</v>
      </c>
      <c r="F148" t="s">
        <v>393</v>
      </c>
      <c r="G148" s="2">
        <v>45643</v>
      </c>
      <c r="H148">
        <v>4043551</v>
      </c>
      <c r="I148" t="s">
        <v>60</v>
      </c>
      <c r="J148" t="s">
        <v>255</v>
      </c>
      <c r="K148">
        <v>17.13</v>
      </c>
      <c r="L148">
        <v>56</v>
      </c>
      <c r="M148" t="s">
        <v>248</v>
      </c>
      <c r="N148" t="s">
        <v>252</v>
      </c>
      <c r="O148">
        <v>5</v>
      </c>
      <c r="P148">
        <v>17.13</v>
      </c>
      <c r="Q148">
        <v>1.75</v>
      </c>
      <c r="R148">
        <v>29.977499999999999</v>
      </c>
      <c r="S148">
        <v>34.977499999999999</v>
      </c>
      <c r="T148">
        <v>5.5</v>
      </c>
      <c r="U148" s="91">
        <v>0</v>
      </c>
      <c r="V148" s="91">
        <v>5.5</v>
      </c>
      <c r="W148">
        <v>32.5</v>
      </c>
      <c r="X148">
        <v>0.93333333333333335</v>
      </c>
      <c r="Y148">
        <v>30.333333333333332</v>
      </c>
      <c r="Z148" s="183">
        <v>4.6441999999999997</v>
      </c>
      <c r="AA148" t="s">
        <v>37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8">
        <f>Fares_Big_Star_Export[[#This Row],[Trip Time]]*Fares_Big_Star_Export[[#This Row],[HOURLY DATA]]/60</f>
        <v>30.333333333333332</v>
      </c>
      <c r="AE148"/>
    </row>
    <row r="149" spans="1:31" x14ac:dyDescent="0.25">
      <c r="A149" t="s">
        <v>136</v>
      </c>
      <c r="B149" t="s">
        <v>423</v>
      </c>
      <c r="C149" t="s">
        <v>439</v>
      </c>
      <c r="D149" s="3">
        <v>0</v>
      </c>
      <c r="E149" t="s">
        <v>75</v>
      </c>
      <c r="F149" t="s">
        <v>393</v>
      </c>
      <c r="G149" s="2">
        <v>45643</v>
      </c>
      <c r="H149">
        <v>4044243</v>
      </c>
      <c r="I149" t="s">
        <v>60</v>
      </c>
      <c r="J149" t="s">
        <v>256</v>
      </c>
      <c r="K149">
        <v>10.94</v>
      </c>
      <c r="L149">
        <v>26</v>
      </c>
      <c r="M149" t="s">
        <v>248</v>
      </c>
      <c r="N149" t="s">
        <v>252</v>
      </c>
      <c r="O149">
        <v>5</v>
      </c>
      <c r="P149">
        <v>10.94</v>
      </c>
      <c r="Q149">
        <v>1.75</v>
      </c>
      <c r="R149">
        <v>19.145</v>
      </c>
      <c r="S149">
        <v>24.145</v>
      </c>
      <c r="T149">
        <v>5.5</v>
      </c>
      <c r="U149" s="91">
        <v>0</v>
      </c>
      <c r="V149" s="91">
        <v>5.5</v>
      </c>
      <c r="W149">
        <v>32.5</v>
      </c>
      <c r="X149">
        <v>0.43333333333333335</v>
      </c>
      <c r="Y149">
        <v>14.083333333333334</v>
      </c>
      <c r="Z149" s="183">
        <v>10.0617</v>
      </c>
      <c r="AA149" t="s">
        <v>37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49">
        <f>Fares_Big_Star_Export[[#This Row],[Trip Time]]*Fares_Big_Star_Export[[#This Row],[HOURLY DATA]]/60</f>
        <v>14.083333333333334</v>
      </c>
      <c r="AE149"/>
    </row>
    <row r="150" spans="1:31" x14ac:dyDescent="0.25">
      <c r="A150" t="s">
        <v>136</v>
      </c>
      <c r="B150" t="s">
        <v>465</v>
      </c>
      <c r="C150" t="s">
        <v>640</v>
      </c>
      <c r="D150" s="3">
        <v>0</v>
      </c>
      <c r="E150" t="s">
        <v>75</v>
      </c>
      <c r="F150" t="s">
        <v>393</v>
      </c>
      <c r="G150" s="2">
        <v>45643</v>
      </c>
      <c r="H150">
        <v>4043442</v>
      </c>
      <c r="I150" t="s">
        <v>60</v>
      </c>
      <c r="J150" t="s">
        <v>256</v>
      </c>
      <c r="K150">
        <v>10.53</v>
      </c>
      <c r="L150">
        <v>23</v>
      </c>
      <c r="M150" t="s">
        <v>248</v>
      </c>
      <c r="N150" t="s">
        <v>252</v>
      </c>
      <c r="O150">
        <v>5</v>
      </c>
      <c r="P150">
        <v>10.53</v>
      </c>
      <c r="Q150">
        <v>1.75</v>
      </c>
      <c r="R150">
        <v>18.427499999999998</v>
      </c>
      <c r="S150">
        <v>23.427499999999998</v>
      </c>
      <c r="T150">
        <v>5</v>
      </c>
      <c r="U150" s="91">
        <v>0</v>
      </c>
      <c r="V150" s="91">
        <v>5</v>
      </c>
      <c r="W150">
        <v>32.5</v>
      </c>
      <c r="X150">
        <v>0.38333333333333336</v>
      </c>
      <c r="Y150">
        <v>12.458333333333334</v>
      </c>
      <c r="Z150" s="183">
        <v>10.969200000000001</v>
      </c>
      <c r="AA150" t="s">
        <v>37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0">
        <f>Fares_Big_Star_Export[[#This Row],[Trip Time]]*Fares_Big_Star_Export[[#This Row],[HOURLY DATA]]/60</f>
        <v>12.458333333333334</v>
      </c>
      <c r="AE150"/>
    </row>
    <row r="151" spans="1:31" x14ac:dyDescent="0.25">
      <c r="A151" t="s">
        <v>18</v>
      </c>
      <c r="B151" t="s">
        <v>580</v>
      </c>
      <c r="C151" t="s">
        <v>534</v>
      </c>
      <c r="D151" s="3">
        <v>1</v>
      </c>
      <c r="E151" t="s">
        <v>75</v>
      </c>
      <c r="F151" t="s">
        <v>401</v>
      </c>
      <c r="G151" s="2">
        <v>45643</v>
      </c>
      <c r="H151">
        <v>4043441</v>
      </c>
      <c r="I151" t="s">
        <v>383</v>
      </c>
      <c r="J151" t="s">
        <v>256</v>
      </c>
      <c r="K151">
        <v>10.53</v>
      </c>
      <c r="L151">
        <v>29</v>
      </c>
      <c r="M151" t="s">
        <v>248</v>
      </c>
      <c r="N151" t="s">
        <v>252</v>
      </c>
      <c r="O151">
        <v>6.5</v>
      </c>
      <c r="P151">
        <v>10.53</v>
      </c>
      <c r="Q151">
        <v>2</v>
      </c>
      <c r="R151">
        <v>21.06</v>
      </c>
      <c r="S151">
        <v>27.56</v>
      </c>
      <c r="T151">
        <v>5.5</v>
      </c>
      <c r="U151" s="91">
        <v>5.5</v>
      </c>
      <c r="V151" s="91">
        <v>0</v>
      </c>
      <c r="W151">
        <v>35.787500000000001</v>
      </c>
      <c r="X151">
        <v>0.48333333333333334</v>
      </c>
      <c r="Y151">
        <v>17.297291666666666</v>
      </c>
      <c r="Z151" s="183">
        <v>10.262700000000001</v>
      </c>
      <c r="AA151" t="s">
        <v>23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17.29729166666667</v>
      </c>
      <c r="AE151"/>
    </row>
    <row r="152" spans="1:31" x14ac:dyDescent="0.25">
      <c r="A152" t="s">
        <v>65</v>
      </c>
      <c r="B152" t="s">
        <v>543</v>
      </c>
      <c r="C152" t="s">
        <v>544</v>
      </c>
      <c r="D152" s="3">
        <v>0</v>
      </c>
      <c r="E152" t="s">
        <v>75</v>
      </c>
      <c r="F152" t="s">
        <v>397</v>
      </c>
      <c r="G152" s="2">
        <v>45643</v>
      </c>
      <c r="H152">
        <v>4042099</v>
      </c>
      <c r="I152" t="s">
        <v>35</v>
      </c>
      <c r="J152" t="s">
        <v>255</v>
      </c>
      <c r="K152">
        <v>12.94</v>
      </c>
      <c r="L152">
        <v>32</v>
      </c>
      <c r="M152" t="s">
        <v>248</v>
      </c>
      <c r="N152" t="s">
        <v>252</v>
      </c>
      <c r="O152">
        <v>5</v>
      </c>
      <c r="P152">
        <v>12.94</v>
      </c>
      <c r="Q152">
        <v>1.75</v>
      </c>
      <c r="R152">
        <v>22.645</v>
      </c>
      <c r="S152">
        <v>27.645</v>
      </c>
      <c r="T152">
        <v>0</v>
      </c>
      <c r="U152" s="91">
        <v>0</v>
      </c>
      <c r="V152" s="91">
        <v>0</v>
      </c>
      <c r="W152">
        <v>32.5</v>
      </c>
      <c r="X152">
        <v>0.53333333333333333</v>
      </c>
      <c r="Y152">
        <v>17.333333333333332</v>
      </c>
      <c r="Z152" s="183">
        <v>10.3117</v>
      </c>
      <c r="AA152" t="s">
        <v>23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17.333333333333332</v>
      </c>
      <c r="AE152"/>
    </row>
    <row r="153" spans="1:31" x14ac:dyDescent="0.25">
      <c r="A153" t="s">
        <v>65</v>
      </c>
      <c r="B153" t="s">
        <v>541</v>
      </c>
      <c r="C153" t="s">
        <v>542</v>
      </c>
      <c r="D153" s="3">
        <v>0</v>
      </c>
      <c r="E153" t="s">
        <v>75</v>
      </c>
      <c r="F153" t="s">
        <v>397</v>
      </c>
      <c r="G153" s="2">
        <v>45643</v>
      </c>
      <c r="H153">
        <v>4043400</v>
      </c>
      <c r="I153" t="s">
        <v>35</v>
      </c>
      <c r="J153" t="s">
        <v>255</v>
      </c>
      <c r="K153">
        <v>26.95</v>
      </c>
      <c r="L153">
        <v>43</v>
      </c>
      <c r="M153" t="s">
        <v>248</v>
      </c>
      <c r="N153" t="s">
        <v>252</v>
      </c>
      <c r="O153">
        <v>5</v>
      </c>
      <c r="P153">
        <v>26.95</v>
      </c>
      <c r="Q153">
        <v>1.75</v>
      </c>
      <c r="R153">
        <v>47.162500000000001</v>
      </c>
      <c r="S153">
        <v>52.162500000000001</v>
      </c>
      <c r="T153">
        <v>5.5</v>
      </c>
      <c r="U153" s="91">
        <v>0</v>
      </c>
      <c r="V153" s="91">
        <v>5.5</v>
      </c>
      <c r="W153">
        <v>32.5</v>
      </c>
      <c r="X153">
        <v>0.71666666666666667</v>
      </c>
      <c r="Y153">
        <v>23.291666666666668</v>
      </c>
      <c r="Z153" s="183">
        <v>28.870799999999999</v>
      </c>
      <c r="AA153" t="s">
        <v>23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23.291666666666668</v>
      </c>
      <c r="AE153"/>
    </row>
    <row r="154" spans="1:31" x14ac:dyDescent="0.25">
      <c r="A154" t="s">
        <v>18</v>
      </c>
      <c r="B154" t="s">
        <v>578</v>
      </c>
      <c r="C154" t="s">
        <v>579</v>
      </c>
      <c r="D154" s="3">
        <v>0</v>
      </c>
      <c r="E154" t="s">
        <v>75</v>
      </c>
      <c r="F154" t="s">
        <v>401</v>
      </c>
      <c r="G154" s="2">
        <v>45643</v>
      </c>
      <c r="H154">
        <v>4043273</v>
      </c>
      <c r="I154" t="s">
        <v>383</v>
      </c>
      <c r="J154" t="s">
        <v>257</v>
      </c>
      <c r="K154">
        <v>21.16</v>
      </c>
      <c r="L154">
        <v>34</v>
      </c>
      <c r="M154" t="s">
        <v>248</v>
      </c>
      <c r="N154" t="s">
        <v>252</v>
      </c>
      <c r="O154">
        <v>6.5</v>
      </c>
      <c r="P154">
        <v>21.16</v>
      </c>
      <c r="Q154">
        <v>2</v>
      </c>
      <c r="R154">
        <v>42.32</v>
      </c>
      <c r="S154">
        <v>48.82</v>
      </c>
      <c r="T154">
        <v>5</v>
      </c>
      <c r="U154" s="91">
        <v>0</v>
      </c>
      <c r="V154" s="91">
        <v>5</v>
      </c>
      <c r="W154">
        <v>35.787500000000001</v>
      </c>
      <c r="X154">
        <v>0.56666666666666665</v>
      </c>
      <c r="Y154">
        <v>20.279583333333335</v>
      </c>
      <c r="Z154" s="183">
        <v>28.540400000000002</v>
      </c>
      <c r="AA154" t="s">
        <v>23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20.279583333333335</v>
      </c>
      <c r="AE154"/>
    </row>
    <row r="155" spans="1:31" x14ac:dyDescent="0.25">
      <c r="A155" t="s">
        <v>18</v>
      </c>
      <c r="B155" t="s">
        <v>599</v>
      </c>
      <c r="C155" t="s">
        <v>528</v>
      </c>
      <c r="D155" s="3">
        <v>1</v>
      </c>
      <c r="E155" t="s">
        <v>75</v>
      </c>
      <c r="F155" t="s">
        <v>401</v>
      </c>
      <c r="G155" s="2">
        <v>45643</v>
      </c>
      <c r="H155">
        <v>4043258</v>
      </c>
      <c r="I155" t="s">
        <v>383</v>
      </c>
      <c r="J155" t="s">
        <v>255</v>
      </c>
      <c r="K155">
        <v>21.37</v>
      </c>
      <c r="L155">
        <v>52</v>
      </c>
      <c r="M155" t="s">
        <v>248</v>
      </c>
      <c r="N155" t="s">
        <v>252</v>
      </c>
      <c r="O155">
        <v>6.5</v>
      </c>
      <c r="P155">
        <v>21.37</v>
      </c>
      <c r="Q155">
        <v>2</v>
      </c>
      <c r="R155">
        <v>42.74</v>
      </c>
      <c r="S155">
        <v>49.24</v>
      </c>
      <c r="T155">
        <v>5.5</v>
      </c>
      <c r="U155" s="91">
        <v>5.5</v>
      </c>
      <c r="V155" s="91">
        <v>0</v>
      </c>
      <c r="W155">
        <v>35.787500000000001</v>
      </c>
      <c r="X155">
        <v>0.8666666666666667</v>
      </c>
      <c r="Y155">
        <v>31.015833333333337</v>
      </c>
      <c r="Z155" s="183">
        <v>18.2242</v>
      </c>
      <c r="AA155" t="s">
        <v>23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31.015833333333333</v>
      </c>
      <c r="AE155"/>
    </row>
    <row r="156" spans="1:31" x14ac:dyDescent="0.25">
      <c r="A156" t="s">
        <v>136</v>
      </c>
      <c r="B156" t="s">
        <v>663</v>
      </c>
      <c r="C156" t="s">
        <v>569</v>
      </c>
      <c r="D156" s="3">
        <v>1</v>
      </c>
      <c r="E156" t="s">
        <v>75</v>
      </c>
      <c r="F156" t="s">
        <v>393</v>
      </c>
      <c r="G156" s="2">
        <v>45643</v>
      </c>
      <c r="H156">
        <v>4043542</v>
      </c>
      <c r="I156" t="s">
        <v>60</v>
      </c>
      <c r="J156" t="s">
        <v>255</v>
      </c>
      <c r="K156">
        <v>16.53</v>
      </c>
      <c r="L156">
        <v>33</v>
      </c>
      <c r="M156" t="s">
        <v>248</v>
      </c>
      <c r="N156" t="s">
        <v>252</v>
      </c>
      <c r="O156">
        <v>5</v>
      </c>
      <c r="P156">
        <v>16.53</v>
      </c>
      <c r="Q156">
        <v>1.75</v>
      </c>
      <c r="R156">
        <v>28.927500000000002</v>
      </c>
      <c r="S156">
        <v>33.927500000000002</v>
      </c>
      <c r="T156">
        <v>5.5</v>
      </c>
      <c r="U156" s="91">
        <v>5.5</v>
      </c>
      <c r="V156" s="91">
        <v>0</v>
      </c>
      <c r="W156">
        <v>32.5</v>
      </c>
      <c r="X156">
        <v>0.55000000000000004</v>
      </c>
      <c r="Y156">
        <v>17.875</v>
      </c>
      <c r="Z156" s="183">
        <v>16.052499999999998</v>
      </c>
      <c r="AA156" t="s">
        <v>37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6">
        <f>Fares_Big_Star_Export[[#This Row],[Trip Time]]*Fares_Big_Star_Export[[#This Row],[HOURLY DATA]]/60</f>
        <v>17.875</v>
      </c>
      <c r="AE156"/>
    </row>
    <row r="157" spans="1:31" x14ac:dyDescent="0.25">
      <c r="A157" t="s">
        <v>18</v>
      </c>
      <c r="B157" t="s">
        <v>478</v>
      </c>
      <c r="C157" t="s">
        <v>577</v>
      </c>
      <c r="D157" s="3">
        <v>1</v>
      </c>
      <c r="E157" t="s">
        <v>75</v>
      </c>
      <c r="F157" t="s">
        <v>401</v>
      </c>
      <c r="G157" s="2">
        <v>45643</v>
      </c>
      <c r="H157">
        <v>4043242</v>
      </c>
      <c r="I157" t="s">
        <v>383</v>
      </c>
      <c r="J157" t="s">
        <v>255</v>
      </c>
      <c r="K157">
        <v>12.77</v>
      </c>
      <c r="L157">
        <v>33</v>
      </c>
      <c r="M157" t="s">
        <v>248</v>
      </c>
      <c r="N157" t="s">
        <v>252</v>
      </c>
      <c r="O157">
        <v>6.5</v>
      </c>
      <c r="P157">
        <v>12.77</v>
      </c>
      <c r="Q157">
        <v>2</v>
      </c>
      <c r="R157">
        <v>25.54</v>
      </c>
      <c r="S157">
        <v>32.04</v>
      </c>
      <c r="T157">
        <v>5.5</v>
      </c>
      <c r="U157" s="91">
        <v>5.5</v>
      </c>
      <c r="V157" s="91">
        <v>0</v>
      </c>
      <c r="W157">
        <v>35.787500000000001</v>
      </c>
      <c r="X157">
        <v>0.55000000000000004</v>
      </c>
      <c r="Y157">
        <v>19.683125000000004</v>
      </c>
      <c r="Z157" s="183">
        <v>12.3569</v>
      </c>
      <c r="AA157" t="s">
        <v>23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19.683125</v>
      </c>
      <c r="AE157"/>
    </row>
    <row r="158" spans="1:31" x14ac:dyDescent="0.25">
      <c r="A158" t="s">
        <v>136</v>
      </c>
      <c r="B158" t="s">
        <v>557</v>
      </c>
      <c r="C158" t="s">
        <v>660</v>
      </c>
      <c r="D158" s="3">
        <v>1</v>
      </c>
      <c r="E158" t="s">
        <v>75</v>
      </c>
      <c r="F158" t="s">
        <v>393</v>
      </c>
      <c r="G158" s="2">
        <v>45643</v>
      </c>
      <c r="H158">
        <v>4043272</v>
      </c>
      <c r="I158" t="s">
        <v>60</v>
      </c>
      <c r="J158" t="s">
        <v>257</v>
      </c>
      <c r="K158">
        <v>21.16</v>
      </c>
      <c r="L158">
        <v>56</v>
      </c>
      <c r="M158" t="s">
        <v>248</v>
      </c>
      <c r="N158" t="s">
        <v>252</v>
      </c>
      <c r="O158">
        <v>5</v>
      </c>
      <c r="P158">
        <v>21.16</v>
      </c>
      <c r="Q158">
        <v>1.75</v>
      </c>
      <c r="R158">
        <v>37.03</v>
      </c>
      <c r="S158">
        <v>42.03</v>
      </c>
      <c r="T158">
        <v>5</v>
      </c>
      <c r="U158" s="91">
        <v>5</v>
      </c>
      <c r="V158" s="91">
        <v>0</v>
      </c>
      <c r="W158">
        <v>32.5</v>
      </c>
      <c r="X158">
        <v>0.93333333333333335</v>
      </c>
      <c r="Y158">
        <v>30.333333333333332</v>
      </c>
      <c r="Z158" s="183">
        <v>11.6967</v>
      </c>
      <c r="AA158" t="s">
        <v>37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8">
        <f>Fares_Big_Star_Export[[#This Row],[Trip Time]]*Fares_Big_Star_Export[[#This Row],[HOURLY DATA]]/60</f>
        <v>30.333333333333332</v>
      </c>
      <c r="AE158"/>
    </row>
    <row r="159" spans="1:31" x14ac:dyDescent="0.25">
      <c r="A159" t="s">
        <v>136</v>
      </c>
      <c r="B159" t="s">
        <v>638</v>
      </c>
      <c r="C159" t="s">
        <v>639</v>
      </c>
      <c r="D159" s="3">
        <v>1</v>
      </c>
      <c r="E159" t="s">
        <v>75</v>
      </c>
      <c r="F159" t="s">
        <v>393</v>
      </c>
      <c r="G159" s="2">
        <v>45643</v>
      </c>
      <c r="H159">
        <v>4043372</v>
      </c>
      <c r="I159" t="s">
        <v>60</v>
      </c>
      <c r="J159" t="s">
        <v>257</v>
      </c>
      <c r="K159">
        <v>10.91</v>
      </c>
      <c r="L159">
        <v>95</v>
      </c>
      <c r="M159" t="s">
        <v>248</v>
      </c>
      <c r="N159" t="s">
        <v>252</v>
      </c>
      <c r="O159">
        <v>5</v>
      </c>
      <c r="P159">
        <v>10.91</v>
      </c>
      <c r="Q159">
        <v>1.75</v>
      </c>
      <c r="R159">
        <v>19.092500000000001</v>
      </c>
      <c r="S159">
        <v>24.092500000000001</v>
      </c>
      <c r="T159">
        <v>5.5</v>
      </c>
      <c r="U159" s="91">
        <v>5.5</v>
      </c>
      <c r="V159" s="91">
        <v>0</v>
      </c>
      <c r="W159">
        <v>32.5</v>
      </c>
      <c r="X159">
        <v>1.5833333333333333</v>
      </c>
      <c r="Y159">
        <v>51.458333333333329</v>
      </c>
      <c r="Z159" s="183">
        <v>-27.3658</v>
      </c>
      <c r="AA159" t="s">
        <v>37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59">
        <f>Fares_Big_Star_Export[[#This Row],[Trip Time]]*Fares_Big_Star_Export[[#This Row],[HOURLY DATA]]/60</f>
        <v>51.458333333333336</v>
      </c>
      <c r="AE159"/>
    </row>
    <row r="160" spans="1:31" x14ac:dyDescent="0.25">
      <c r="A160" t="s">
        <v>18</v>
      </c>
      <c r="B160" t="s">
        <v>441</v>
      </c>
      <c r="C160" t="s">
        <v>564</v>
      </c>
      <c r="D160" s="3">
        <v>0</v>
      </c>
      <c r="E160" t="s">
        <v>75</v>
      </c>
      <c r="F160" t="s">
        <v>403</v>
      </c>
      <c r="G160" s="2">
        <v>45643</v>
      </c>
      <c r="H160">
        <v>4043548</v>
      </c>
      <c r="I160" t="s">
        <v>404</v>
      </c>
      <c r="J160" t="s">
        <v>257</v>
      </c>
      <c r="K160">
        <v>18.079999999999998</v>
      </c>
      <c r="L160">
        <v>30</v>
      </c>
      <c r="M160" t="s">
        <v>248</v>
      </c>
      <c r="N160" t="s">
        <v>252</v>
      </c>
      <c r="O160">
        <v>6.5</v>
      </c>
      <c r="P160">
        <v>18.079999999999998</v>
      </c>
      <c r="Q160">
        <v>2</v>
      </c>
      <c r="R160">
        <v>36.159999999999997</v>
      </c>
      <c r="S160">
        <v>42.66</v>
      </c>
      <c r="T160">
        <v>5</v>
      </c>
      <c r="U160" s="91">
        <v>0</v>
      </c>
      <c r="V160" s="91">
        <v>5</v>
      </c>
      <c r="W160">
        <v>35.787500000000001</v>
      </c>
      <c r="X160">
        <v>0.5</v>
      </c>
      <c r="Y160">
        <v>17.893750000000001</v>
      </c>
      <c r="Z160" s="183">
        <v>24.766200000000001</v>
      </c>
      <c r="AA160" t="s">
        <v>23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17.893750000000001</v>
      </c>
      <c r="AE160"/>
    </row>
    <row r="161" spans="1:31" x14ac:dyDescent="0.25">
      <c r="A161" t="s">
        <v>142</v>
      </c>
      <c r="B161" t="s">
        <v>644</v>
      </c>
      <c r="C161" t="s">
        <v>645</v>
      </c>
      <c r="D161" s="3">
        <v>0</v>
      </c>
      <c r="E161" t="s">
        <v>75</v>
      </c>
      <c r="F161" t="s">
        <v>395</v>
      </c>
      <c r="G161" s="2">
        <v>45643</v>
      </c>
      <c r="H161">
        <v>4042174</v>
      </c>
      <c r="I161" t="s">
        <v>41</v>
      </c>
      <c r="J161" t="s">
        <v>255</v>
      </c>
      <c r="K161">
        <v>19.53</v>
      </c>
      <c r="L161">
        <v>43</v>
      </c>
      <c r="M161" t="s">
        <v>248</v>
      </c>
      <c r="N161" t="s">
        <v>252</v>
      </c>
      <c r="O161">
        <v>5</v>
      </c>
      <c r="P161">
        <v>19.53</v>
      </c>
      <c r="Q161">
        <v>1.75</v>
      </c>
      <c r="R161">
        <v>34.177500000000002</v>
      </c>
      <c r="S161">
        <v>39.177500000000002</v>
      </c>
      <c r="T161">
        <v>5</v>
      </c>
      <c r="U161" s="91">
        <v>0</v>
      </c>
      <c r="V161" s="91">
        <v>5</v>
      </c>
      <c r="W161">
        <v>32.5</v>
      </c>
      <c r="X161">
        <v>0.71666666666666667</v>
      </c>
      <c r="Y161">
        <v>23.291666666666668</v>
      </c>
      <c r="Z161" s="183">
        <v>15.8858</v>
      </c>
      <c r="AA161" t="s">
        <v>23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23.291666666666668</v>
      </c>
      <c r="AE161"/>
    </row>
    <row r="162" spans="1:31" x14ac:dyDescent="0.25">
      <c r="A162" t="s">
        <v>142</v>
      </c>
      <c r="B162" t="s">
        <v>654</v>
      </c>
      <c r="C162" t="s">
        <v>655</v>
      </c>
      <c r="D162" s="3">
        <v>0</v>
      </c>
      <c r="E162" t="s">
        <v>75</v>
      </c>
      <c r="F162" t="s">
        <v>395</v>
      </c>
      <c r="G162" s="2">
        <v>45643</v>
      </c>
      <c r="H162">
        <v>4043506</v>
      </c>
      <c r="I162" t="s">
        <v>41</v>
      </c>
      <c r="J162" t="s">
        <v>255</v>
      </c>
      <c r="K162">
        <v>26.08</v>
      </c>
      <c r="L162">
        <v>54</v>
      </c>
      <c r="M162" t="s">
        <v>248</v>
      </c>
      <c r="N162" t="s">
        <v>252</v>
      </c>
      <c r="O162">
        <v>5</v>
      </c>
      <c r="P162">
        <v>26.08</v>
      </c>
      <c r="Q162">
        <v>1.75</v>
      </c>
      <c r="R162">
        <v>45.64</v>
      </c>
      <c r="S162">
        <v>50.64</v>
      </c>
      <c r="T162">
        <v>3</v>
      </c>
      <c r="U162" s="91">
        <v>0</v>
      </c>
      <c r="V162" s="91">
        <v>3</v>
      </c>
      <c r="W162">
        <v>32.5</v>
      </c>
      <c r="X162">
        <v>0.9</v>
      </c>
      <c r="Y162">
        <v>29.25</v>
      </c>
      <c r="Z162" s="183">
        <v>21.39</v>
      </c>
      <c r="AA162" t="s">
        <v>23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29.25</v>
      </c>
      <c r="AE162"/>
    </row>
    <row r="163" spans="1:31" x14ac:dyDescent="0.25">
      <c r="A163" t="s">
        <v>142</v>
      </c>
      <c r="B163" t="s">
        <v>646</v>
      </c>
      <c r="C163" t="s">
        <v>647</v>
      </c>
      <c r="D163" s="3">
        <v>0</v>
      </c>
      <c r="E163" t="s">
        <v>75</v>
      </c>
      <c r="F163" t="s">
        <v>395</v>
      </c>
      <c r="G163" s="2">
        <v>45643</v>
      </c>
      <c r="H163">
        <v>4043374</v>
      </c>
      <c r="I163" t="s">
        <v>41</v>
      </c>
      <c r="J163" t="s">
        <v>258</v>
      </c>
      <c r="K163">
        <v>11.73</v>
      </c>
      <c r="L163">
        <v>15</v>
      </c>
      <c r="M163" t="s">
        <v>249</v>
      </c>
      <c r="N163" t="s">
        <v>252</v>
      </c>
      <c r="O163">
        <v>6.5</v>
      </c>
      <c r="P163">
        <v>11.73</v>
      </c>
      <c r="Q163">
        <v>2</v>
      </c>
      <c r="R163">
        <v>23.46</v>
      </c>
      <c r="S163">
        <v>29.96</v>
      </c>
      <c r="T163">
        <v>5.5</v>
      </c>
      <c r="U163" s="91">
        <v>0</v>
      </c>
      <c r="V163" s="91">
        <v>5.5</v>
      </c>
      <c r="W163">
        <v>32.5</v>
      </c>
      <c r="X163">
        <v>0.25</v>
      </c>
      <c r="Y163">
        <v>8.125</v>
      </c>
      <c r="Z163" s="183">
        <v>21.835000000000001</v>
      </c>
      <c r="AA163" t="s">
        <v>23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8.125</v>
      </c>
      <c r="AE163"/>
    </row>
    <row r="164" spans="1:31" x14ac:dyDescent="0.25">
      <c r="A164" t="s">
        <v>18</v>
      </c>
      <c r="B164" t="s">
        <v>550</v>
      </c>
      <c r="C164" t="s">
        <v>464</v>
      </c>
      <c r="D164" s="3">
        <v>1</v>
      </c>
      <c r="E164" t="s">
        <v>75</v>
      </c>
      <c r="F164" t="s">
        <v>382</v>
      </c>
      <c r="G164" s="2">
        <v>45643</v>
      </c>
      <c r="H164">
        <v>4042690</v>
      </c>
      <c r="I164" t="s">
        <v>33</v>
      </c>
      <c r="J164" t="s">
        <v>257</v>
      </c>
      <c r="K164">
        <v>12.77</v>
      </c>
      <c r="L164">
        <v>26</v>
      </c>
      <c r="M164" t="s">
        <v>248</v>
      </c>
      <c r="N164" t="s">
        <v>252</v>
      </c>
      <c r="O164">
        <v>6.5</v>
      </c>
      <c r="P164">
        <v>12.77</v>
      </c>
      <c r="Q164">
        <v>2</v>
      </c>
      <c r="R164">
        <v>25.54</v>
      </c>
      <c r="S164">
        <v>32.04</v>
      </c>
      <c r="T164">
        <v>5.5</v>
      </c>
      <c r="U164" s="91">
        <v>5.5</v>
      </c>
      <c r="V164" s="91">
        <v>0</v>
      </c>
      <c r="W164">
        <v>35.787500000000001</v>
      </c>
      <c r="X164">
        <v>0.43333333333333335</v>
      </c>
      <c r="Y164">
        <v>15.507916666666668</v>
      </c>
      <c r="Z164" s="183">
        <v>16.5321</v>
      </c>
      <c r="AA164" t="s">
        <v>23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15.507916666666667</v>
      </c>
      <c r="AE164"/>
    </row>
    <row r="165" spans="1:31" x14ac:dyDescent="0.25">
      <c r="A165" t="s">
        <v>18</v>
      </c>
      <c r="B165" t="s">
        <v>572</v>
      </c>
      <c r="C165" t="s">
        <v>574</v>
      </c>
      <c r="D165" s="3">
        <v>0</v>
      </c>
      <c r="E165" t="s">
        <v>75</v>
      </c>
      <c r="F165" t="s">
        <v>401</v>
      </c>
      <c r="G165" s="2">
        <v>45643</v>
      </c>
      <c r="H165">
        <v>4039655</v>
      </c>
      <c r="I165" t="s">
        <v>383</v>
      </c>
      <c r="J165" t="s">
        <v>255</v>
      </c>
      <c r="K165">
        <v>8.24</v>
      </c>
      <c r="L165">
        <v>20</v>
      </c>
      <c r="M165" t="s">
        <v>248</v>
      </c>
      <c r="N165" t="s">
        <v>252</v>
      </c>
      <c r="O165">
        <v>6.5</v>
      </c>
      <c r="P165">
        <v>8.24</v>
      </c>
      <c r="Q165">
        <v>2</v>
      </c>
      <c r="R165">
        <v>16.48</v>
      </c>
      <c r="S165">
        <v>22.98</v>
      </c>
      <c r="T165">
        <v>0</v>
      </c>
      <c r="U165" s="91">
        <v>0</v>
      </c>
      <c r="V165" s="91">
        <v>0</v>
      </c>
      <c r="W165">
        <v>35.787500000000001</v>
      </c>
      <c r="X165">
        <v>0.33333333333333331</v>
      </c>
      <c r="Y165">
        <v>11.929166666666667</v>
      </c>
      <c r="Z165" s="183">
        <v>11.050800000000001</v>
      </c>
      <c r="AA165" t="s">
        <v>23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11.929166666666667</v>
      </c>
      <c r="AE165"/>
    </row>
    <row r="166" spans="1:31" x14ac:dyDescent="0.25">
      <c r="A166" t="s">
        <v>139</v>
      </c>
      <c r="B166" t="s">
        <v>449</v>
      </c>
      <c r="C166" t="s">
        <v>669</v>
      </c>
      <c r="D166" s="3">
        <v>0</v>
      </c>
      <c r="E166" t="s">
        <v>75</v>
      </c>
      <c r="F166" t="s">
        <v>389</v>
      </c>
      <c r="G166" s="2">
        <v>45644</v>
      </c>
      <c r="H166">
        <v>4040248</v>
      </c>
      <c r="I166" t="s">
        <v>43</v>
      </c>
      <c r="J166" t="s">
        <v>255</v>
      </c>
      <c r="K166">
        <v>17.43</v>
      </c>
      <c r="L166">
        <v>47</v>
      </c>
      <c r="M166" t="s">
        <v>248</v>
      </c>
      <c r="N166" t="s">
        <v>252</v>
      </c>
      <c r="O166">
        <v>5</v>
      </c>
      <c r="P166">
        <v>17.43</v>
      </c>
      <c r="Q166">
        <v>1.75</v>
      </c>
      <c r="R166">
        <v>30.502499999999998</v>
      </c>
      <c r="S166">
        <v>35.502499999999998</v>
      </c>
      <c r="T166">
        <v>0</v>
      </c>
      <c r="U166" s="91">
        <v>0</v>
      </c>
      <c r="V166" s="91">
        <v>0</v>
      </c>
      <c r="W166">
        <v>29</v>
      </c>
      <c r="X166">
        <v>0.78333333333333333</v>
      </c>
      <c r="Y166">
        <v>22.716666666666665</v>
      </c>
      <c r="Z166" s="183">
        <v>12.7858</v>
      </c>
      <c r="AA166" t="s">
        <v>37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22.716666666666665</v>
      </c>
      <c r="AE166"/>
    </row>
    <row r="167" spans="1:31" x14ac:dyDescent="0.25">
      <c r="A167" t="s">
        <v>18</v>
      </c>
      <c r="B167" t="s">
        <v>672</v>
      </c>
      <c r="C167" t="s">
        <v>597</v>
      </c>
      <c r="D167" s="3">
        <v>0</v>
      </c>
      <c r="E167" t="s">
        <v>75</v>
      </c>
      <c r="F167" t="s">
        <v>387</v>
      </c>
      <c r="G167" s="2">
        <v>45644</v>
      </c>
      <c r="H167">
        <v>4040542</v>
      </c>
      <c r="I167" t="s">
        <v>388</v>
      </c>
      <c r="J167" t="s">
        <v>255</v>
      </c>
      <c r="K167">
        <v>9.35</v>
      </c>
      <c r="L167">
        <v>20</v>
      </c>
      <c r="M167" t="s">
        <v>248</v>
      </c>
      <c r="N167" t="s">
        <v>252</v>
      </c>
      <c r="O167">
        <v>6.5</v>
      </c>
      <c r="P167">
        <v>9.35</v>
      </c>
      <c r="Q167">
        <v>2</v>
      </c>
      <c r="R167">
        <v>18.7</v>
      </c>
      <c r="S167">
        <v>25.2</v>
      </c>
      <c r="T167">
        <v>0</v>
      </c>
      <c r="U167" s="91">
        <v>0</v>
      </c>
      <c r="V167" s="91">
        <v>0</v>
      </c>
      <c r="W167">
        <v>35.787500000000001</v>
      </c>
      <c r="X167">
        <v>0.33333333333333331</v>
      </c>
      <c r="Y167">
        <v>11.929166666666667</v>
      </c>
      <c r="Z167" s="183">
        <v>13.270799999999999</v>
      </c>
      <c r="AA167" t="s">
        <v>23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11.929166666666667</v>
      </c>
      <c r="AE167"/>
    </row>
    <row r="168" spans="1:31" x14ac:dyDescent="0.25">
      <c r="A168" t="s">
        <v>138</v>
      </c>
      <c r="B168" t="s">
        <v>670</v>
      </c>
      <c r="C168" t="s">
        <v>671</v>
      </c>
      <c r="D168" s="3">
        <v>0</v>
      </c>
      <c r="E168" t="s">
        <v>75</v>
      </c>
      <c r="F168" t="s">
        <v>384</v>
      </c>
      <c r="G168" s="2">
        <v>45644</v>
      </c>
      <c r="H168">
        <v>4040260</v>
      </c>
      <c r="I168" t="s">
        <v>36</v>
      </c>
      <c r="J168" t="s">
        <v>257</v>
      </c>
      <c r="K168">
        <v>8.35</v>
      </c>
      <c r="L168">
        <v>20</v>
      </c>
      <c r="M168" t="s">
        <v>248</v>
      </c>
      <c r="N168" t="s">
        <v>252</v>
      </c>
      <c r="O168">
        <v>5</v>
      </c>
      <c r="P168">
        <v>8.35</v>
      </c>
      <c r="Q168">
        <v>1.75</v>
      </c>
      <c r="R168">
        <v>14.612499999999999</v>
      </c>
      <c r="S168">
        <v>19.612499999999997</v>
      </c>
      <c r="T168">
        <v>5</v>
      </c>
      <c r="U168" s="91">
        <v>0</v>
      </c>
      <c r="V168" s="91">
        <v>5</v>
      </c>
      <c r="W168">
        <v>29</v>
      </c>
      <c r="X168">
        <v>0.33333333333333331</v>
      </c>
      <c r="Y168">
        <v>9.6666666666666661</v>
      </c>
      <c r="Z168" s="183">
        <v>9.9458000000000002</v>
      </c>
      <c r="AA168" t="s">
        <v>37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9.6666666666666661</v>
      </c>
      <c r="AE168"/>
    </row>
    <row r="169" spans="1:31" x14ac:dyDescent="0.25">
      <c r="A169" t="s">
        <v>18</v>
      </c>
      <c r="B169" t="s">
        <v>572</v>
      </c>
      <c r="C169" t="s">
        <v>464</v>
      </c>
      <c r="D169" s="3">
        <v>0</v>
      </c>
      <c r="E169" t="s">
        <v>75</v>
      </c>
      <c r="F169" t="s">
        <v>401</v>
      </c>
      <c r="G169" s="2">
        <v>45644</v>
      </c>
      <c r="H169">
        <v>4040359</v>
      </c>
      <c r="I169" t="s">
        <v>383</v>
      </c>
      <c r="J169" t="s">
        <v>255</v>
      </c>
      <c r="K169">
        <v>7.27</v>
      </c>
      <c r="L169">
        <v>16</v>
      </c>
      <c r="M169" t="s">
        <v>248</v>
      </c>
      <c r="N169" t="s">
        <v>252</v>
      </c>
      <c r="O169">
        <v>6.5</v>
      </c>
      <c r="P169">
        <v>7.27</v>
      </c>
      <c r="Q169">
        <v>2</v>
      </c>
      <c r="R169">
        <v>14.54</v>
      </c>
      <c r="S169">
        <v>21.04</v>
      </c>
      <c r="T169">
        <v>0</v>
      </c>
      <c r="U169" s="91">
        <v>0</v>
      </c>
      <c r="V169" s="91">
        <v>0</v>
      </c>
      <c r="W169">
        <v>35.787500000000001</v>
      </c>
      <c r="X169">
        <v>0.26666666666666666</v>
      </c>
      <c r="Y169">
        <v>9.543333333333333</v>
      </c>
      <c r="Z169" s="183">
        <v>11.496700000000001</v>
      </c>
      <c r="AA169" t="s">
        <v>23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9.543333333333333</v>
      </c>
      <c r="AE169"/>
    </row>
    <row r="170" spans="1:31" x14ac:dyDescent="0.25">
      <c r="A170" t="s">
        <v>139</v>
      </c>
      <c r="B170" t="s">
        <v>668</v>
      </c>
      <c r="C170" t="s">
        <v>669</v>
      </c>
      <c r="D170" s="3">
        <v>0</v>
      </c>
      <c r="E170" t="s">
        <v>75</v>
      </c>
      <c r="F170" t="s">
        <v>389</v>
      </c>
      <c r="G170" s="2">
        <v>45644</v>
      </c>
      <c r="H170">
        <v>4040358</v>
      </c>
      <c r="I170" t="s">
        <v>43</v>
      </c>
      <c r="J170" t="s">
        <v>255</v>
      </c>
      <c r="K170">
        <v>7.27</v>
      </c>
      <c r="L170">
        <v>21</v>
      </c>
      <c r="M170" t="s">
        <v>248</v>
      </c>
      <c r="N170" t="s">
        <v>252</v>
      </c>
      <c r="O170">
        <v>5</v>
      </c>
      <c r="P170">
        <v>7.27</v>
      </c>
      <c r="Q170">
        <v>1.75</v>
      </c>
      <c r="R170">
        <v>12.7225</v>
      </c>
      <c r="S170">
        <v>17.7225</v>
      </c>
      <c r="T170">
        <v>0</v>
      </c>
      <c r="U170" s="91">
        <v>0</v>
      </c>
      <c r="V170" s="91">
        <v>0</v>
      </c>
      <c r="W170">
        <v>29</v>
      </c>
      <c r="X170">
        <v>0.35</v>
      </c>
      <c r="Y170">
        <v>10.149999999999999</v>
      </c>
      <c r="Z170" s="183">
        <v>7.5724999999999998</v>
      </c>
      <c r="AA170" t="s">
        <v>37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10.15</v>
      </c>
      <c r="AE170"/>
    </row>
    <row r="171" spans="1:31" x14ac:dyDescent="0.25">
      <c r="A171" t="s">
        <v>18</v>
      </c>
      <c r="B171" t="s">
        <v>572</v>
      </c>
      <c r="C171" t="s">
        <v>674</v>
      </c>
      <c r="D171" s="3">
        <v>0</v>
      </c>
      <c r="E171" t="s">
        <v>75</v>
      </c>
      <c r="F171" t="s">
        <v>401</v>
      </c>
      <c r="G171" s="2">
        <v>45644</v>
      </c>
      <c r="H171">
        <v>4040249</v>
      </c>
      <c r="I171" t="s">
        <v>383</v>
      </c>
      <c r="J171" t="s">
        <v>255</v>
      </c>
      <c r="K171">
        <v>17.43</v>
      </c>
      <c r="L171">
        <v>61</v>
      </c>
      <c r="M171" t="s">
        <v>248</v>
      </c>
      <c r="N171" t="s">
        <v>252</v>
      </c>
      <c r="O171">
        <v>6.5</v>
      </c>
      <c r="P171">
        <v>17.43</v>
      </c>
      <c r="Q171">
        <v>2</v>
      </c>
      <c r="R171">
        <v>34.86</v>
      </c>
      <c r="S171">
        <v>41.36</v>
      </c>
      <c r="T171">
        <v>0</v>
      </c>
      <c r="U171" s="91">
        <v>0</v>
      </c>
      <c r="V171" s="91">
        <v>0</v>
      </c>
      <c r="W171">
        <v>35.787500000000001</v>
      </c>
      <c r="X171">
        <v>1.0166666666666666</v>
      </c>
      <c r="Y171">
        <v>36.383958333333332</v>
      </c>
      <c r="Z171" s="183">
        <v>4.976</v>
      </c>
      <c r="AA171" t="s">
        <v>23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36.383958333333332</v>
      </c>
      <c r="AE171"/>
    </row>
    <row r="172" spans="1:31" x14ac:dyDescent="0.25">
      <c r="A172" t="s">
        <v>140</v>
      </c>
      <c r="B172" t="s">
        <v>515</v>
      </c>
      <c r="C172" t="s">
        <v>417</v>
      </c>
      <c r="D172" s="3">
        <v>0</v>
      </c>
      <c r="E172" t="s">
        <v>75</v>
      </c>
      <c r="F172" t="s">
        <v>385</v>
      </c>
      <c r="G172" s="2">
        <v>45644</v>
      </c>
      <c r="H172">
        <v>4040238</v>
      </c>
      <c r="I172" t="s">
        <v>386</v>
      </c>
      <c r="J172" t="s">
        <v>255</v>
      </c>
      <c r="K172">
        <v>11.22</v>
      </c>
      <c r="L172">
        <v>88</v>
      </c>
      <c r="M172" t="s">
        <v>248</v>
      </c>
      <c r="N172" t="s">
        <v>252</v>
      </c>
      <c r="O172">
        <v>5</v>
      </c>
      <c r="P172">
        <v>11.22</v>
      </c>
      <c r="Q172">
        <v>1.75</v>
      </c>
      <c r="R172">
        <v>19.635000000000002</v>
      </c>
      <c r="S172">
        <v>24.635000000000002</v>
      </c>
      <c r="T172">
        <v>0</v>
      </c>
      <c r="U172" s="91">
        <v>0</v>
      </c>
      <c r="V172" s="91">
        <v>0</v>
      </c>
      <c r="W172">
        <v>32.5</v>
      </c>
      <c r="X172">
        <v>1.4666666666666666</v>
      </c>
      <c r="Y172">
        <v>47.666666666666664</v>
      </c>
      <c r="Z172" s="183">
        <v>-23.031700000000001</v>
      </c>
      <c r="AA172" t="s">
        <v>23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47.666666666666664</v>
      </c>
      <c r="AE172"/>
    </row>
    <row r="173" spans="1:31" x14ac:dyDescent="0.25">
      <c r="A173" t="s">
        <v>18</v>
      </c>
      <c r="B173" t="s">
        <v>679</v>
      </c>
      <c r="C173" t="s">
        <v>617</v>
      </c>
      <c r="D173" s="3">
        <v>0</v>
      </c>
      <c r="E173" t="s">
        <v>75</v>
      </c>
      <c r="F173" t="s">
        <v>403</v>
      </c>
      <c r="G173" s="2">
        <v>45644</v>
      </c>
      <c r="H173">
        <v>4040726</v>
      </c>
      <c r="I173" t="s">
        <v>404</v>
      </c>
      <c r="J173" t="s">
        <v>255</v>
      </c>
      <c r="K173">
        <v>14.2</v>
      </c>
      <c r="L173">
        <v>22</v>
      </c>
      <c r="M173" t="s">
        <v>248</v>
      </c>
      <c r="N173" t="s">
        <v>252</v>
      </c>
      <c r="O173">
        <v>6.5</v>
      </c>
      <c r="P173">
        <v>14.2</v>
      </c>
      <c r="Q173">
        <v>2</v>
      </c>
      <c r="R173">
        <v>28.4</v>
      </c>
      <c r="S173">
        <v>34.9</v>
      </c>
      <c r="T173">
        <v>3</v>
      </c>
      <c r="U173" s="91">
        <v>0</v>
      </c>
      <c r="V173" s="91">
        <v>3</v>
      </c>
      <c r="W173">
        <v>35.787500000000001</v>
      </c>
      <c r="X173">
        <v>0.36666666666666664</v>
      </c>
      <c r="Y173">
        <v>13.122083333333332</v>
      </c>
      <c r="Z173" s="183">
        <v>21.777899999999999</v>
      </c>
      <c r="AA173" t="s">
        <v>23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13.122083333333334</v>
      </c>
      <c r="AE173"/>
    </row>
    <row r="174" spans="1:31" x14ac:dyDescent="0.25">
      <c r="A174" t="s">
        <v>65</v>
      </c>
      <c r="B174" t="s">
        <v>678</v>
      </c>
      <c r="C174" t="s">
        <v>481</v>
      </c>
      <c r="D174" s="3">
        <v>0</v>
      </c>
      <c r="E174" t="s">
        <v>75</v>
      </c>
      <c r="F174" t="s">
        <v>397</v>
      </c>
      <c r="G174" s="2">
        <v>45644</v>
      </c>
      <c r="H174">
        <v>4040226</v>
      </c>
      <c r="I174" t="s">
        <v>35</v>
      </c>
      <c r="J174" t="s">
        <v>257</v>
      </c>
      <c r="K174">
        <v>6.92</v>
      </c>
      <c r="L174">
        <v>22</v>
      </c>
      <c r="M174" t="s">
        <v>248</v>
      </c>
      <c r="N174" t="s">
        <v>252</v>
      </c>
      <c r="O174">
        <v>5</v>
      </c>
      <c r="P174">
        <v>6.92</v>
      </c>
      <c r="Q174">
        <v>1.75</v>
      </c>
      <c r="R174">
        <v>12.11</v>
      </c>
      <c r="S174">
        <v>17.11</v>
      </c>
      <c r="T174">
        <v>3.75</v>
      </c>
      <c r="U174" s="91">
        <v>0</v>
      </c>
      <c r="V174" s="91">
        <v>3.75</v>
      </c>
      <c r="W174">
        <v>32.5</v>
      </c>
      <c r="X174">
        <v>0.36666666666666664</v>
      </c>
      <c r="Y174">
        <v>11.916666666666666</v>
      </c>
      <c r="Z174" s="183">
        <v>5.1932999999999998</v>
      </c>
      <c r="AA174" t="s">
        <v>23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11.916666666666666</v>
      </c>
      <c r="AE174"/>
    </row>
    <row r="175" spans="1:31" x14ac:dyDescent="0.25">
      <c r="A175" t="s">
        <v>144</v>
      </c>
      <c r="B175" t="s">
        <v>583</v>
      </c>
      <c r="C175" t="s">
        <v>667</v>
      </c>
      <c r="D175" s="3">
        <v>0</v>
      </c>
      <c r="E175" t="s">
        <v>75</v>
      </c>
      <c r="F175" t="s">
        <v>396</v>
      </c>
      <c r="G175" s="2">
        <v>45644</v>
      </c>
      <c r="H175">
        <v>4040417</v>
      </c>
      <c r="I175" t="s">
        <v>39</v>
      </c>
      <c r="J175" t="s">
        <v>255</v>
      </c>
      <c r="K175">
        <v>8.24</v>
      </c>
      <c r="L175">
        <v>50</v>
      </c>
      <c r="M175" t="s">
        <v>248</v>
      </c>
      <c r="N175" t="s">
        <v>252</v>
      </c>
      <c r="O175">
        <v>5</v>
      </c>
      <c r="P175">
        <v>8.24</v>
      </c>
      <c r="Q175">
        <v>1.75</v>
      </c>
      <c r="R175">
        <v>14.42</v>
      </c>
      <c r="S175">
        <v>19.420000000000002</v>
      </c>
      <c r="T175">
        <v>0</v>
      </c>
      <c r="U175" s="91">
        <v>0</v>
      </c>
      <c r="V175" s="91">
        <v>0</v>
      </c>
      <c r="W175">
        <v>29</v>
      </c>
      <c r="X175">
        <v>0.83333333333333337</v>
      </c>
      <c r="Y175">
        <v>24.166666666666668</v>
      </c>
      <c r="Z175" s="183">
        <v>-4.7466999999999997</v>
      </c>
      <c r="AA175" t="s">
        <v>37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24.166666666666668</v>
      </c>
      <c r="AE175"/>
    </row>
    <row r="176" spans="1:31" x14ac:dyDescent="0.25">
      <c r="A176" t="s">
        <v>18</v>
      </c>
      <c r="B176" t="s">
        <v>680</v>
      </c>
      <c r="C176" t="s">
        <v>681</v>
      </c>
      <c r="D176" s="3">
        <v>0</v>
      </c>
      <c r="E176" t="s">
        <v>75</v>
      </c>
      <c r="F176" t="s">
        <v>403</v>
      </c>
      <c r="G176" s="2">
        <v>45644</v>
      </c>
      <c r="H176">
        <v>4040727</v>
      </c>
      <c r="I176" t="s">
        <v>404</v>
      </c>
      <c r="J176" t="s">
        <v>255</v>
      </c>
      <c r="K176">
        <v>14.2</v>
      </c>
      <c r="L176">
        <v>20</v>
      </c>
      <c r="M176" t="s">
        <v>248</v>
      </c>
      <c r="N176" t="s">
        <v>252</v>
      </c>
      <c r="O176">
        <v>6.5</v>
      </c>
      <c r="P176">
        <v>14.2</v>
      </c>
      <c r="Q176">
        <v>2</v>
      </c>
      <c r="R176">
        <v>28.4</v>
      </c>
      <c r="S176">
        <v>34.9</v>
      </c>
      <c r="T176">
        <v>5</v>
      </c>
      <c r="U176" s="91">
        <v>0</v>
      </c>
      <c r="V176" s="91">
        <v>5</v>
      </c>
      <c r="W176">
        <v>35.787500000000001</v>
      </c>
      <c r="X176">
        <v>0.33333333333333331</v>
      </c>
      <c r="Y176">
        <v>11.929166666666667</v>
      </c>
      <c r="Z176" s="183">
        <v>22.970800000000001</v>
      </c>
      <c r="AA176" t="s">
        <v>23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11.929166666666667</v>
      </c>
      <c r="AE176"/>
    </row>
    <row r="177" spans="1:31" x14ac:dyDescent="0.25">
      <c r="A177" t="s">
        <v>65</v>
      </c>
      <c r="B177" t="s">
        <v>683</v>
      </c>
      <c r="C177" t="s">
        <v>684</v>
      </c>
      <c r="D177" s="3">
        <v>0</v>
      </c>
      <c r="E177" t="s">
        <v>75</v>
      </c>
      <c r="F177" t="s">
        <v>397</v>
      </c>
      <c r="G177" s="2">
        <v>45644</v>
      </c>
      <c r="H177">
        <v>4040225</v>
      </c>
      <c r="I177" t="s">
        <v>35</v>
      </c>
      <c r="J177" t="s">
        <v>257</v>
      </c>
      <c r="K177">
        <v>6.92</v>
      </c>
      <c r="L177">
        <v>24</v>
      </c>
      <c r="M177" t="s">
        <v>248</v>
      </c>
      <c r="N177" t="s">
        <v>252</v>
      </c>
      <c r="O177">
        <v>5</v>
      </c>
      <c r="P177">
        <v>6.92</v>
      </c>
      <c r="Q177">
        <v>1.75</v>
      </c>
      <c r="R177">
        <v>12.11</v>
      </c>
      <c r="S177">
        <v>17.11</v>
      </c>
      <c r="T177">
        <v>5</v>
      </c>
      <c r="U177" s="91">
        <v>0</v>
      </c>
      <c r="V177" s="91">
        <v>5</v>
      </c>
      <c r="W177">
        <v>32.5</v>
      </c>
      <c r="X177">
        <v>0.4</v>
      </c>
      <c r="Y177">
        <v>13</v>
      </c>
      <c r="Z177" s="183">
        <v>4.1100000000000003</v>
      </c>
      <c r="AA177" t="s">
        <v>23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13</v>
      </c>
      <c r="AE177"/>
    </row>
    <row r="178" spans="1:31" x14ac:dyDescent="0.25">
      <c r="A178" t="s">
        <v>138</v>
      </c>
      <c r="B178" t="s">
        <v>690</v>
      </c>
      <c r="C178" t="s">
        <v>691</v>
      </c>
      <c r="D178" s="3">
        <v>0</v>
      </c>
      <c r="E178" t="s">
        <v>75</v>
      </c>
      <c r="F178" t="s">
        <v>384</v>
      </c>
      <c r="G178" s="2">
        <v>45644</v>
      </c>
      <c r="H178">
        <v>4040261</v>
      </c>
      <c r="I178" t="s">
        <v>36</v>
      </c>
      <c r="J178" t="s">
        <v>257</v>
      </c>
      <c r="K178">
        <v>8.35</v>
      </c>
      <c r="L178">
        <v>20</v>
      </c>
      <c r="M178" t="s">
        <v>248</v>
      </c>
      <c r="N178" t="s">
        <v>252</v>
      </c>
      <c r="O178">
        <v>5</v>
      </c>
      <c r="P178">
        <v>8.35</v>
      </c>
      <c r="Q178">
        <v>1.75</v>
      </c>
      <c r="R178">
        <v>14.612499999999999</v>
      </c>
      <c r="S178">
        <v>19.612499999999997</v>
      </c>
      <c r="T178">
        <v>5.5</v>
      </c>
      <c r="U178" s="91">
        <v>0</v>
      </c>
      <c r="V178" s="91">
        <v>5.5</v>
      </c>
      <c r="W178">
        <v>29</v>
      </c>
      <c r="X178">
        <v>0.33333333333333331</v>
      </c>
      <c r="Y178">
        <v>9.6666666666666661</v>
      </c>
      <c r="Z178" s="183">
        <v>9.9458000000000002</v>
      </c>
      <c r="AA178" t="s">
        <v>37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9.6666666666666661</v>
      </c>
      <c r="AE178"/>
    </row>
    <row r="179" spans="1:31" x14ac:dyDescent="0.25">
      <c r="A179" t="s">
        <v>136</v>
      </c>
      <c r="B179" t="s">
        <v>709</v>
      </c>
      <c r="C179" t="s">
        <v>569</v>
      </c>
      <c r="D179" s="3">
        <v>0</v>
      </c>
      <c r="E179" t="s">
        <v>75</v>
      </c>
      <c r="F179" t="s">
        <v>229</v>
      </c>
      <c r="G179" s="2">
        <v>45644</v>
      </c>
      <c r="H179">
        <v>4040478</v>
      </c>
      <c r="I179" t="s">
        <v>55</v>
      </c>
      <c r="J179" t="s">
        <v>256</v>
      </c>
      <c r="K179">
        <v>15.66</v>
      </c>
      <c r="L179">
        <v>59</v>
      </c>
      <c r="M179" t="s">
        <v>248</v>
      </c>
      <c r="N179" t="s">
        <v>252</v>
      </c>
      <c r="O179">
        <v>5</v>
      </c>
      <c r="P179">
        <v>15.66</v>
      </c>
      <c r="Q179">
        <v>1.75</v>
      </c>
      <c r="R179">
        <v>27.405000000000001</v>
      </c>
      <c r="S179">
        <v>32.405000000000001</v>
      </c>
      <c r="T179">
        <v>0</v>
      </c>
      <c r="U179" s="91">
        <v>0</v>
      </c>
      <c r="V179" s="91">
        <v>0</v>
      </c>
      <c r="W179">
        <v>32.5</v>
      </c>
      <c r="X179">
        <v>0.98333333333333328</v>
      </c>
      <c r="Y179">
        <v>31.958333333333332</v>
      </c>
      <c r="Z179" s="183">
        <v>0.44669999999999999</v>
      </c>
      <c r="AA179" t="s">
        <v>23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31.958333333333332</v>
      </c>
      <c r="AE179"/>
    </row>
    <row r="180" spans="1:31" x14ac:dyDescent="0.25">
      <c r="A180" t="s">
        <v>133</v>
      </c>
      <c r="B180" t="s">
        <v>714</v>
      </c>
      <c r="C180" t="s">
        <v>715</v>
      </c>
      <c r="D180" s="3">
        <v>0</v>
      </c>
      <c r="E180" t="s">
        <v>75</v>
      </c>
      <c r="F180" t="s">
        <v>405</v>
      </c>
      <c r="G180" s="2">
        <v>45644</v>
      </c>
      <c r="H180">
        <v>4040524</v>
      </c>
      <c r="I180" t="s">
        <v>64</v>
      </c>
      <c r="J180" t="s">
        <v>255</v>
      </c>
      <c r="K180">
        <v>8.08</v>
      </c>
      <c r="L180">
        <v>79</v>
      </c>
      <c r="M180" t="s">
        <v>248</v>
      </c>
      <c r="N180" t="s">
        <v>252</v>
      </c>
      <c r="O180">
        <v>5</v>
      </c>
      <c r="P180">
        <v>8.08</v>
      </c>
      <c r="Q180">
        <v>1.75</v>
      </c>
      <c r="R180">
        <v>14.14</v>
      </c>
      <c r="S180">
        <v>19.14</v>
      </c>
      <c r="T180">
        <v>0</v>
      </c>
      <c r="U180" s="91">
        <v>0</v>
      </c>
      <c r="V180" s="91">
        <v>0</v>
      </c>
      <c r="W180">
        <v>32.5</v>
      </c>
      <c r="X180">
        <v>1.3166666666666667</v>
      </c>
      <c r="Y180">
        <v>42.791666666666664</v>
      </c>
      <c r="Z180" s="183">
        <v>-23.651700000000002</v>
      </c>
      <c r="AA180" t="s">
        <v>23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42.791666666666664</v>
      </c>
      <c r="AE180"/>
    </row>
    <row r="181" spans="1:31" x14ac:dyDescent="0.25">
      <c r="A181" t="s">
        <v>18</v>
      </c>
      <c r="B181" t="s">
        <v>413</v>
      </c>
      <c r="C181" t="s">
        <v>712</v>
      </c>
      <c r="D181" s="3">
        <v>0</v>
      </c>
      <c r="E181" t="s">
        <v>75</v>
      </c>
      <c r="F181" t="s">
        <v>401</v>
      </c>
      <c r="G181" s="2">
        <v>45644</v>
      </c>
      <c r="H181">
        <v>4040523</v>
      </c>
      <c r="I181" t="s">
        <v>383</v>
      </c>
      <c r="J181" t="s">
        <v>255</v>
      </c>
      <c r="K181">
        <v>8.08</v>
      </c>
      <c r="L181">
        <v>84</v>
      </c>
      <c r="M181" t="s">
        <v>248</v>
      </c>
      <c r="N181" t="s">
        <v>252</v>
      </c>
      <c r="O181">
        <v>6.5</v>
      </c>
      <c r="P181">
        <v>8.08</v>
      </c>
      <c r="Q181">
        <v>2</v>
      </c>
      <c r="R181">
        <v>16.16</v>
      </c>
      <c r="S181">
        <v>22.66</v>
      </c>
      <c r="T181">
        <v>0</v>
      </c>
      <c r="U181" s="91">
        <v>0</v>
      </c>
      <c r="V181" s="91">
        <v>0</v>
      </c>
      <c r="W181">
        <v>35.787500000000001</v>
      </c>
      <c r="X181">
        <v>1.4</v>
      </c>
      <c r="Y181">
        <v>50.102499999999999</v>
      </c>
      <c r="Z181" s="183">
        <v>-27.442499999999999</v>
      </c>
      <c r="AA181" t="s">
        <v>23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50.102499999999999</v>
      </c>
      <c r="AE181"/>
    </row>
    <row r="182" spans="1:31" x14ac:dyDescent="0.25">
      <c r="A182" t="s">
        <v>135</v>
      </c>
      <c r="B182" t="s">
        <v>676</v>
      </c>
      <c r="C182" t="s">
        <v>677</v>
      </c>
      <c r="D182" s="3">
        <v>0</v>
      </c>
      <c r="E182" t="s">
        <v>75</v>
      </c>
      <c r="F182" t="s">
        <v>402</v>
      </c>
      <c r="G182" s="2">
        <v>45644</v>
      </c>
      <c r="H182">
        <v>4040619</v>
      </c>
      <c r="I182" t="s">
        <v>30</v>
      </c>
      <c r="J182" t="s">
        <v>257</v>
      </c>
      <c r="K182">
        <v>19.11</v>
      </c>
      <c r="L182">
        <v>60</v>
      </c>
      <c r="M182" t="s">
        <v>248</v>
      </c>
      <c r="N182" t="s">
        <v>252</v>
      </c>
      <c r="O182">
        <v>5</v>
      </c>
      <c r="P182">
        <v>19.11</v>
      </c>
      <c r="Q182">
        <v>1.75</v>
      </c>
      <c r="R182">
        <v>33.442499999999995</v>
      </c>
      <c r="S182">
        <v>38.442499999999995</v>
      </c>
      <c r="T182">
        <v>3</v>
      </c>
      <c r="U182" s="91">
        <v>0</v>
      </c>
      <c r="V182" s="91">
        <v>3</v>
      </c>
      <c r="W182">
        <v>32.5</v>
      </c>
      <c r="X182">
        <v>1</v>
      </c>
      <c r="Y182">
        <v>32.5</v>
      </c>
      <c r="Z182" s="183">
        <v>5.9424999999999999</v>
      </c>
      <c r="AA182" t="s">
        <v>23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32.5</v>
      </c>
      <c r="AE182"/>
    </row>
    <row r="183" spans="1:31" x14ac:dyDescent="0.25">
      <c r="A183" t="s">
        <v>138</v>
      </c>
      <c r="B183" t="s">
        <v>666</v>
      </c>
      <c r="C183" t="s">
        <v>635</v>
      </c>
      <c r="D183" s="3">
        <v>0</v>
      </c>
      <c r="E183" t="s">
        <v>75</v>
      </c>
      <c r="F183" t="s">
        <v>384</v>
      </c>
      <c r="G183" s="2">
        <v>45644</v>
      </c>
      <c r="H183">
        <v>4040416</v>
      </c>
      <c r="I183" t="s">
        <v>36</v>
      </c>
      <c r="J183" t="s">
        <v>255</v>
      </c>
      <c r="K183">
        <v>8.24</v>
      </c>
      <c r="L183">
        <v>21</v>
      </c>
      <c r="M183" t="s">
        <v>248</v>
      </c>
      <c r="N183" t="s">
        <v>252</v>
      </c>
      <c r="O183">
        <v>5</v>
      </c>
      <c r="P183">
        <v>8.24</v>
      </c>
      <c r="Q183">
        <v>1.75</v>
      </c>
      <c r="R183">
        <v>14.42</v>
      </c>
      <c r="S183">
        <v>19.420000000000002</v>
      </c>
      <c r="T183">
        <v>0</v>
      </c>
      <c r="U183" s="91">
        <v>0</v>
      </c>
      <c r="V183" s="91">
        <v>0</v>
      </c>
      <c r="W183">
        <v>29</v>
      </c>
      <c r="X183">
        <v>0.35</v>
      </c>
      <c r="Y183">
        <v>10.149999999999999</v>
      </c>
      <c r="Z183" s="183">
        <v>9.27</v>
      </c>
      <c r="AA183" t="s">
        <v>37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10.15</v>
      </c>
      <c r="AE183"/>
    </row>
    <row r="184" spans="1:31" x14ac:dyDescent="0.25">
      <c r="A184" t="s">
        <v>143</v>
      </c>
      <c r="B184" t="s">
        <v>703</v>
      </c>
      <c r="C184" t="s">
        <v>704</v>
      </c>
      <c r="D184" s="3">
        <v>0</v>
      </c>
      <c r="E184" t="s">
        <v>75</v>
      </c>
      <c r="F184" t="s">
        <v>399</v>
      </c>
      <c r="G184" s="2">
        <v>45644</v>
      </c>
      <c r="H184">
        <v>4044233</v>
      </c>
      <c r="I184" t="s">
        <v>400</v>
      </c>
      <c r="J184" t="s">
        <v>258</v>
      </c>
      <c r="K184">
        <v>12.24</v>
      </c>
      <c r="L184">
        <v>32</v>
      </c>
      <c r="M184" t="s">
        <v>249</v>
      </c>
      <c r="N184" t="s">
        <v>252</v>
      </c>
      <c r="O184">
        <v>6.5</v>
      </c>
      <c r="P184">
        <v>12.24</v>
      </c>
      <c r="Q184">
        <v>2</v>
      </c>
      <c r="R184">
        <v>24.48</v>
      </c>
      <c r="S184">
        <v>30.98</v>
      </c>
      <c r="T184">
        <v>5</v>
      </c>
      <c r="U184" s="91">
        <v>0</v>
      </c>
      <c r="V184" s="91">
        <v>5</v>
      </c>
      <c r="W184">
        <v>32.5</v>
      </c>
      <c r="X184">
        <v>0.53333333333333333</v>
      </c>
      <c r="Y184">
        <v>17.333333333333332</v>
      </c>
      <c r="Z184" s="183">
        <v>13.646699999999999</v>
      </c>
      <c r="AA184" t="s">
        <v>23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17.333333333333332</v>
      </c>
      <c r="AE184"/>
    </row>
    <row r="185" spans="1:31" x14ac:dyDescent="0.25">
      <c r="A185" t="s">
        <v>18</v>
      </c>
      <c r="B185" t="s">
        <v>613</v>
      </c>
      <c r="C185" t="s">
        <v>682</v>
      </c>
      <c r="D185" s="3">
        <v>0</v>
      </c>
      <c r="E185" t="s">
        <v>75</v>
      </c>
      <c r="F185" t="s">
        <v>401</v>
      </c>
      <c r="G185" s="2">
        <v>45644</v>
      </c>
      <c r="H185">
        <v>4040402</v>
      </c>
      <c r="I185" t="s">
        <v>383</v>
      </c>
      <c r="J185" t="s">
        <v>255</v>
      </c>
      <c r="K185">
        <v>9.57</v>
      </c>
      <c r="L185">
        <v>52</v>
      </c>
      <c r="M185" t="s">
        <v>248</v>
      </c>
      <c r="N185" t="s">
        <v>252</v>
      </c>
      <c r="O185">
        <v>6.5</v>
      </c>
      <c r="P185">
        <v>9.57</v>
      </c>
      <c r="Q185">
        <v>2</v>
      </c>
      <c r="R185">
        <v>19.14</v>
      </c>
      <c r="S185">
        <v>25.64</v>
      </c>
      <c r="T185">
        <v>0</v>
      </c>
      <c r="U185" s="91">
        <v>0</v>
      </c>
      <c r="V185" s="91">
        <v>0</v>
      </c>
      <c r="W185">
        <v>35.787500000000001</v>
      </c>
      <c r="X185">
        <v>0.8666666666666667</v>
      </c>
      <c r="Y185">
        <v>31.015833333333337</v>
      </c>
      <c r="Z185" s="183">
        <v>-5.3757999999999999</v>
      </c>
      <c r="AA185" t="s">
        <v>23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31.015833333333333</v>
      </c>
      <c r="AE185"/>
    </row>
    <row r="186" spans="1:31" x14ac:dyDescent="0.25">
      <c r="A186" t="s">
        <v>138</v>
      </c>
      <c r="B186" t="s">
        <v>679</v>
      </c>
      <c r="C186" t="s">
        <v>696</v>
      </c>
      <c r="D186" s="3">
        <v>0</v>
      </c>
      <c r="E186" t="s">
        <v>75</v>
      </c>
      <c r="F186" t="s">
        <v>384</v>
      </c>
      <c r="G186" s="2">
        <v>45644</v>
      </c>
      <c r="H186">
        <v>4044104</v>
      </c>
      <c r="I186" t="s">
        <v>36</v>
      </c>
      <c r="J186" t="s">
        <v>255</v>
      </c>
      <c r="K186">
        <v>17.22</v>
      </c>
      <c r="L186">
        <v>34</v>
      </c>
      <c r="M186" t="s">
        <v>248</v>
      </c>
      <c r="N186" t="s">
        <v>252</v>
      </c>
      <c r="O186">
        <v>5</v>
      </c>
      <c r="P186">
        <v>17.22</v>
      </c>
      <c r="Q186">
        <v>1.75</v>
      </c>
      <c r="R186">
        <v>30.134999999999998</v>
      </c>
      <c r="S186">
        <v>35.134999999999998</v>
      </c>
      <c r="T186">
        <v>5.5</v>
      </c>
      <c r="U186" s="91">
        <v>0</v>
      </c>
      <c r="V186" s="91">
        <v>5.5</v>
      </c>
      <c r="W186">
        <v>29</v>
      </c>
      <c r="X186">
        <v>0.56666666666666665</v>
      </c>
      <c r="Y186">
        <v>16.433333333333334</v>
      </c>
      <c r="Z186" s="183">
        <v>18.701699999999999</v>
      </c>
      <c r="AA186" t="s">
        <v>37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16.433333333333334</v>
      </c>
      <c r="AE186"/>
    </row>
    <row r="187" spans="1:31" x14ac:dyDescent="0.25">
      <c r="A187" t="s">
        <v>65</v>
      </c>
      <c r="B187" t="s">
        <v>687</v>
      </c>
      <c r="C187" t="s">
        <v>660</v>
      </c>
      <c r="D187" s="3">
        <v>0</v>
      </c>
      <c r="E187" t="s">
        <v>75</v>
      </c>
      <c r="F187" t="s">
        <v>397</v>
      </c>
      <c r="G187" s="2">
        <v>45644</v>
      </c>
      <c r="H187">
        <v>4044231</v>
      </c>
      <c r="I187" t="s">
        <v>35</v>
      </c>
      <c r="J187" t="s">
        <v>258</v>
      </c>
      <c r="K187">
        <v>12.24</v>
      </c>
      <c r="L187">
        <v>21</v>
      </c>
      <c r="M187" t="s">
        <v>249</v>
      </c>
      <c r="N187" t="s">
        <v>252</v>
      </c>
      <c r="O187">
        <v>6.5</v>
      </c>
      <c r="P187">
        <v>12.24</v>
      </c>
      <c r="Q187">
        <v>2</v>
      </c>
      <c r="R187">
        <v>24.48</v>
      </c>
      <c r="S187">
        <v>30.98</v>
      </c>
      <c r="T187">
        <v>3.75</v>
      </c>
      <c r="U187" s="91">
        <v>0</v>
      </c>
      <c r="V187" s="91">
        <v>3.75</v>
      </c>
      <c r="W187">
        <v>32.5</v>
      </c>
      <c r="X187">
        <v>0.35</v>
      </c>
      <c r="Y187">
        <v>11.375</v>
      </c>
      <c r="Z187" s="183">
        <v>19.605</v>
      </c>
      <c r="AA187" t="s">
        <v>23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11.375</v>
      </c>
      <c r="AE187"/>
    </row>
    <row r="188" spans="1:31" x14ac:dyDescent="0.25">
      <c r="A188" t="s">
        <v>133</v>
      </c>
      <c r="B188" t="s">
        <v>730</v>
      </c>
      <c r="C188" t="s">
        <v>453</v>
      </c>
      <c r="D188" s="3">
        <v>0</v>
      </c>
      <c r="E188" t="s">
        <v>75</v>
      </c>
      <c r="F188" t="s">
        <v>405</v>
      </c>
      <c r="G188" s="2">
        <v>45644</v>
      </c>
      <c r="H188">
        <v>4040218</v>
      </c>
      <c r="I188" t="s">
        <v>64</v>
      </c>
      <c r="J188" t="s">
        <v>258</v>
      </c>
      <c r="K188">
        <v>5.55</v>
      </c>
      <c r="L188">
        <v>54</v>
      </c>
      <c r="M188" t="s">
        <v>249</v>
      </c>
      <c r="N188" t="s">
        <v>252</v>
      </c>
      <c r="O188">
        <v>6.5</v>
      </c>
      <c r="P188">
        <v>5.55</v>
      </c>
      <c r="Q188">
        <v>2</v>
      </c>
      <c r="R188">
        <v>11.1</v>
      </c>
      <c r="S188">
        <v>17.600000000000001</v>
      </c>
      <c r="T188">
        <v>0</v>
      </c>
      <c r="U188" s="91">
        <v>0</v>
      </c>
      <c r="V188" s="91">
        <v>0</v>
      </c>
      <c r="W188">
        <v>32.5</v>
      </c>
      <c r="X188">
        <v>0.9</v>
      </c>
      <c r="Y188">
        <v>29.25</v>
      </c>
      <c r="Z188" s="183">
        <v>-11.65</v>
      </c>
      <c r="AA188" t="s">
        <v>23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29.25</v>
      </c>
      <c r="AE188"/>
    </row>
    <row r="189" spans="1:31" x14ac:dyDescent="0.25">
      <c r="A189" t="s">
        <v>135</v>
      </c>
      <c r="B189" t="s">
        <v>695</v>
      </c>
      <c r="C189" t="s">
        <v>695</v>
      </c>
      <c r="D189" s="3">
        <v>0</v>
      </c>
      <c r="E189" t="s">
        <v>75</v>
      </c>
      <c r="F189" t="s">
        <v>402</v>
      </c>
      <c r="G189" s="2">
        <v>45644</v>
      </c>
      <c r="H189">
        <v>4044269</v>
      </c>
      <c r="I189" t="s">
        <v>30</v>
      </c>
      <c r="J189" t="s">
        <v>255</v>
      </c>
      <c r="K189">
        <v>8.19</v>
      </c>
      <c r="L189">
        <v>0</v>
      </c>
      <c r="M189" t="s">
        <v>248</v>
      </c>
      <c r="N189" t="s">
        <v>252</v>
      </c>
      <c r="O189">
        <v>5</v>
      </c>
      <c r="P189">
        <v>8.19</v>
      </c>
      <c r="Q189">
        <v>1.75</v>
      </c>
      <c r="R189">
        <v>14.3325</v>
      </c>
      <c r="S189">
        <v>19.3325</v>
      </c>
      <c r="T189">
        <v>3</v>
      </c>
      <c r="U189" s="91">
        <v>0</v>
      </c>
      <c r="V189" s="91">
        <v>3</v>
      </c>
      <c r="W189">
        <v>32.5</v>
      </c>
      <c r="X189">
        <v>0</v>
      </c>
      <c r="Y189">
        <v>0</v>
      </c>
      <c r="Z189" s="183">
        <v>19.3325</v>
      </c>
      <c r="AA189" t="s">
        <v>23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0</v>
      </c>
      <c r="AE189"/>
    </row>
    <row r="190" spans="1:31" x14ac:dyDescent="0.25">
      <c r="A190" t="s">
        <v>18</v>
      </c>
      <c r="B190" t="s">
        <v>602</v>
      </c>
      <c r="C190" t="s">
        <v>547</v>
      </c>
      <c r="D190" s="3">
        <v>0</v>
      </c>
      <c r="E190" t="s">
        <v>75</v>
      </c>
      <c r="F190" t="s">
        <v>382</v>
      </c>
      <c r="G190" s="2">
        <v>45644</v>
      </c>
      <c r="H190">
        <v>4044105</v>
      </c>
      <c r="I190" t="s">
        <v>33</v>
      </c>
      <c r="J190" t="s">
        <v>255</v>
      </c>
      <c r="K190">
        <v>17.22</v>
      </c>
      <c r="L190">
        <v>47</v>
      </c>
      <c r="M190" t="s">
        <v>248</v>
      </c>
      <c r="N190" t="s">
        <v>252</v>
      </c>
      <c r="O190">
        <v>6.5</v>
      </c>
      <c r="P190">
        <v>17.22</v>
      </c>
      <c r="Q190">
        <v>2</v>
      </c>
      <c r="R190">
        <v>34.44</v>
      </c>
      <c r="S190">
        <v>40.94</v>
      </c>
      <c r="T190">
        <v>5</v>
      </c>
      <c r="U190" s="91">
        <v>0</v>
      </c>
      <c r="V190" s="91">
        <v>5</v>
      </c>
      <c r="W190">
        <v>35.787500000000001</v>
      </c>
      <c r="X190">
        <v>0.78333333333333333</v>
      </c>
      <c r="Y190">
        <v>28.033541666666668</v>
      </c>
      <c r="Z190" s="183">
        <v>12.906499999999999</v>
      </c>
      <c r="AA190" t="s">
        <v>23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28.033541666666668</v>
      </c>
      <c r="AE190"/>
    </row>
    <row r="191" spans="1:31" x14ac:dyDescent="0.25">
      <c r="A191" t="s">
        <v>21</v>
      </c>
      <c r="B191" t="s">
        <v>697</v>
      </c>
      <c r="C191" t="s">
        <v>698</v>
      </c>
      <c r="D191" s="3">
        <v>0</v>
      </c>
      <c r="E191" t="s">
        <v>75</v>
      </c>
      <c r="F191" t="s">
        <v>232</v>
      </c>
      <c r="G191" s="2">
        <v>45644</v>
      </c>
      <c r="H191">
        <v>4040262</v>
      </c>
      <c r="I191" t="s">
        <v>233</v>
      </c>
      <c r="J191" t="s">
        <v>255</v>
      </c>
      <c r="K191">
        <v>19.12</v>
      </c>
      <c r="L191">
        <v>41</v>
      </c>
      <c r="M191" t="s">
        <v>248</v>
      </c>
      <c r="N191" t="s">
        <v>252</v>
      </c>
      <c r="O191">
        <v>5</v>
      </c>
      <c r="P191">
        <v>19.12</v>
      </c>
      <c r="Q191">
        <v>1.75</v>
      </c>
      <c r="R191">
        <v>33.46</v>
      </c>
      <c r="S191">
        <v>38.46</v>
      </c>
      <c r="T191">
        <v>5.5</v>
      </c>
      <c r="U191" s="91">
        <v>0</v>
      </c>
      <c r="V191" s="91">
        <v>5.5</v>
      </c>
      <c r="W191">
        <v>32.5</v>
      </c>
      <c r="X191">
        <v>0.68333333333333335</v>
      </c>
      <c r="Y191">
        <v>22.208333333333332</v>
      </c>
      <c r="Z191" s="183">
        <v>16.2517</v>
      </c>
      <c r="AA191" t="s">
        <v>23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22.208333333333332</v>
      </c>
      <c r="AE191"/>
    </row>
    <row r="192" spans="1:31" x14ac:dyDescent="0.25">
      <c r="A192" t="s">
        <v>21</v>
      </c>
      <c r="B192" t="s">
        <v>694</v>
      </c>
      <c r="C192" t="s">
        <v>481</v>
      </c>
      <c r="D192" s="3">
        <v>0</v>
      </c>
      <c r="E192" t="s">
        <v>75</v>
      </c>
      <c r="F192" t="s">
        <v>232</v>
      </c>
      <c r="G192" s="2">
        <v>45644</v>
      </c>
      <c r="H192">
        <v>4044268</v>
      </c>
      <c r="I192" t="s">
        <v>233</v>
      </c>
      <c r="J192" t="s">
        <v>255</v>
      </c>
      <c r="K192">
        <v>8.19</v>
      </c>
      <c r="L192">
        <v>21</v>
      </c>
      <c r="M192" t="s">
        <v>248</v>
      </c>
      <c r="N192" t="s">
        <v>252</v>
      </c>
      <c r="O192">
        <v>5</v>
      </c>
      <c r="P192">
        <v>8.19</v>
      </c>
      <c r="Q192">
        <v>1.75</v>
      </c>
      <c r="R192">
        <v>14.3325</v>
      </c>
      <c r="S192">
        <v>19.3325</v>
      </c>
      <c r="T192">
        <v>3</v>
      </c>
      <c r="U192" s="91">
        <v>0</v>
      </c>
      <c r="V192" s="91">
        <v>3</v>
      </c>
      <c r="W192">
        <v>32.5</v>
      </c>
      <c r="X192">
        <v>0.35</v>
      </c>
      <c r="Y192">
        <v>11.375</v>
      </c>
      <c r="Z192" s="183">
        <v>7.9574999999999996</v>
      </c>
      <c r="AA192" t="s">
        <v>23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11.375</v>
      </c>
      <c r="AE192"/>
    </row>
    <row r="193" spans="1:31" x14ac:dyDescent="0.25">
      <c r="A193" t="s">
        <v>21</v>
      </c>
      <c r="B193" t="s">
        <v>646</v>
      </c>
      <c r="C193" t="s">
        <v>708</v>
      </c>
      <c r="D193" s="3">
        <v>0</v>
      </c>
      <c r="E193" t="s">
        <v>75</v>
      </c>
      <c r="F193" t="s">
        <v>232</v>
      </c>
      <c r="G193" s="2">
        <v>45644</v>
      </c>
      <c r="H193">
        <v>4044258</v>
      </c>
      <c r="I193" t="s">
        <v>233</v>
      </c>
      <c r="J193" t="s">
        <v>255</v>
      </c>
      <c r="K193">
        <v>10.49</v>
      </c>
      <c r="L193">
        <v>20</v>
      </c>
      <c r="M193" t="s">
        <v>248</v>
      </c>
      <c r="N193" t="s">
        <v>252</v>
      </c>
      <c r="O193">
        <v>5</v>
      </c>
      <c r="P193">
        <v>10.49</v>
      </c>
      <c r="Q193">
        <v>1.75</v>
      </c>
      <c r="R193">
        <v>18.357500000000002</v>
      </c>
      <c r="S193">
        <v>23.357500000000002</v>
      </c>
      <c r="T193">
        <v>5.5</v>
      </c>
      <c r="U193" s="91">
        <v>0</v>
      </c>
      <c r="V193" s="91">
        <v>5.5</v>
      </c>
      <c r="W193">
        <v>32.5</v>
      </c>
      <c r="X193">
        <v>0.33333333333333331</v>
      </c>
      <c r="Y193">
        <v>10.833333333333332</v>
      </c>
      <c r="Z193" s="183">
        <v>12.5242</v>
      </c>
      <c r="AA193" t="s">
        <v>23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10.833333333333334</v>
      </c>
      <c r="AE193"/>
    </row>
    <row r="194" spans="1:31" x14ac:dyDescent="0.25">
      <c r="A194" t="s">
        <v>136</v>
      </c>
      <c r="B194" t="s">
        <v>699</v>
      </c>
      <c r="C194" t="s">
        <v>700</v>
      </c>
      <c r="D194" s="3">
        <v>0</v>
      </c>
      <c r="E194" t="s">
        <v>75</v>
      </c>
      <c r="F194" t="s">
        <v>393</v>
      </c>
      <c r="G194" s="2">
        <v>45644</v>
      </c>
      <c r="H194">
        <v>4044211</v>
      </c>
      <c r="I194" t="s">
        <v>60</v>
      </c>
      <c r="J194" t="s">
        <v>255</v>
      </c>
      <c r="K194">
        <v>33.57</v>
      </c>
      <c r="L194">
        <v>100</v>
      </c>
      <c r="M194" t="s">
        <v>248</v>
      </c>
      <c r="N194" t="s">
        <v>252</v>
      </c>
      <c r="O194">
        <v>5</v>
      </c>
      <c r="P194">
        <v>33.57</v>
      </c>
      <c r="Q194">
        <v>1.75</v>
      </c>
      <c r="R194">
        <v>58.747500000000002</v>
      </c>
      <c r="S194">
        <v>63.747500000000002</v>
      </c>
      <c r="T194">
        <v>0</v>
      </c>
      <c r="U194" s="91">
        <v>0</v>
      </c>
      <c r="V194" s="91">
        <v>0</v>
      </c>
      <c r="W194">
        <v>32.5</v>
      </c>
      <c r="X194">
        <v>1.6666666666666667</v>
      </c>
      <c r="Y194">
        <v>54.166666666666671</v>
      </c>
      <c r="Z194" s="183">
        <v>9.5808</v>
      </c>
      <c r="AA194" t="s">
        <v>37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194">
        <f>Fares_Big_Star_Export[[#This Row],[Trip Time]]*Fares_Big_Star_Export[[#This Row],[HOURLY DATA]]/60</f>
        <v>54.166666666666664</v>
      </c>
      <c r="AE194"/>
    </row>
    <row r="195" spans="1:31" x14ac:dyDescent="0.25">
      <c r="A195" t="s">
        <v>143</v>
      </c>
      <c r="B195" t="s">
        <v>701</v>
      </c>
      <c r="C195" t="s">
        <v>702</v>
      </c>
      <c r="D195" s="3">
        <v>0</v>
      </c>
      <c r="E195" t="s">
        <v>75</v>
      </c>
      <c r="F195" t="s">
        <v>399</v>
      </c>
      <c r="G195" s="2">
        <v>45644</v>
      </c>
      <c r="H195">
        <v>4044238</v>
      </c>
      <c r="I195" t="s">
        <v>400</v>
      </c>
      <c r="J195" t="s">
        <v>257</v>
      </c>
      <c r="K195">
        <v>11.71</v>
      </c>
      <c r="L195">
        <v>26</v>
      </c>
      <c r="M195" t="s">
        <v>248</v>
      </c>
      <c r="N195" t="s">
        <v>252</v>
      </c>
      <c r="O195">
        <v>5</v>
      </c>
      <c r="P195">
        <v>11.71</v>
      </c>
      <c r="Q195">
        <v>1.75</v>
      </c>
      <c r="R195">
        <v>20.4925</v>
      </c>
      <c r="S195">
        <v>25.4925</v>
      </c>
      <c r="T195">
        <v>5.5</v>
      </c>
      <c r="U195" s="91">
        <v>0</v>
      </c>
      <c r="V195" s="91">
        <v>5.5</v>
      </c>
      <c r="W195">
        <v>32.5</v>
      </c>
      <c r="X195">
        <v>0.43333333333333335</v>
      </c>
      <c r="Y195">
        <v>14.083333333333334</v>
      </c>
      <c r="Z195" s="183">
        <v>11.4092</v>
      </c>
      <c r="AA195" t="s">
        <v>23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14.083333333333334</v>
      </c>
      <c r="AE195"/>
    </row>
    <row r="196" spans="1:31" x14ac:dyDescent="0.25">
      <c r="A196" t="s">
        <v>18</v>
      </c>
      <c r="B196" t="s">
        <v>543</v>
      </c>
      <c r="C196" t="s">
        <v>705</v>
      </c>
      <c r="D196" s="3">
        <v>0</v>
      </c>
      <c r="E196" t="s">
        <v>75</v>
      </c>
      <c r="F196" t="s">
        <v>403</v>
      </c>
      <c r="G196" s="2">
        <v>45644</v>
      </c>
      <c r="H196">
        <v>4040366</v>
      </c>
      <c r="I196" t="s">
        <v>404</v>
      </c>
      <c r="J196" t="s">
        <v>255</v>
      </c>
      <c r="K196">
        <v>10.039999999999999</v>
      </c>
      <c r="L196">
        <v>70</v>
      </c>
      <c r="M196" t="s">
        <v>248</v>
      </c>
      <c r="N196" t="s">
        <v>252</v>
      </c>
      <c r="O196">
        <v>6.5</v>
      </c>
      <c r="P196">
        <v>10.039999999999999</v>
      </c>
      <c r="Q196">
        <v>2</v>
      </c>
      <c r="R196">
        <v>20.079999999999998</v>
      </c>
      <c r="S196">
        <v>26.58</v>
      </c>
      <c r="T196">
        <v>0</v>
      </c>
      <c r="U196" s="91">
        <v>0</v>
      </c>
      <c r="V196" s="91">
        <v>0</v>
      </c>
      <c r="W196">
        <v>35.787500000000001</v>
      </c>
      <c r="X196">
        <v>1.1666666666666667</v>
      </c>
      <c r="Y196">
        <v>41.752083333333339</v>
      </c>
      <c r="Z196" s="183">
        <v>-15.1721</v>
      </c>
      <c r="AA196" t="s">
        <v>23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41.752083333333331</v>
      </c>
      <c r="AE196"/>
    </row>
    <row r="197" spans="1:31" x14ac:dyDescent="0.25">
      <c r="A197" t="s">
        <v>138</v>
      </c>
      <c r="B197" t="s">
        <v>566</v>
      </c>
      <c r="C197" t="s">
        <v>648</v>
      </c>
      <c r="D197" s="3">
        <v>0</v>
      </c>
      <c r="E197" t="s">
        <v>75</v>
      </c>
      <c r="F197" t="s">
        <v>384</v>
      </c>
      <c r="G197" s="2">
        <v>45644</v>
      </c>
      <c r="H197">
        <v>4040367</v>
      </c>
      <c r="I197" t="s">
        <v>36</v>
      </c>
      <c r="J197" t="s">
        <v>255</v>
      </c>
      <c r="K197">
        <v>10.039999999999999</v>
      </c>
      <c r="L197">
        <v>34</v>
      </c>
      <c r="M197" t="s">
        <v>248</v>
      </c>
      <c r="N197" t="s">
        <v>252</v>
      </c>
      <c r="O197">
        <v>5</v>
      </c>
      <c r="P197">
        <v>10.039999999999999</v>
      </c>
      <c r="Q197">
        <v>1.75</v>
      </c>
      <c r="R197">
        <v>17.57</v>
      </c>
      <c r="S197">
        <v>22.57</v>
      </c>
      <c r="T197">
        <v>0</v>
      </c>
      <c r="U197" s="91">
        <v>0</v>
      </c>
      <c r="V197" s="91">
        <v>0</v>
      </c>
      <c r="W197">
        <v>29</v>
      </c>
      <c r="X197">
        <v>0.56666666666666665</v>
      </c>
      <c r="Y197">
        <v>16.433333333333334</v>
      </c>
      <c r="Z197" s="183">
        <v>6.1367000000000003</v>
      </c>
      <c r="AA197" t="s">
        <v>37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16.433333333333334</v>
      </c>
      <c r="AE197"/>
    </row>
    <row r="198" spans="1:31" x14ac:dyDescent="0.25">
      <c r="A198" t="s">
        <v>18</v>
      </c>
      <c r="B198" t="s">
        <v>706</v>
      </c>
      <c r="C198" t="s">
        <v>707</v>
      </c>
      <c r="D198" s="3">
        <v>0</v>
      </c>
      <c r="E198" t="s">
        <v>75</v>
      </c>
      <c r="F198" t="s">
        <v>390</v>
      </c>
      <c r="G198" s="2">
        <v>45644</v>
      </c>
      <c r="H198">
        <v>4040384</v>
      </c>
      <c r="I198" t="s">
        <v>19</v>
      </c>
      <c r="J198" t="s">
        <v>258</v>
      </c>
      <c r="K198">
        <v>4.88</v>
      </c>
      <c r="L198">
        <v>19</v>
      </c>
      <c r="M198" t="s">
        <v>249</v>
      </c>
      <c r="N198" t="s">
        <v>252</v>
      </c>
      <c r="O198">
        <v>6.5</v>
      </c>
      <c r="P198">
        <v>4.88</v>
      </c>
      <c r="Q198">
        <v>2</v>
      </c>
      <c r="R198">
        <v>9.76</v>
      </c>
      <c r="S198">
        <v>16.259999999999998</v>
      </c>
      <c r="T198">
        <v>0</v>
      </c>
      <c r="U198" s="91">
        <v>0</v>
      </c>
      <c r="V198" s="91">
        <v>0</v>
      </c>
      <c r="W198">
        <v>35.787500000000001</v>
      </c>
      <c r="X198">
        <v>0.31666666666666665</v>
      </c>
      <c r="Y198">
        <v>11.332708333333333</v>
      </c>
      <c r="Z198" s="183">
        <v>4.9272999999999998</v>
      </c>
      <c r="AA198" t="s">
        <v>20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11.332708333333333</v>
      </c>
      <c r="AE198"/>
    </row>
    <row r="199" spans="1:31" x14ac:dyDescent="0.25">
      <c r="A199" t="s">
        <v>138</v>
      </c>
      <c r="B199" t="s">
        <v>566</v>
      </c>
      <c r="C199" t="s">
        <v>547</v>
      </c>
      <c r="D199" s="3">
        <v>0</v>
      </c>
      <c r="E199" t="s">
        <v>75</v>
      </c>
      <c r="F199" t="s">
        <v>384</v>
      </c>
      <c r="G199" s="2">
        <v>45644</v>
      </c>
      <c r="H199">
        <v>4040385</v>
      </c>
      <c r="I199" t="s">
        <v>36</v>
      </c>
      <c r="J199" t="s">
        <v>255</v>
      </c>
      <c r="K199">
        <v>4.38</v>
      </c>
      <c r="L199">
        <v>19</v>
      </c>
      <c r="M199" t="s">
        <v>248</v>
      </c>
      <c r="N199" t="s">
        <v>252</v>
      </c>
      <c r="O199">
        <v>5</v>
      </c>
      <c r="P199">
        <v>4.38</v>
      </c>
      <c r="Q199">
        <v>1.75</v>
      </c>
      <c r="R199">
        <v>7.665</v>
      </c>
      <c r="S199">
        <v>12.664999999999999</v>
      </c>
      <c r="T199">
        <v>5.5</v>
      </c>
      <c r="U199" s="91">
        <v>0</v>
      </c>
      <c r="V199" s="91">
        <v>5.5</v>
      </c>
      <c r="W199">
        <v>29</v>
      </c>
      <c r="X199">
        <v>0.31666666666666665</v>
      </c>
      <c r="Y199">
        <v>9.1833333333333336</v>
      </c>
      <c r="Z199" s="183">
        <v>3.4817</v>
      </c>
      <c r="AA199" t="s">
        <v>37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9.1833333333333336</v>
      </c>
      <c r="AE199"/>
    </row>
    <row r="200" spans="1:31" x14ac:dyDescent="0.25">
      <c r="A200" t="s">
        <v>136</v>
      </c>
      <c r="B200" t="s">
        <v>688</v>
      </c>
      <c r="C200" t="s">
        <v>689</v>
      </c>
      <c r="D200" s="3">
        <v>0</v>
      </c>
      <c r="E200" t="s">
        <v>75</v>
      </c>
      <c r="F200" t="s">
        <v>234</v>
      </c>
      <c r="G200" s="2">
        <v>45644</v>
      </c>
      <c r="H200">
        <v>4040386</v>
      </c>
      <c r="I200" t="s">
        <v>58</v>
      </c>
      <c r="J200" t="s">
        <v>255</v>
      </c>
      <c r="K200">
        <v>17.3</v>
      </c>
      <c r="L200">
        <v>50</v>
      </c>
      <c r="M200" t="s">
        <v>248</v>
      </c>
      <c r="N200" t="s">
        <v>252</v>
      </c>
      <c r="O200">
        <v>5</v>
      </c>
      <c r="P200">
        <v>17.3</v>
      </c>
      <c r="Q200">
        <v>1.75</v>
      </c>
      <c r="R200">
        <v>30.275000000000002</v>
      </c>
      <c r="S200">
        <v>35.275000000000006</v>
      </c>
      <c r="T200">
        <v>0</v>
      </c>
      <c r="U200" s="91">
        <v>0</v>
      </c>
      <c r="V200" s="91">
        <v>0</v>
      </c>
      <c r="W200">
        <v>32.5</v>
      </c>
      <c r="X200">
        <v>0.83333333333333337</v>
      </c>
      <c r="Y200">
        <v>27.083333333333336</v>
      </c>
      <c r="Z200" s="183">
        <v>8.1917000000000009</v>
      </c>
      <c r="AA200" t="s">
        <v>37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00">
        <f>Fares_Big_Star_Export[[#This Row],[Trip Time]]*Fares_Big_Star_Export[[#This Row],[HOURLY DATA]]/60</f>
        <v>27.083333333333332</v>
      </c>
      <c r="AE200"/>
    </row>
    <row r="201" spans="1:31" x14ac:dyDescent="0.25">
      <c r="A201" t="s">
        <v>144</v>
      </c>
      <c r="B201" t="s">
        <v>512</v>
      </c>
      <c r="C201" t="s">
        <v>425</v>
      </c>
      <c r="D201" s="3">
        <v>0</v>
      </c>
      <c r="E201" t="s">
        <v>75</v>
      </c>
      <c r="F201" t="s">
        <v>396</v>
      </c>
      <c r="G201" s="2">
        <v>45644</v>
      </c>
      <c r="H201">
        <v>4040387</v>
      </c>
      <c r="I201" t="s">
        <v>39</v>
      </c>
      <c r="J201" t="s">
        <v>255</v>
      </c>
      <c r="K201">
        <v>17.3</v>
      </c>
      <c r="L201">
        <v>94</v>
      </c>
      <c r="M201" t="s">
        <v>248</v>
      </c>
      <c r="N201" t="s">
        <v>252</v>
      </c>
      <c r="O201">
        <v>5</v>
      </c>
      <c r="P201">
        <v>17.3</v>
      </c>
      <c r="Q201">
        <v>1.75</v>
      </c>
      <c r="R201">
        <v>30.275000000000002</v>
      </c>
      <c r="S201">
        <v>35.275000000000006</v>
      </c>
      <c r="T201">
        <v>0</v>
      </c>
      <c r="U201" s="91">
        <v>0</v>
      </c>
      <c r="V201" s="91">
        <v>0</v>
      </c>
      <c r="W201">
        <v>29</v>
      </c>
      <c r="X201">
        <v>1.5666666666666667</v>
      </c>
      <c r="Y201">
        <v>45.43333333333333</v>
      </c>
      <c r="Z201" s="183">
        <v>-10.158300000000001</v>
      </c>
      <c r="AA201" t="s">
        <v>37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45.43333333333333</v>
      </c>
      <c r="AE201"/>
    </row>
    <row r="202" spans="1:31" x14ac:dyDescent="0.25">
      <c r="A202" t="s">
        <v>136</v>
      </c>
      <c r="B202" t="s">
        <v>685</v>
      </c>
      <c r="C202" t="s">
        <v>686</v>
      </c>
      <c r="D202" s="3">
        <v>0</v>
      </c>
      <c r="E202" t="s">
        <v>75</v>
      </c>
      <c r="F202" t="s">
        <v>234</v>
      </c>
      <c r="G202" s="2">
        <v>45644</v>
      </c>
      <c r="H202">
        <v>4040388</v>
      </c>
      <c r="I202" t="s">
        <v>58</v>
      </c>
      <c r="J202" t="s">
        <v>256</v>
      </c>
      <c r="K202">
        <v>15.66</v>
      </c>
      <c r="L202">
        <v>93</v>
      </c>
      <c r="M202" t="s">
        <v>248</v>
      </c>
      <c r="N202" t="s">
        <v>252</v>
      </c>
      <c r="O202">
        <v>5</v>
      </c>
      <c r="P202">
        <v>15.66</v>
      </c>
      <c r="Q202">
        <v>1.75</v>
      </c>
      <c r="R202">
        <v>27.405000000000001</v>
      </c>
      <c r="S202">
        <v>32.405000000000001</v>
      </c>
      <c r="T202">
        <v>0</v>
      </c>
      <c r="U202" s="91">
        <v>0</v>
      </c>
      <c r="V202" s="91">
        <v>0</v>
      </c>
      <c r="W202">
        <v>32.5</v>
      </c>
      <c r="X202">
        <v>1.55</v>
      </c>
      <c r="Y202">
        <v>50.375</v>
      </c>
      <c r="Z202" s="183">
        <v>-17.97</v>
      </c>
      <c r="AA202" t="s">
        <v>37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02">
        <f>Fares_Big_Star_Export[[#This Row],[Trip Time]]*Fares_Big_Star_Export[[#This Row],[HOURLY DATA]]/60</f>
        <v>50.375</v>
      </c>
      <c r="AE202"/>
    </row>
    <row r="203" spans="1:31" x14ac:dyDescent="0.25">
      <c r="A203" t="s">
        <v>138</v>
      </c>
      <c r="B203" t="s">
        <v>673</v>
      </c>
      <c r="C203" t="s">
        <v>453</v>
      </c>
      <c r="D203" s="3">
        <v>0</v>
      </c>
      <c r="E203" t="s">
        <v>75</v>
      </c>
      <c r="F203" t="s">
        <v>384</v>
      </c>
      <c r="G203" s="2">
        <v>45644</v>
      </c>
      <c r="H203">
        <v>4040403</v>
      </c>
      <c r="I203" t="s">
        <v>36</v>
      </c>
      <c r="J203" t="s">
        <v>255</v>
      </c>
      <c r="K203">
        <v>9.57</v>
      </c>
      <c r="L203">
        <v>54</v>
      </c>
      <c r="M203" t="s">
        <v>248</v>
      </c>
      <c r="N203" t="s">
        <v>252</v>
      </c>
      <c r="O203">
        <v>5</v>
      </c>
      <c r="P203">
        <v>9.57</v>
      </c>
      <c r="Q203">
        <v>1.75</v>
      </c>
      <c r="R203">
        <v>16.747500000000002</v>
      </c>
      <c r="S203">
        <v>21.747500000000002</v>
      </c>
      <c r="T203">
        <v>0</v>
      </c>
      <c r="U203" s="91">
        <v>0</v>
      </c>
      <c r="V203" s="91">
        <v>0</v>
      </c>
      <c r="W203">
        <v>29</v>
      </c>
      <c r="X203">
        <v>0.9</v>
      </c>
      <c r="Y203">
        <v>26.1</v>
      </c>
      <c r="Z203" s="183">
        <v>-4.3525</v>
      </c>
      <c r="AA203" t="s">
        <v>37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26.1</v>
      </c>
      <c r="AE203"/>
    </row>
    <row r="204" spans="1:31" x14ac:dyDescent="0.25">
      <c r="A204" t="s">
        <v>138</v>
      </c>
      <c r="B204" t="s">
        <v>731</v>
      </c>
      <c r="C204" t="s">
        <v>676</v>
      </c>
      <c r="D204" s="3">
        <v>0</v>
      </c>
      <c r="E204" t="s">
        <v>75</v>
      </c>
      <c r="F204" t="s">
        <v>384</v>
      </c>
      <c r="G204" s="2">
        <v>45644</v>
      </c>
      <c r="H204">
        <v>4040263</v>
      </c>
      <c r="I204" t="s">
        <v>36</v>
      </c>
      <c r="J204" t="s">
        <v>255</v>
      </c>
      <c r="K204">
        <v>19.12</v>
      </c>
      <c r="L204">
        <v>46</v>
      </c>
      <c r="M204" t="s">
        <v>248</v>
      </c>
      <c r="N204" t="s">
        <v>252</v>
      </c>
      <c r="O204">
        <v>5</v>
      </c>
      <c r="P204">
        <v>19.12</v>
      </c>
      <c r="Q204">
        <v>1.75</v>
      </c>
      <c r="R204">
        <v>33.46</v>
      </c>
      <c r="S204">
        <v>38.46</v>
      </c>
      <c r="T204">
        <v>5</v>
      </c>
      <c r="U204" s="91">
        <v>0</v>
      </c>
      <c r="V204" s="91">
        <v>5</v>
      </c>
      <c r="W204">
        <v>29</v>
      </c>
      <c r="X204">
        <v>0.76666666666666672</v>
      </c>
      <c r="Y204">
        <v>22.233333333333334</v>
      </c>
      <c r="Z204" s="183">
        <v>16.226700000000001</v>
      </c>
      <c r="AA204" t="s">
        <v>37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22.233333333333334</v>
      </c>
      <c r="AE204"/>
    </row>
    <row r="205" spans="1:31" x14ac:dyDescent="0.25">
      <c r="A205" t="s">
        <v>18</v>
      </c>
      <c r="B205" t="s">
        <v>718</v>
      </c>
      <c r="C205" t="s">
        <v>719</v>
      </c>
      <c r="D205" s="3">
        <v>0</v>
      </c>
      <c r="E205" t="s">
        <v>75</v>
      </c>
      <c r="F205" t="s">
        <v>382</v>
      </c>
      <c r="G205" s="2">
        <v>45644</v>
      </c>
      <c r="H205">
        <v>4043532</v>
      </c>
      <c r="I205" t="s">
        <v>33</v>
      </c>
      <c r="J205" t="s">
        <v>255</v>
      </c>
      <c r="K205">
        <v>14.62</v>
      </c>
      <c r="L205">
        <v>33</v>
      </c>
      <c r="M205" t="s">
        <v>248</v>
      </c>
      <c r="N205" t="s">
        <v>252</v>
      </c>
      <c r="O205">
        <v>6.5</v>
      </c>
      <c r="P205">
        <v>14.62</v>
      </c>
      <c r="Q205">
        <v>2</v>
      </c>
      <c r="R205">
        <v>29.24</v>
      </c>
      <c r="S205">
        <v>35.739999999999995</v>
      </c>
      <c r="T205">
        <v>5.5</v>
      </c>
      <c r="U205" s="91">
        <v>0</v>
      </c>
      <c r="V205" s="91">
        <v>5.5</v>
      </c>
      <c r="W205">
        <v>35.787500000000001</v>
      </c>
      <c r="X205">
        <v>0.55000000000000004</v>
      </c>
      <c r="Y205">
        <v>19.683125000000004</v>
      </c>
      <c r="Z205" s="183">
        <v>16.056899999999999</v>
      </c>
      <c r="AA205" t="s">
        <v>23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19.683125</v>
      </c>
      <c r="AE205"/>
    </row>
    <row r="206" spans="1:31" x14ac:dyDescent="0.25">
      <c r="A206" t="s">
        <v>18</v>
      </c>
      <c r="B206" t="s">
        <v>554</v>
      </c>
      <c r="C206" t="s">
        <v>585</v>
      </c>
      <c r="D206" s="3">
        <v>0</v>
      </c>
      <c r="E206" t="s">
        <v>75</v>
      </c>
      <c r="F206" t="s">
        <v>382</v>
      </c>
      <c r="G206" s="2">
        <v>45644</v>
      </c>
      <c r="H206">
        <v>4042490</v>
      </c>
      <c r="I206" t="s">
        <v>33</v>
      </c>
      <c r="J206" t="s">
        <v>255</v>
      </c>
      <c r="K206">
        <v>14.03</v>
      </c>
      <c r="L206">
        <v>72</v>
      </c>
      <c r="M206" t="s">
        <v>248</v>
      </c>
      <c r="N206" t="s">
        <v>252</v>
      </c>
      <c r="O206">
        <v>6.5</v>
      </c>
      <c r="P206">
        <v>14.03</v>
      </c>
      <c r="Q206">
        <v>2</v>
      </c>
      <c r="R206">
        <v>28.06</v>
      </c>
      <c r="S206">
        <v>34.56</v>
      </c>
      <c r="T206">
        <v>0</v>
      </c>
      <c r="U206" s="91">
        <v>0</v>
      </c>
      <c r="V206" s="91">
        <v>0</v>
      </c>
      <c r="W206">
        <v>35.787500000000001</v>
      </c>
      <c r="X206">
        <v>1.2</v>
      </c>
      <c r="Y206">
        <v>42.945</v>
      </c>
      <c r="Z206" s="183">
        <v>-8.3849999999999998</v>
      </c>
      <c r="AA206" t="s">
        <v>23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42.945000000000007</v>
      </c>
      <c r="AE206"/>
    </row>
    <row r="207" spans="1:31" x14ac:dyDescent="0.25">
      <c r="A207" t="s">
        <v>140</v>
      </c>
      <c r="B207" t="s">
        <v>510</v>
      </c>
      <c r="C207" t="s">
        <v>611</v>
      </c>
      <c r="D207" s="3">
        <v>0</v>
      </c>
      <c r="E207" t="s">
        <v>75</v>
      </c>
      <c r="F207" t="s">
        <v>385</v>
      </c>
      <c r="G207" s="2">
        <v>45644</v>
      </c>
      <c r="H207">
        <v>4040110</v>
      </c>
      <c r="I207" t="s">
        <v>386</v>
      </c>
      <c r="J207" t="s">
        <v>255</v>
      </c>
      <c r="K207">
        <v>11.47</v>
      </c>
      <c r="L207">
        <v>96</v>
      </c>
      <c r="M207" t="s">
        <v>248</v>
      </c>
      <c r="N207" t="s">
        <v>252</v>
      </c>
      <c r="O207">
        <v>5</v>
      </c>
      <c r="P207">
        <v>11.47</v>
      </c>
      <c r="Q207">
        <v>1.75</v>
      </c>
      <c r="R207">
        <v>20.072500000000002</v>
      </c>
      <c r="S207">
        <v>25.072500000000002</v>
      </c>
      <c r="T207">
        <v>0</v>
      </c>
      <c r="U207" s="91">
        <v>0</v>
      </c>
      <c r="V207" s="91">
        <v>0</v>
      </c>
      <c r="W207">
        <v>32.5</v>
      </c>
      <c r="X207">
        <v>1.6</v>
      </c>
      <c r="Y207">
        <v>52</v>
      </c>
      <c r="Z207" s="183">
        <v>-26.927499999999998</v>
      </c>
      <c r="AA207" t="s">
        <v>23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52</v>
      </c>
      <c r="AE207"/>
    </row>
    <row r="208" spans="1:31" x14ac:dyDescent="0.25">
      <c r="A208" t="s">
        <v>21</v>
      </c>
      <c r="B208" t="s">
        <v>709</v>
      </c>
      <c r="C208" t="s">
        <v>717</v>
      </c>
      <c r="D208" s="3">
        <v>0</v>
      </c>
      <c r="E208" t="s">
        <v>75</v>
      </c>
      <c r="F208" t="s">
        <v>230</v>
      </c>
      <c r="G208" s="2">
        <v>45644</v>
      </c>
      <c r="H208">
        <v>4041983</v>
      </c>
      <c r="I208" t="s">
        <v>231</v>
      </c>
      <c r="J208" t="s">
        <v>255</v>
      </c>
      <c r="K208">
        <v>26.9</v>
      </c>
      <c r="L208">
        <v>96</v>
      </c>
      <c r="M208" t="s">
        <v>248</v>
      </c>
      <c r="N208" t="s">
        <v>252</v>
      </c>
      <c r="O208">
        <v>5</v>
      </c>
      <c r="P208">
        <v>26.9</v>
      </c>
      <c r="Q208">
        <v>1.75</v>
      </c>
      <c r="R208">
        <v>47.074999999999996</v>
      </c>
      <c r="S208">
        <v>52.074999999999996</v>
      </c>
      <c r="T208">
        <v>0</v>
      </c>
      <c r="U208" s="91">
        <v>0</v>
      </c>
      <c r="V208" s="91">
        <v>0</v>
      </c>
      <c r="W208">
        <v>32.5</v>
      </c>
      <c r="X208">
        <v>1.6</v>
      </c>
      <c r="Y208">
        <v>52</v>
      </c>
      <c r="Z208" s="183">
        <v>7.4999999999999997E-2</v>
      </c>
      <c r="AA208" t="s">
        <v>23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52</v>
      </c>
      <c r="AE208"/>
    </row>
    <row r="209" spans="1:31" x14ac:dyDescent="0.25">
      <c r="A209" t="s">
        <v>135</v>
      </c>
      <c r="B209" t="s">
        <v>727</v>
      </c>
      <c r="C209" t="s">
        <v>728</v>
      </c>
      <c r="D209" s="3">
        <v>0</v>
      </c>
      <c r="E209" t="s">
        <v>75</v>
      </c>
      <c r="F209" t="s">
        <v>402</v>
      </c>
      <c r="G209" s="2">
        <v>45644</v>
      </c>
      <c r="H209">
        <v>4043439</v>
      </c>
      <c r="I209" t="s">
        <v>30</v>
      </c>
      <c r="J209" t="s">
        <v>255</v>
      </c>
      <c r="K209">
        <v>9.1999999999999993</v>
      </c>
      <c r="L209">
        <v>20</v>
      </c>
      <c r="M209" t="s">
        <v>248</v>
      </c>
      <c r="N209" t="s">
        <v>252</v>
      </c>
      <c r="O209">
        <v>5</v>
      </c>
      <c r="P209">
        <v>9.1999999999999993</v>
      </c>
      <c r="Q209">
        <v>1.75</v>
      </c>
      <c r="R209">
        <v>16.099999999999998</v>
      </c>
      <c r="S209">
        <v>21.099999999999998</v>
      </c>
      <c r="T209">
        <v>3</v>
      </c>
      <c r="U209" s="91">
        <v>0</v>
      </c>
      <c r="V209" s="91">
        <v>3</v>
      </c>
      <c r="W209">
        <v>32.5</v>
      </c>
      <c r="X209">
        <v>0.33333333333333331</v>
      </c>
      <c r="Y209">
        <v>10.833333333333332</v>
      </c>
      <c r="Z209" s="183">
        <v>10.2667</v>
      </c>
      <c r="AA209" t="s">
        <v>23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10.833333333333334</v>
      </c>
      <c r="AE209"/>
    </row>
    <row r="210" spans="1:31" x14ac:dyDescent="0.25">
      <c r="A210" t="s">
        <v>139</v>
      </c>
      <c r="B210" t="s">
        <v>446</v>
      </c>
      <c r="C210" t="s">
        <v>669</v>
      </c>
      <c r="D210" s="3">
        <v>0</v>
      </c>
      <c r="E210" t="s">
        <v>75</v>
      </c>
      <c r="F210" t="s">
        <v>389</v>
      </c>
      <c r="G210" s="2">
        <v>45644</v>
      </c>
      <c r="H210">
        <v>4040140</v>
      </c>
      <c r="I210" t="s">
        <v>43</v>
      </c>
      <c r="J210" t="s">
        <v>255</v>
      </c>
      <c r="K210">
        <v>20.329999999999998</v>
      </c>
      <c r="L210">
        <v>65</v>
      </c>
      <c r="M210" t="s">
        <v>248</v>
      </c>
      <c r="N210" t="s">
        <v>252</v>
      </c>
      <c r="O210">
        <v>5</v>
      </c>
      <c r="P210">
        <v>20.329999999999998</v>
      </c>
      <c r="Q210">
        <v>1.75</v>
      </c>
      <c r="R210">
        <v>35.577500000000001</v>
      </c>
      <c r="S210">
        <v>40.577500000000001</v>
      </c>
      <c r="T210">
        <v>0</v>
      </c>
      <c r="U210" s="91">
        <v>0</v>
      </c>
      <c r="V210" s="91">
        <v>0</v>
      </c>
      <c r="W210">
        <v>29</v>
      </c>
      <c r="X210">
        <v>1.0833333333333333</v>
      </c>
      <c r="Y210">
        <v>31.416666666666664</v>
      </c>
      <c r="Z210" s="183">
        <v>9.1608000000000001</v>
      </c>
      <c r="AA210" t="s">
        <v>37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31.416666666666668</v>
      </c>
      <c r="AE210"/>
    </row>
    <row r="211" spans="1:31" x14ac:dyDescent="0.25">
      <c r="A211" t="s">
        <v>18</v>
      </c>
      <c r="B211" t="s">
        <v>572</v>
      </c>
      <c r="C211" t="s">
        <v>720</v>
      </c>
      <c r="D211" s="3">
        <v>0</v>
      </c>
      <c r="E211" t="s">
        <v>75</v>
      </c>
      <c r="F211" t="s">
        <v>401</v>
      </c>
      <c r="G211" s="2">
        <v>45644</v>
      </c>
      <c r="H211">
        <v>4040141</v>
      </c>
      <c r="I211" t="s">
        <v>383</v>
      </c>
      <c r="J211" t="s">
        <v>255</v>
      </c>
      <c r="K211">
        <v>20.329999999999998</v>
      </c>
      <c r="L211">
        <v>43</v>
      </c>
      <c r="M211" t="s">
        <v>248</v>
      </c>
      <c r="N211" t="s">
        <v>252</v>
      </c>
      <c r="O211">
        <v>6.5</v>
      </c>
      <c r="P211">
        <v>20.329999999999998</v>
      </c>
      <c r="Q211">
        <v>2</v>
      </c>
      <c r="R211">
        <v>40.659999999999997</v>
      </c>
      <c r="S211">
        <v>47.16</v>
      </c>
      <c r="T211">
        <v>0</v>
      </c>
      <c r="U211" s="91">
        <v>0</v>
      </c>
      <c r="V211" s="91">
        <v>0</v>
      </c>
      <c r="W211">
        <v>35.787500000000001</v>
      </c>
      <c r="X211">
        <v>0.71666666666666667</v>
      </c>
      <c r="Y211">
        <v>25.647708333333334</v>
      </c>
      <c r="Z211" s="183">
        <v>21.5123</v>
      </c>
      <c r="AA211" t="s">
        <v>23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25.647708333333334</v>
      </c>
      <c r="AE211"/>
    </row>
    <row r="212" spans="1:31" x14ac:dyDescent="0.25">
      <c r="A212" t="s">
        <v>18</v>
      </c>
      <c r="B212" t="s">
        <v>721</v>
      </c>
      <c r="C212" t="s">
        <v>722</v>
      </c>
      <c r="D212" s="3">
        <v>0</v>
      </c>
      <c r="E212" t="s">
        <v>75</v>
      </c>
      <c r="F212" t="s">
        <v>382</v>
      </c>
      <c r="G212" s="2">
        <v>45644</v>
      </c>
      <c r="H212">
        <v>4043461</v>
      </c>
      <c r="I212" t="s">
        <v>33</v>
      </c>
      <c r="J212" t="s">
        <v>258</v>
      </c>
      <c r="K212">
        <v>16.96</v>
      </c>
      <c r="L212">
        <v>39</v>
      </c>
      <c r="M212" t="s">
        <v>249</v>
      </c>
      <c r="N212" t="s">
        <v>252</v>
      </c>
      <c r="O212">
        <v>6.5</v>
      </c>
      <c r="P212">
        <v>16.96</v>
      </c>
      <c r="Q212">
        <v>2</v>
      </c>
      <c r="R212">
        <v>33.92</v>
      </c>
      <c r="S212">
        <v>40.42</v>
      </c>
      <c r="T212">
        <v>5.5</v>
      </c>
      <c r="U212" s="91">
        <v>0</v>
      </c>
      <c r="V212" s="91">
        <v>5.5</v>
      </c>
      <c r="W212">
        <v>35.787500000000001</v>
      </c>
      <c r="X212">
        <v>0.65</v>
      </c>
      <c r="Y212">
        <v>23.261875000000003</v>
      </c>
      <c r="Z212" s="183">
        <v>17.158100000000001</v>
      </c>
      <c r="AA212" t="s">
        <v>23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23.261875</v>
      </c>
      <c r="AE212"/>
    </row>
    <row r="213" spans="1:31" x14ac:dyDescent="0.25">
      <c r="A213" t="s">
        <v>18</v>
      </c>
      <c r="B213" t="s">
        <v>623</v>
      </c>
      <c r="C213" t="s">
        <v>689</v>
      </c>
      <c r="D213" s="3">
        <v>0</v>
      </c>
      <c r="E213" t="s">
        <v>75</v>
      </c>
      <c r="F213" t="s">
        <v>382</v>
      </c>
      <c r="G213" s="2">
        <v>45644</v>
      </c>
      <c r="H213">
        <v>4040215</v>
      </c>
      <c r="I213" t="s">
        <v>33</v>
      </c>
      <c r="J213" t="s">
        <v>255</v>
      </c>
      <c r="K213">
        <v>10.39</v>
      </c>
      <c r="L213">
        <v>32</v>
      </c>
      <c r="M213" t="s">
        <v>248</v>
      </c>
      <c r="N213" t="s">
        <v>252</v>
      </c>
      <c r="O213">
        <v>6.5</v>
      </c>
      <c r="P213">
        <v>10.39</v>
      </c>
      <c r="Q213">
        <v>2</v>
      </c>
      <c r="R213">
        <v>20.78</v>
      </c>
      <c r="S213">
        <v>27.28</v>
      </c>
      <c r="T213">
        <v>5.5</v>
      </c>
      <c r="U213" s="91">
        <v>0</v>
      </c>
      <c r="V213" s="91">
        <v>5.5</v>
      </c>
      <c r="W213">
        <v>35.787500000000001</v>
      </c>
      <c r="X213">
        <v>0.53333333333333333</v>
      </c>
      <c r="Y213">
        <v>19.086666666666666</v>
      </c>
      <c r="Z213" s="183">
        <v>8.1933000000000007</v>
      </c>
      <c r="AA213" t="s">
        <v>23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19.086666666666666</v>
      </c>
      <c r="AE213"/>
    </row>
    <row r="214" spans="1:31" x14ac:dyDescent="0.25">
      <c r="A214" t="s">
        <v>139</v>
      </c>
      <c r="B214" t="s">
        <v>541</v>
      </c>
      <c r="C214" t="s">
        <v>724</v>
      </c>
      <c r="D214" s="3">
        <v>0</v>
      </c>
      <c r="E214" t="s">
        <v>75</v>
      </c>
      <c r="F214" t="s">
        <v>389</v>
      </c>
      <c r="G214" s="2">
        <v>45644</v>
      </c>
      <c r="H214">
        <v>4043448</v>
      </c>
      <c r="I214" t="s">
        <v>43</v>
      </c>
      <c r="J214" t="s">
        <v>257</v>
      </c>
      <c r="K214">
        <v>19.760000000000002</v>
      </c>
      <c r="L214">
        <v>46</v>
      </c>
      <c r="M214" t="s">
        <v>248</v>
      </c>
      <c r="N214" t="s">
        <v>252</v>
      </c>
      <c r="O214">
        <v>5</v>
      </c>
      <c r="P214">
        <v>19.760000000000002</v>
      </c>
      <c r="Q214">
        <v>1.75</v>
      </c>
      <c r="R214">
        <v>34.580000000000005</v>
      </c>
      <c r="S214">
        <v>39.580000000000005</v>
      </c>
      <c r="T214">
        <v>0</v>
      </c>
      <c r="U214" s="91">
        <v>0</v>
      </c>
      <c r="V214" s="91">
        <v>0</v>
      </c>
      <c r="W214">
        <v>29</v>
      </c>
      <c r="X214">
        <v>0.76666666666666672</v>
      </c>
      <c r="Y214">
        <v>22.233333333333334</v>
      </c>
      <c r="Z214" s="183">
        <v>17.346699999999998</v>
      </c>
      <c r="AA214" t="s">
        <v>37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22.233333333333334</v>
      </c>
      <c r="AE214"/>
    </row>
    <row r="215" spans="1:31" x14ac:dyDescent="0.25">
      <c r="A215" t="s">
        <v>18</v>
      </c>
      <c r="B215" t="s">
        <v>558</v>
      </c>
      <c r="C215" t="s">
        <v>725</v>
      </c>
      <c r="D215" s="3">
        <v>0</v>
      </c>
      <c r="E215" t="s">
        <v>75</v>
      </c>
      <c r="F215" t="s">
        <v>390</v>
      </c>
      <c r="G215" s="2">
        <v>45644</v>
      </c>
      <c r="H215">
        <v>4043533</v>
      </c>
      <c r="I215" t="s">
        <v>19</v>
      </c>
      <c r="J215" t="s">
        <v>255</v>
      </c>
      <c r="K215">
        <v>14.62</v>
      </c>
      <c r="L215">
        <v>74</v>
      </c>
      <c r="M215" t="s">
        <v>248</v>
      </c>
      <c r="N215" t="s">
        <v>252</v>
      </c>
      <c r="O215">
        <v>6.5</v>
      </c>
      <c r="P215">
        <v>14.62</v>
      </c>
      <c r="Q215">
        <v>2</v>
      </c>
      <c r="R215">
        <v>29.24</v>
      </c>
      <c r="S215">
        <v>35.739999999999995</v>
      </c>
      <c r="T215">
        <v>5</v>
      </c>
      <c r="U215" s="91">
        <v>0</v>
      </c>
      <c r="V215" s="91">
        <v>5</v>
      </c>
      <c r="W215">
        <v>35.787500000000001</v>
      </c>
      <c r="X215">
        <v>1.2333333333333334</v>
      </c>
      <c r="Y215">
        <v>44.137916666666669</v>
      </c>
      <c r="Z215" s="183">
        <v>-8.3978999999999999</v>
      </c>
      <c r="AA215" t="s">
        <v>20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44.137916666666669</v>
      </c>
      <c r="AE215"/>
    </row>
    <row r="216" spans="1:31" x14ac:dyDescent="0.25">
      <c r="A216" t="s">
        <v>140</v>
      </c>
      <c r="B216" t="s">
        <v>525</v>
      </c>
      <c r="C216" t="s">
        <v>720</v>
      </c>
      <c r="D216" s="3">
        <v>0</v>
      </c>
      <c r="E216" t="s">
        <v>75</v>
      </c>
      <c r="F216" t="s">
        <v>385</v>
      </c>
      <c r="G216" s="2">
        <v>45644</v>
      </c>
      <c r="H216">
        <v>4043449</v>
      </c>
      <c r="I216" t="s">
        <v>386</v>
      </c>
      <c r="J216" t="s">
        <v>257</v>
      </c>
      <c r="K216">
        <v>19.760000000000002</v>
      </c>
      <c r="L216">
        <v>60</v>
      </c>
      <c r="M216" t="s">
        <v>248</v>
      </c>
      <c r="N216" t="s">
        <v>252</v>
      </c>
      <c r="O216">
        <v>5</v>
      </c>
      <c r="P216">
        <v>19.760000000000002</v>
      </c>
      <c r="Q216">
        <v>1.75</v>
      </c>
      <c r="R216">
        <v>34.580000000000005</v>
      </c>
      <c r="S216">
        <v>39.580000000000005</v>
      </c>
      <c r="T216">
        <v>0</v>
      </c>
      <c r="U216" s="91">
        <v>0</v>
      </c>
      <c r="V216" s="91">
        <v>0</v>
      </c>
      <c r="W216">
        <v>32.5</v>
      </c>
      <c r="X216">
        <v>1</v>
      </c>
      <c r="Y216">
        <v>32.5</v>
      </c>
      <c r="Z216" s="183">
        <v>7.08</v>
      </c>
      <c r="AA216" t="s">
        <v>23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32.5</v>
      </c>
      <c r="AE216"/>
    </row>
    <row r="217" spans="1:31" x14ac:dyDescent="0.25">
      <c r="A217" t="s">
        <v>136</v>
      </c>
      <c r="B217" t="s">
        <v>442</v>
      </c>
      <c r="C217" t="s">
        <v>693</v>
      </c>
      <c r="D217" s="3">
        <v>1</v>
      </c>
      <c r="E217" t="s">
        <v>75</v>
      </c>
      <c r="F217" t="s">
        <v>393</v>
      </c>
      <c r="G217" s="2">
        <v>45644</v>
      </c>
      <c r="H217">
        <v>4044076</v>
      </c>
      <c r="I217" t="s">
        <v>60</v>
      </c>
      <c r="J217" t="s">
        <v>255</v>
      </c>
      <c r="K217">
        <v>11.38</v>
      </c>
      <c r="L217">
        <v>49</v>
      </c>
      <c r="M217" t="s">
        <v>248</v>
      </c>
      <c r="N217" t="s">
        <v>252</v>
      </c>
      <c r="O217">
        <v>5</v>
      </c>
      <c r="P217">
        <v>11.38</v>
      </c>
      <c r="Q217">
        <v>1.75</v>
      </c>
      <c r="R217">
        <v>19.915000000000003</v>
      </c>
      <c r="S217">
        <v>24.915000000000003</v>
      </c>
      <c r="T217">
        <v>5</v>
      </c>
      <c r="U217" s="91">
        <v>5</v>
      </c>
      <c r="V217" s="91">
        <v>0</v>
      </c>
      <c r="W217">
        <v>32.5</v>
      </c>
      <c r="X217">
        <v>0.81666666666666665</v>
      </c>
      <c r="Y217">
        <v>26.541666666666668</v>
      </c>
      <c r="Z217" s="183">
        <v>-1.6267</v>
      </c>
      <c r="AA217" t="s">
        <v>37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17">
        <f>Fares_Big_Star_Export[[#This Row],[Trip Time]]*Fares_Big_Star_Export[[#This Row],[HOURLY DATA]]/60</f>
        <v>26.541666666666668</v>
      </c>
      <c r="AE217"/>
    </row>
    <row r="218" spans="1:31" x14ac:dyDescent="0.25">
      <c r="A218" t="s">
        <v>21</v>
      </c>
      <c r="B218" t="s">
        <v>547</v>
      </c>
      <c r="C218" t="s">
        <v>675</v>
      </c>
      <c r="D218" s="3">
        <v>1</v>
      </c>
      <c r="E218" t="s">
        <v>75</v>
      </c>
      <c r="F218" t="s">
        <v>230</v>
      </c>
      <c r="G218" s="2">
        <v>45644</v>
      </c>
      <c r="H218">
        <v>4040620</v>
      </c>
      <c r="I218" t="s">
        <v>231</v>
      </c>
      <c r="J218" t="s">
        <v>257</v>
      </c>
      <c r="K218">
        <v>19.11</v>
      </c>
      <c r="L218">
        <v>34</v>
      </c>
      <c r="M218" t="s">
        <v>248</v>
      </c>
      <c r="N218" t="s">
        <v>252</v>
      </c>
      <c r="O218">
        <v>5</v>
      </c>
      <c r="P218">
        <v>19.11</v>
      </c>
      <c r="Q218">
        <v>1.75</v>
      </c>
      <c r="R218">
        <v>33.442499999999995</v>
      </c>
      <c r="S218">
        <v>38.442499999999995</v>
      </c>
      <c r="T218">
        <v>5</v>
      </c>
      <c r="U218" s="91">
        <v>5</v>
      </c>
      <c r="V218" s="91">
        <v>0</v>
      </c>
      <c r="W218">
        <v>32.5</v>
      </c>
      <c r="X218">
        <v>0.56666666666666665</v>
      </c>
      <c r="Y218">
        <v>18.416666666666668</v>
      </c>
      <c r="Z218" s="183">
        <v>20.0258</v>
      </c>
      <c r="AA218" t="s">
        <v>23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18.416666666666668</v>
      </c>
      <c r="AE218"/>
    </row>
    <row r="219" spans="1:31" x14ac:dyDescent="0.25">
      <c r="A219" t="s">
        <v>138</v>
      </c>
      <c r="B219" t="s">
        <v>562</v>
      </c>
      <c r="C219" t="s">
        <v>746</v>
      </c>
      <c r="D219" s="3">
        <v>1</v>
      </c>
      <c r="E219" t="s">
        <v>75</v>
      </c>
      <c r="F219" t="s">
        <v>384</v>
      </c>
      <c r="G219" s="2">
        <v>45644</v>
      </c>
      <c r="H219">
        <v>4043259</v>
      </c>
      <c r="I219" t="s">
        <v>36</v>
      </c>
      <c r="J219" t="s">
        <v>255</v>
      </c>
      <c r="K219">
        <v>21.37</v>
      </c>
      <c r="L219">
        <v>57</v>
      </c>
      <c r="M219" t="s">
        <v>248</v>
      </c>
      <c r="N219" t="s">
        <v>252</v>
      </c>
      <c r="O219">
        <v>5</v>
      </c>
      <c r="P219">
        <v>21.37</v>
      </c>
      <c r="Q219">
        <v>1.75</v>
      </c>
      <c r="R219">
        <v>37.397500000000001</v>
      </c>
      <c r="S219">
        <v>42.397500000000001</v>
      </c>
      <c r="T219">
        <v>5.5</v>
      </c>
      <c r="U219" s="91">
        <v>5.5</v>
      </c>
      <c r="V219" s="91">
        <v>0</v>
      </c>
      <c r="W219">
        <v>29</v>
      </c>
      <c r="X219">
        <v>0.95</v>
      </c>
      <c r="Y219">
        <v>27.549999999999997</v>
      </c>
      <c r="Z219" s="183">
        <v>14.8475</v>
      </c>
      <c r="AA219" t="s">
        <v>37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27.55</v>
      </c>
      <c r="AE219"/>
    </row>
    <row r="220" spans="1:31" x14ac:dyDescent="0.25">
      <c r="A220" t="s">
        <v>18</v>
      </c>
      <c r="B220" t="s">
        <v>692</v>
      </c>
      <c r="C220" t="s">
        <v>611</v>
      </c>
      <c r="D220" s="3">
        <v>1</v>
      </c>
      <c r="E220" t="s">
        <v>75</v>
      </c>
      <c r="F220" t="s">
        <v>403</v>
      </c>
      <c r="G220" s="2">
        <v>45644</v>
      </c>
      <c r="H220">
        <v>4044067</v>
      </c>
      <c r="I220" t="s">
        <v>404</v>
      </c>
      <c r="J220" t="s">
        <v>257</v>
      </c>
      <c r="K220">
        <v>31.58</v>
      </c>
      <c r="L220">
        <v>120</v>
      </c>
      <c r="M220" t="s">
        <v>248</v>
      </c>
      <c r="N220" t="s">
        <v>252</v>
      </c>
      <c r="O220">
        <v>6.5</v>
      </c>
      <c r="P220">
        <v>31.58</v>
      </c>
      <c r="Q220">
        <v>2</v>
      </c>
      <c r="R220">
        <v>63.16</v>
      </c>
      <c r="S220">
        <v>69.66</v>
      </c>
      <c r="T220">
        <v>5.5</v>
      </c>
      <c r="U220" s="91">
        <v>5.5</v>
      </c>
      <c r="V220" s="91">
        <v>0</v>
      </c>
      <c r="W220">
        <v>35.787500000000001</v>
      </c>
      <c r="X220">
        <v>2</v>
      </c>
      <c r="Y220">
        <v>71.575000000000003</v>
      </c>
      <c r="Z220" s="183">
        <v>-1.915</v>
      </c>
      <c r="AA220" t="s">
        <v>23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71.575000000000003</v>
      </c>
      <c r="AE220"/>
    </row>
    <row r="221" spans="1:31" x14ac:dyDescent="0.25">
      <c r="A221" t="s">
        <v>21</v>
      </c>
      <c r="B221" t="s">
        <v>645</v>
      </c>
      <c r="C221" t="s">
        <v>732</v>
      </c>
      <c r="D221" s="3">
        <v>0</v>
      </c>
      <c r="E221" t="s">
        <v>75</v>
      </c>
      <c r="F221" t="s">
        <v>230</v>
      </c>
      <c r="G221" s="2">
        <v>45644</v>
      </c>
      <c r="H221">
        <v>4043244</v>
      </c>
      <c r="I221" t="s">
        <v>231</v>
      </c>
      <c r="J221" t="s">
        <v>255</v>
      </c>
      <c r="K221">
        <v>29.88</v>
      </c>
      <c r="L221">
        <v>116</v>
      </c>
      <c r="M221" t="s">
        <v>248</v>
      </c>
      <c r="N221" t="s">
        <v>252</v>
      </c>
      <c r="O221">
        <v>5</v>
      </c>
      <c r="P221">
        <v>29.88</v>
      </c>
      <c r="Q221">
        <v>1.75</v>
      </c>
      <c r="R221">
        <v>52.29</v>
      </c>
      <c r="S221">
        <v>57.29</v>
      </c>
      <c r="T221">
        <v>0</v>
      </c>
      <c r="U221" s="91">
        <v>0</v>
      </c>
      <c r="V221" s="91">
        <v>0</v>
      </c>
      <c r="W221">
        <v>32.5</v>
      </c>
      <c r="X221">
        <v>1.9333333333333333</v>
      </c>
      <c r="Y221">
        <v>62.833333333333336</v>
      </c>
      <c r="Z221" s="183">
        <v>-5.5433000000000003</v>
      </c>
      <c r="AA221" t="s">
        <v>23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62.833333333333336</v>
      </c>
      <c r="AE221"/>
    </row>
    <row r="222" spans="1:31" x14ac:dyDescent="0.25">
      <c r="A222" t="s">
        <v>18</v>
      </c>
      <c r="B222" t="s">
        <v>413</v>
      </c>
      <c r="C222" t="s">
        <v>716</v>
      </c>
      <c r="D222" s="3">
        <v>0</v>
      </c>
      <c r="E222" t="s">
        <v>75</v>
      </c>
      <c r="F222" t="s">
        <v>382</v>
      </c>
      <c r="G222" s="2">
        <v>45644</v>
      </c>
      <c r="H222">
        <v>4041993</v>
      </c>
      <c r="I222" t="s">
        <v>33</v>
      </c>
      <c r="J222" t="s">
        <v>255</v>
      </c>
      <c r="K222">
        <v>14.12</v>
      </c>
      <c r="L222">
        <v>60</v>
      </c>
      <c r="M222" t="s">
        <v>248</v>
      </c>
      <c r="N222" t="s">
        <v>252</v>
      </c>
      <c r="O222">
        <v>6.5</v>
      </c>
      <c r="P222">
        <v>14.12</v>
      </c>
      <c r="Q222">
        <v>2</v>
      </c>
      <c r="R222">
        <v>28.24</v>
      </c>
      <c r="S222">
        <v>34.739999999999995</v>
      </c>
      <c r="T222">
        <v>0</v>
      </c>
      <c r="U222" s="91">
        <v>0</v>
      </c>
      <c r="V222" s="91">
        <v>0</v>
      </c>
      <c r="W222">
        <v>35.787500000000001</v>
      </c>
      <c r="X222">
        <v>1</v>
      </c>
      <c r="Y222">
        <v>35.787500000000001</v>
      </c>
      <c r="Z222" s="183">
        <v>-1.0475000000000001</v>
      </c>
      <c r="AA222" t="s">
        <v>23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35.787500000000001</v>
      </c>
      <c r="AE222"/>
    </row>
    <row r="223" spans="1:31" x14ac:dyDescent="0.25">
      <c r="A223" t="s">
        <v>142</v>
      </c>
      <c r="B223" t="s">
        <v>487</v>
      </c>
      <c r="C223" t="s">
        <v>503</v>
      </c>
      <c r="D223" s="3">
        <v>0</v>
      </c>
      <c r="E223" t="s">
        <v>75</v>
      </c>
      <c r="F223" t="s">
        <v>395</v>
      </c>
      <c r="G223" s="2">
        <v>45644</v>
      </c>
      <c r="H223">
        <v>4042005</v>
      </c>
      <c r="I223" t="s">
        <v>41</v>
      </c>
      <c r="J223" t="s">
        <v>255</v>
      </c>
      <c r="K223">
        <v>14.12</v>
      </c>
      <c r="L223">
        <v>43</v>
      </c>
      <c r="M223" t="s">
        <v>248</v>
      </c>
      <c r="N223" t="s">
        <v>252</v>
      </c>
      <c r="O223">
        <v>5</v>
      </c>
      <c r="P223">
        <v>14.12</v>
      </c>
      <c r="Q223">
        <v>1.75</v>
      </c>
      <c r="R223">
        <v>24.709999999999997</v>
      </c>
      <c r="S223">
        <v>29.709999999999997</v>
      </c>
      <c r="T223">
        <v>0</v>
      </c>
      <c r="U223" s="91">
        <v>0</v>
      </c>
      <c r="V223" s="91">
        <v>0</v>
      </c>
      <c r="W223">
        <v>32.5</v>
      </c>
      <c r="X223">
        <v>0.71666666666666667</v>
      </c>
      <c r="Y223">
        <v>23.291666666666668</v>
      </c>
      <c r="Z223" s="183">
        <v>6.4183000000000003</v>
      </c>
      <c r="AA223" t="s">
        <v>23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23.291666666666668</v>
      </c>
      <c r="AE223"/>
    </row>
    <row r="224" spans="1:31" x14ac:dyDescent="0.25">
      <c r="A224" t="s">
        <v>144</v>
      </c>
      <c r="B224" t="s">
        <v>723</v>
      </c>
      <c r="C224" t="s">
        <v>631</v>
      </c>
      <c r="D224" s="3">
        <v>0</v>
      </c>
      <c r="E224" t="s">
        <v>75</v>
      </c>
      <c r="F224" t="s">
        <v>396</v>
      </c>
      <c r="G224" s="2">
        <v>45644</v>
      </c>
      <c r="H224">
        <v>4040216</v>
      </c>
      <c r="I224" t="s">
        <v>39</v>
      </c>
      <c r="J224" t="s">
        <v>255</v>
      </c>
      <c r="K224">
        <v>10.39</v>
      </c>
      <c r="L224">
        <v>52</v>
      </c>
      <c r="M224" t="s">
        <v>248</v>
      </c>
      <c r="N224" t="s">
        <v>252</v>
      </c>
      <c r="O224">
        <v>5</v>
      </c>
      <c r="P224">
        <v>10.39</v>
      </c>
      <c r="Q224">
        <v>1.75</v>
      </c>
      <c r="R224">
        <v>18.182500000000001</v>
      </c>
      <c r="S224">
        <v>23.182500000000001</v>
      </c>
      <c r="T224">
        <v>0</v>
      </c>
      <c r="U224" s="91">
        <v>0</v>
      </c>
      <c r="V224" s="91">
        <v>0</v>
      </c>
      <c r="W224">
        <v>29</v>
      </c>
      <c r="X224">
        <v>0.8666666666666667</v>
      </c>
      <c r="Y224">
        <v>25.133333333333333</v>
      </c>
      <c r="Z224" s="183">
        <v>-1.9508000000000001</v>
      </c>
      <c r="AA224" t="s">
        <v>37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25.133333333333333</v>
      </c>
      <c r="AE224"/>
    </row>
    <row r="225" spans="1:31" x14ac:dyDescent="0.25">
      <c r="A225" t="s">
        <v>136</v>
      </c>
      <c r="B225" t="s">
        <v>690</v>
      </c>
      <c r="C225" t="s">
        <v>713</v>
      </c>
      <c r="D225" s="3">
        <v>0</v>
      </c>
      <c r="E225" t="s">
        <v>75</v>
      </c>
      <c r="F225" t="s">
        <v>393</v>
      </c>
      <c r="G225" s="2">
        <v>45644</v>
      </c>
      <c r="H225">
        <v>4042170</v>
      </c>
      <c r="I225" t="s">
        <v>60</v>
      </c>
      <c r="J225" t="s">
        <v>255</v>
      </c>
      <c r="K225">
        <v>19.53</v>
      </c>
      <c r="L225">
        <v>48</v>
      </c>
      <c r="M225" t="s">
        <v>248</v>
      </c>
      <c r="N225" t="s">
        <v>252</v>
      </c>
      <c r="O225">
        <v>5</v>
      </c>
      <c r="P225">
        <v>19.53</v>
      </c>
      <c r="Q225">
        <v>1.75</v>
      </c>
      <c r="R225">
        <v>34.177500000000002</v>
      </c>
      <c r="S225">
        <v>39.177500000000002</v>
      </c>
      <c r="T225">
        <v>5.5</v>
      </c>
      <c r="U225" s="91">
        <v>0</v>
      </c>
      <c r="V225" s="91">
        <v>5.5</v>
      </c>
      <c r="W225">
        <v>32.5</v>
      </c>
      <c r="X225">
        <v>0.8</v>
      </c>
      <c r="Y225">
        <v>26</v>
      </c>
      <c r="Z225" s="183">
        <v>13.1775</v>
      </c>
      <c r="AA225" t="s">
        <v>37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25">
        <f>Fares_Big_Star_Export[[#This Row],[Trip Time]]*Fares_Big_Star_Export[[#This Row],[HOURLY DATA]]/60</f>
        <v>26</v>
      </c>
      <c r="AE225"/>
    </row>
    <row r="226" spans="1:31" x14ac:dyDescent="0.25">
      <c r="A226" t="s">
        <v>142</v>
      </c>
      <c r="B226" t="s">
        <v>499</v>
      </c>
      <c r="C226" t="s">
        <v>733</v>
      </c>
      <c r="D226" s="3">
        <v>0</v>
      </c>
      <c r="E226" t="s">
        <v>75</v>
      </c>
      <c r="F226" t="s">
        <v>395</v>
      </c>
      <c r="G226" s="2">
        <v>45644</v>
      </c>
      <c r="H226">
        <v>4042495</v>
      </c>
      <c r="I226" t="s">
        <v>41</v>
      </c>
      <c r="J226" t="s">
        <v>255</v>
      </c>
      <c r="K226">
        <v>14.03</v>
      </c>
      <c r="L226">
        <v>32</v>
      </c>
      <c r="M226" t="s">
        <v>248</v>
      </c>
      <c r="N226" t="s">
        <v>252</v>
      </c>
      <c r="O226">
        <v>5</v>
      </c>
      <c r="P226">
        <v>14.03</v>
      </c>
      <c r="Q226">
        <v>1.75</v>
      </c>
      <c r="R226">
        <v>24.552499999999998</v>
      </c>
      <c r="S226">
        <v>29.552499999999998</v>
      </c>
      <c r="T226">
        <v>0</v>
      </c>
      <c r="U226" s="91">
        <v>0</v>
      </c>
      <c r="V226" s="91">
        <v>0</v>
      </c>
      <c r="W226">
        <v>32.5</v>
      </c>
      <c r="X226">
        <v>0.53333333333333333</v>
      </c>
      <c r="Y226">
        <v>17.333333333333332</v>
      </c>
      <c r="Z226" s="183">
        <v>12.219200000000001</v>
      </c>
      <c r="AA226" t="s">
        <v>23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17.333333333333332</v>
      </c>
      <c r="AE226"/>
    </row>
    <row r="227" spans="1:31" x14ac:dyDescent="0.25">
      <c r="A227" t="s">
        <v>142</v>
      </c>
      <c r="B227" t="s">
        <v>710</v>
      </c>
      <c r="C227" t="s">
        <v>711</v>
      </c>
      <c r="D227" s="3">
        <v>0</v>
      </c>
      <c r="E227" t="s">
        <v>75</v>
      </c>
      <c r="F227" t="s">
        <v>395</v>
      </c>
      <c r="G227" s="2">
        <v>45644</v>
      </c>
      <c r="H227">
        <v>4042145</v>
      </c>
      <c r="I227" t="s">
        <v>41</v>
      </c>
      <c r="J227" t="s">
        <v>255</v>
      </c>
      <c r="K227">
        <v>9.94</v>
      </c>
      <c r="L227">
        <v>22</v>
      </c>
      <c r="M227" t="s">
        <v>248</v>
      </c>
      <c r="N227" t="s">
        <v>252</v>
      </c>
      <c r="O227">
        <v>5</v>
      </c>
      <c r="P227">
        <v>9.94</v>
      </c>
      <c r="Q227">
        <v>1.75</v>
      </c>
      <c r="R227">
        <v>17.395</v>
      </c>
      <c r="S227">
        <v>22.395</v>
      </c>
      <c r="T227">
        <v>0</v>
      </c>
      <c r="U227" s="91">
        <v>0</v>
      </c>
      <c r="V227" s="91">
        <v>0</v>
      </c>
      <c r="W227">
        <v>32.5</v>
      </c>
      <c r="X227">
        <v>0.36666666666666664</v>
      </c>
      <c r="Y227">
        <v>11.916666666666666</v>
      </c>
      <c r="Z227" s="183">
        <v>10.478300000000001</v>
      </c>
      <c r="AA227" t="s">
        <v>23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11.916666666666666</v>
      </c>
      <c r="AE227"/>
    </row>
    <row r="228" spans="1:31" x14ac:dyDescent="0.25">
      <c r="A228" t="s">
        <v>144</v>
      </c>
      <c r="B228" t="s">
        <v>597</v>
      </c>
      <c r="C228" t="s">
        <v>582</v>
      </c>
      <c r="D228" s="3">
        <v>0</v>
      </c>
      <c r="E228" t="s">
        <v>75</v>
      </c>
      <c r="F228" t="s">
        <v>396</v>
      </c>
      <c r="G228" s="2">
        <v>45644</v>
      </c>
      <c r="H228">
        <v>4042566</v>
      </c>
      <c r="I228" t="s">
        <v>39</v>
      </c>
      <c r="J228" t="s">
        <v>255</v>
      </c>
      <c r="K228">
        <v>26.71</v>
      </c>
      <c r="L228">
        <v>129</v>
      </c>
      <c r="M228" t="s">
        <v>248</v>
      </c>
      <c r="N228" t="s">
        <v>252</v>
      </c>
      <c r="O228">
        <v>5</v>
      </c>
      <c r="P228">
        <v>26.71</v>
      </c>
      <c r="Q228">
        <v>1.75</v>
      </c>
      <c r="R228">
        <v>46.7425</v>
      </c>
      <c r="S228">
        <v>51.7425</v>
      </c>
      <c r="T228">
        <v>5.5</v>
      </c>
      <c r="U228" s="91">
        <v>0</v>
      </c>
      <c r="V228" s="91">
        <v>5.5</v>
      </c>
      <c r="W228">
        <v>29</v>
      </c>
      <c r="X228">
        <v>2.15</v>
      </c>
      <c r="Y228">
        <v>62.349999999999994</v>
      </c>
      <c r="Z228" s="183">
        <v>-10.6075</v>
      </c>
      <c r="AA228" t="s">
        <v>37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62.35</v>
      </c>
      <c r="AE228"/>
    </row>
    <row r="229" spans="1:31" x14ac:dyDescent="0.25">
      <c r="A229" t="s">
        <v>143</v>
      </c>
      <c r="B229" t="s">
        <v>640</v>
      </c>
      <c r="C229" t="s">
        <v>734</v>
      </c>
      <c r="D229" s="3">
        <v>0</v>
      </c>
      <c r="E229" t="s">
        <v>75</v>
      </c>
      <c r="F229" t="s">
        <v>399</v>
      </c>
      <c r="G229" s="2">
        <v>45644</v>
      </c>
      <c r="H229">
        <v>4042567</v>
      </c>
      <c r="I229" t="s">
        <v>400</v>
      </c>
      <c r="J229" t="s">
        <v>255</v>
      </c>
      <c r="K229">
        <v>26.71</v>
      </c>
      <c r="L229">
        <v>78</v>
      </c>
      <c r="M229" t="s">
        <v>248</v>
      </c>
      <c r="N229" t="s">
        <v>252</v>
      </c>
      <c r="O229">
        <v>5</v>
      </c>
      <c r="P229">
        <v>26.71</v>
      </c>
      <c r="Q229">
        <v>1.75</v>
      </c>
      <c r="R229">
        <v>46.7425</v>
      </c>
      <c r="S229">
        <v>51.7425</v>
      </c>
      <c r="T229">
        <v>5</v>
      </c>
      <c r="U229" s="91">
        <v>0</v>
      </c>
      <c r="V229" s="91">
        <v>5</v>
      </c>
      <c r="W229">
        <v>32.5</v>
      </c>
      <c r="X229">
        <v>1.3</v>
      </c>
      <c r="Y229">
        <v>42.25</v>
      </c>
      <c r="Z229" s="183">
        <v>9.4924999999999997</v>
      </c>
      <c r="AA229" t="s">
        <v>23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42.25</v>
      </c>
      <c r="AE229"/>
    </row>
    <row r="230" spans="1:31" x14ac:dyDescent="0.25">
      <c r="A230" t="s">
        <v>140</v>
      </c>
      <c r="B230" t="s">
        <v>735</v>
      </c>
      <c r="C230" t="s">
        <v>667</v>
      </c>
      <c r="D230" s="3">
        <v>0</v>
      </c>
      <c r="E230" t="s">
        <v>75</v>
      </c>
      <c r="F230" t="s">
        <v>385</v>
      </c>
      <c r="G230" s="2">
        <v>45644</v>
      </c>
      <c r="H230">
        <v>4043440</v>
      </c>
      <c r="I230" t="s">
        <v>386</v>
      </c>
      <c r="J230" t="s">
        <v>255</v>
      </c>
      <c r="K230">
        <v>9.1999999999999993</v>
      </c>
      <c r="L230">
        <v>46</v>
      </c>
      <c r="M230" t="s">
        <v>248</v>
      </c>
      <c r="N230" t="s">
        <v>252</v>
      </c>
      <c r="O230">
        <v>5</v>
      </c>
      <c r="P230">
        <v>9.1999999999999993</v>
      </c>
      <c r="Q230">
        <v>1.75</v>
      </c>
      <c r="R230">
        <v>16.099999999999998</v>
      </c>
      <c r="S230">
        <v>21.099999999999998</v>
      </c>
      <c r="T230">
        <v>5</v>
      </c>
      <c r="U230" s="91">
        <v>0</v>
      </c>
      <c r="V230" s="91">
        <v>5</v>
      </c>
      <c r="W230">
        <v>32.5</v>
      </c>
      <c r="X230">
        <v>0.76666666666666672</v>
      </c>
      <c r="Y230">
        <v>24.916666666666668</v>
      </c>
      <c r="Z230" s="183">
        <v>-3.8167</v>
      </c>
      <c r="AA230" t="s">
        <v>23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24.916666666666668</v>
      </c>
      <c r="AE230"/>
    </row>
    <row r="231" spans="1:31" x14ac:dyDescent="0.25">
      <c r="A231" t="s">
        <v>136</v>
      </c>
      <c r="B231" t="s">
        <v>736</v>
      </c>
      <c r="C231" t="s">
        <v>737</v>
      </c>
      <c r="D231" s="3">
        <v>0</v>
      </c>
      <c r="E231" t="s">
        <v>75</v>
      </c>
      <c r="F231" t="s">
        <v>393</v>
      </c>
      <c r="G231" s="2">
        <v>45644</v>
      </c>
      <c r="H231">
        <v>4043263</v>
      </c>
      <c r="I231" t="s">
        <v>60</v>
      </c>
      <c r="J231" t="s">
        <v>255</v>
      </c>
      <c r="K231">
        <v>21.37</v>
      </c>
      <c r="L231">
        <v>52</v>
      </c>
      <c r="M231" t="s">
        <v>248</v>
      </c>
      <c r="N231" t="s">
        <v>252</v>
      </c>
      <c r="O231">
        <v>5</v>
      </c>
      <c r="P231">
        <v>21.37</v>
      </c>
      <c r="Q231">
        <v>1.75</v>
      </c>
      <c r="R231">
        <v>37.397500000000001</v>
      </c>
      <c r="S231">
        <v>42.397500000000001</v>
      </c>
      <c r="T231">
        <v>5</v>
      </c>
      <c r="U231" s="91">
        <v>0</v>
      </c>
      <c r="V231" s="91">
        <v>5</v>
      </c>
      <c r="W231">
        <v>32.5</v>
      </c>
      <c r="X231">
        <v>0.8666666666666667</v>
      </c>
      <c r="Y231">
        <v>28.166666666666668</v>
      </c>
      <c r="Z231" s="183">
        <v>14.2308</v>
      </c>
      <c r="AA231" t="s">
        <v>37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31">
        <f>Fares_Big_Star_Export[[#This Row],[Trip Time]]*Fares_Big_Star_Export[[#This Row],[HOURLY DATA]]/60</f>
        <v>28.166666666666668</v>
      </c>
      <c r="AE231"/>
    </row>
    <row r="232" spans="1:31" x14ac:dyDescent="0.25">
      <c r="A232" t="s">
        <v>140</v>
      </c>
      <c r="B232" t="s">
        <v>739</v>
      </c>
      <c r="C232" t="s">
        <v>740</v>
      </c>
      <c r="D232" s="3">
        <v>0</v>
      </c>
      <c r="E232" t="s">
        <v>75</v>
      </c>
      <c r="F232" t="s">
        <v>385</v>
      </c>
      <c r="G232" s="2">
        <v>45644</v>
      </c>
      <c r="H232">
        <v>4043315</v>
      </c>
      <c r="I232" t="s">
        <v>386</v>
      </c>
      <c r="J232" t="s">
        <v>258</v>
      </c>
      <c r="K232">
        <v>9.58</v>
      </c>
      <c r="L232">
        <v>59</v>
      </c>
      <c r="M232" t="s">
        <v>249</v>
      </c>
      <c r="N232" t="s">
        <v>252</v>
      </c>
      <c r="O232">
        <v>6.5</v>
      </c>
      <c r="P232">
        <v>9.58</v>
      </c>
      <c r="Q232">
        <v>2</v>
      </c>
      <c r="R232">
        <v>19.16</v>
      </c>
      <c r="S232">
        <v>25.66</v>
      </c>
      <c r="T232">
        <v>5</v>
      </c>
      <c r="U232" s="91">
        <v>0</v>
      </c>
      <c r="V232" s="91">
        <v>5</v>
      </c>
      <c r="W232">
        <v>32.5</v>
      </c>
      <c r="X232">
        <v>0.98333333333333328</v>
      </c>
      <c r="Y232">
        <v>31.958333333333332</v>
      </c>
      <c r="Z232" s="183">
        <v>-6.2983000000000002</v>
      </c>
      <c r="AA232" t="s">
        <v>23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31.958333333333332</v>
      </c>
      <c r="AE232"/>
    </row>
    <row r="233" spans="1:31" x14ac:dyDescent="0.25">
      <c r="A233" t="s">
        <v>144</v>
      </c>
      <c r="B233" t="s">
        <v>741</v>
      </c>
      <c r="C233" t="s">
        <v>480</v>
      </c>
      <c r="D233" s="3">
        <v>0</v>
      </c>
      <c r="E233" t="s">
        <v>75</v>
      </c>
      <c r="F233" t="s">
        <v>396</v>
      </c>
      <c r="G233" s="2">
        <v>45644</v>
      </c>
      <c r="H233">
        <v>4043430</v>
      </c>
      <c r="I233" t="s">
        <v>39</v>
      </c>
      <c r="J233" t="s">
        <v>255</v>
      </c>
      <c r="K233">
        <v>28.26</v>
      </c>
      <c r="L233">
        <v>62</v>
      </c>
      <c r="M233" t="s">
        <v>248</v>
      </c>
      <c r="N233" t="s">
        <v>252</v>
      </c>
      <c r="O233">
        <v>5</v>
      </c>
      <c r="P233">
        <v>28.26</v>
      </c>
      <c r="Q233">
        <v>1.75</v>
      </c>
      <c r="R233">
        <v>49.455000000000005</v>
      </c>
      <c r="S233">
        <v>54.455000000000005</v>
      </c>
      <c r="T233">
        <v>5.5</v>
      </c>
      <c r="U233" s="91">
        <v>0</v>
      </c>
      <c r="V233" s="91">
        <v>5.5</v>
      </c>
      <c r="W233">
        <v>29</v>
      </c>
      <c r="X233">
        <v>1.0333333333333334</v>
      </c>
      <c r="Y233">
        <v>29.966666666666669</v>
      </c>
      <c r="Z233" s="183">
        <v>24.488299999999999</v>
      </c>
      <c r="AA233" t="s">
        <v>37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29.966666666666665</v>
      </c>
      <c r="AE233"/>
    </row>
    <row r="234" spans="1:31" x14ac:dyDescent="0.25">
      <c r="A234" t="s">
        <v>18</v>
      </c>
      <c r="B234" t="s">
        <v>738</v>
      </c>
      <c r="C234" t="s">
        <v>598</v>
      </c>
      <c r="D234" s="3">
        <v>0</v>
      </c>
      <c r="E234" t="s">
        <v>75</v>
      </c>
      <c r="F234" t="s">
        <v>401</v>
      </c>
      <c r="G234" s="2">
        <v>45644</v>
      </c>
      <c r="H234">
        <v>4043314</v>
      </c>
      <c r="I234" t="s">
        <v>383</v>
      </c>
      <c r="J234" t="s">
        <v>258</v>
      </c>
      <c r="K234">
        <v>10.19</v>
      </c>
      <c r="L234">
        <v>59</v>
      </c>
      <c r="M234" t="s">
        <v>249</v>
      </c>
      <c r="N234" t="s">
        <v>252</v>
      </c>
      <c r="O234">
        <v>6.5</v>
      </c>
      <c r="P234">
        <v>10.19</v>
      </c>
      <c r="Q234">
        <v>2</v>
      </c>
      <c r="R234">
        <v>20.38</v>
      </c>
      <c r="S234">
        <v>26.88</v>
      </c>
      <c r="T234">
        <v>0</v>
      </c>
      <c r="U234" s="91">
        <v>0</v>
      </c>
      <c r="V234" s="91">
        <v>0</v>
      </c>
      <c r="W234">
        <v>35.787500000000001</v>
      </c>
      <c r="X234">
        <v>0.98333333333333328</v>
      </c>
      <c r="Y234">
        <v>35.191041666666663</v>
      </c>
      <c r="Z234" s="183">
        <v>-8.3109999999999999</v>
      </c>
      <c r="AA234" t="s">
        <v>23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35.191041666666671</v>
      </c>
      <c r="AE234"/>
    </row>
    <row r="235" spans="1:31" x14ac:dyDescent="0.25">
      <c r="A235" t="s">
        <v>133</v>
      </c>
      <c r="B235" t="s">
        <v>743</v>
      </c>
      <c r="C235" t="s">
        <v>744</v>
      </c>
      <c r="D235" s="3">
        <v>0</v>
      </c>
      <c r="E235" t="s">
        <v>75</v>
      </c>
      <c r="F235" t="s">
        <v>405</v>
      </c>
      <c r="G235" s="2">
        <v>45644</v>
      </c>
      <c r="H235">
        <v>4041978</v>
      </c>
      <c r="I235" t="s">
        <v>64</v>
      </c>
      <c r="J235" t="s">
        <v>255</v>
      </c>
      <c r="K235">
        <v>26.9</v>
      </c>
      <c r="L235">
        <v>49</v>
      </c>
      <c r="M235" t="s">
        <v>248</v>
      </c>
      <c r="N235" t="s">
        <v>252</v>
      </c>
      <c r="O235">
        <v>5</v>
      </c>
      <c r="P235">
        <v>26.9</v>
      </c>
      <c r="Q235">
        <v>1.75</v>
      </c>
      <c r="R235">
        <v>47.074999999999996</v>
      </c>
      <c r="S235">
        <v>52.074999999999996</v>
      </c>
      <c r="T235">
        <v>5.5</v>
      </c>
      <c r="U235" s="91">
        <v>0</v>
      </c>
      <c r="V235" s="91">
        <v>5.5</v>
      </c>
      <c r="W235">
        <v>32.5</v>
      </c>
      <c r="X235">
        <v>0.81666666666666665</v>
      </c>
      <c r="Y235">
        <v>26.541666666666668</v>
      </c>
      <c r="Z235" s="183">
        <v>25.533300000000001</v>
      </c>
      <c r="AA235" t="s">
        <v>23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26.541666666666668</v>
      </c>
      <c r="AE235"/>
    </row>
    <row r="236" spans="1:31" x14ac:dyDescent="0.25">
      <c r="A236" t="s">
        <v>138</v>
      </c>
      <c r="B236" t="s">
        <v>745</v>
      </c>
      <c r="C236" t="s">
        <v>523</v>
      </c>
      <c r="D236" s="3">
        <v>0</v>
      </c>
      <c r="E236" t="s">
        <v>75</v>
      </c>
      <c r="F236" t="s">
        <v>384</v>
      </c>
      <c r="G236" s="2">
        <v>45644</v>
      </c>
      <c r="H236">
        <v>4040111</v>
      </c>
      <c r="I236" t="s">
        <v>36</v>
      </c>
      <c r="J236" t="s">
        <v>255</v>
      </c>
      <c r="K236">
        <v>11.47</v>
      </c>
      <c r="L236">
        <v>19</v>
      </c>
      <c r="M236" t="s">
        <v>248</v>
      </c>
      <c r="N236" t="s">
        <v>252</v>
      </c>
      <c r="O236">
        <v>5</v>
      </c>
      <c r="P236">
        <v>11.47</v>
      </c>
      <c r="Q236">
        <v>1.75</v>
      </c>
      <c r="R236">
        <v>20.072500000000002</v>
      </c>
      <c r="S236">
        <v>25.072500000000002</v>
      </c>
      <c r="T236">
        <v>0</v>
      </c>
      <c r="U236" s="91">
        <v>0</v>
      </c>
      <c r="V236" s="91">
        <v>0</v>
      </c>
      <c r="W236">
        <v>29</v>
      </c>
      <c r="X236">
        <v>0.31666666666666665</v>
      </c>
      <c r="Y236">
        <v>9.1833333333333336</v>
      </c>
      <c r="Z236" s="183">
        <v>15.889200000000001</v>
      </c>
      <c r="AA236" t="s">
        <v>37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9.1833333333333336</v>
      </c>
      <c r="AE236"/>
    </row>
    <row r="237" spans="1:31" x14ac:dyDescent="0.25">
      <c r="A237" t="s">
        <v>18</v>
      </c>
      <c r="B237" t="s">
        <v>669</v>
      </c>
      <c r="C237" t="s">
        <v>526</v>
      </c>
      <c r="D237" s="3">
        <v>0</v>
      </c>
      <c r="E237" t="s">
        <v>75</v>
      </c>
      <c r="F237" t="s">
        <v>403</v>
      </c>
      <c r="G237" s="2">
        <v>45644</v>
      </c>
      <c r="H237">
        <v>4042377</v>
      </c>
      <c r="I237" t="s">
        <v>404</v>
      </c>
      <c r="J237" t="s">
        <v>258</v>
      </c>
      <c r="K237">
        <v>9.48</v>
      </c>
      <c r="L237">
        <v>19</v>
      </c>
      <c r="M237" t="s">
        <v>249</v>
      </c>
      <c r="N237" t="s">
        <v>252</v>
      </c>
      <c r="O237">
        <v>6.5</v>
      </c>
      <c r="P237">
        <v>9.48</v>
      </c>
      <c r="Q237">
        <v>2</v>
      </c>
      <c r="R237">
        <v>18.96</v>
      </c>
      <c r="S237">
        <v>25.46</v>
      </c>
      <c r="T237">
        <v>5.5</v>
      </c>
      <c r="U237" s="91">
        <v>0</v>
      </c>
      <c r="V237" s="91">
        <v>5.5</v>
      </c>
      <c r="W237">
        <v>35.787500000000001</v>
      </c>
      <c r="X237">
        <v>0.31666666666666665</v>
      </c>
      <c r="Y237">
        <v>11.332708333333333</v>
      </c>
      <c r="Z237" s="183">
        <v>14.1273</v>
      </c>
      <c r="AA237" t="s">
        <v>23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11.332708333333333</v>
      </c>
      <c r="AE237"/>
    </row>
    <row r="238" spans="1:31" x14ac:dyDescent="0.25">
      <c r="A238" t="s">
        <v>18</v>
      </c>
      <c r="B238" t="s">
        <v>559</v>
      </c>
      <c r="C238" t="s">
        <v>729</v>
      </c>
      <c r="D238" s="3">
        <v>0</v>
      </c>
      <c r="E238" t="s">
        <v>75</v>
      </c>
      <c r="F238" t="s">
        <v>390</v>
      </c>
      <c r="G238" s="2">
        <v>45644</v>
      </c>
      <c r="H238">
        <v>4042183</v>
      </c>
      <c r="I238" t="s">
        <v>19</v>
      </c>
      <c r="J238" t="s">
        <v>392</v>
      </c>
      <c r="K238">
        <v>9.1999999999999993</v>
      </c>
      <c r="L238">
        <v>24</v>
      </c>
      <c r="M238" t="s">
        <v>248</v>
      </c>
      <c r="N238" t="s">
        <v>252</v>
      </c>
      <c r="O238">
        <v>6.5</v>
      </c>
      <c r="P238">
        <v>9.1999999999999993</v>
      </c>
      <c r="Q238">
        <v>2</v>
      </c>
      <c r="R238">
        <v>18.399999999999999</v>
      </c>
      <c r="S238">
        <v>24.9</v>
      </c>
      <c r="T238">
        <v>5</v>
      </c>
      <c r="U238" s="91">
        <v>0</v>
      </c>
      <c r="V238" s="91">
        <v>5</v>
      </c>
      <c r="W238">
        <v>35.787500000000001</v>
      </c>
      <c r="X238">
        <v>0.4</v>
      </c>
      <c r="Y238">
        <v>14.315000000000001</v>
      </c>
      <c r="Z238" s="183">
        <v>10.585000000000001</v>
      </c>
      <c r="AA238" t="s">
        <v>20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14.315000000000001</v>
      </c>
      <c r="AE238"/>
    </row>
    <row r="239" spans="1:31" x14ac:dyDescent="0.25">
      <c r="A239" t="s">
        <v>136</v>
      </c>
      <c r="B239" t="s">
        <v>726</v>
      </c>
      <c r="C239" t="s">
        <v>725</v>
      </c>
      <c r="D239" s="3">
        <v>0</v>
      </c>
      <c r="E239" t="s">
        <v>75</v>
      </c>
      <c r="F239" t="s">
        <v>229</v>
      </c>
      <c r="G239" s="2">
        <v>45644</v>
      </c>
      <c r="H239">
        <v>4042175</v>
      </c>
      <c r="I239" t="s">
        <v>55</v>
      </c>
      <c r="J239" t="s">
        <v>255</v>
      </c>
      <c r="K239">
        <v>19.53</v>
      </c>
      <c r="L239">
        <v>74</v>
      </c>
      <c r="M239" t="s">
        <v>248</v>
      </c>
      <c r="N239" t="s">
        <v>252</v>
      </c>
      <c r="O239">
        <v>5</v>
      </c>
      <c r="P239">
        <v>19.53</v>
      </c>
      <c r="Q239">
        <v>1.75</v>
      </c>
      <c r="R239">
        <v>34.177500000000002</v>
      </c>
      <c r="S239">
        <v>39.177500000000002</v>
      </c>
      <c r="T239">
        <v>5</v>
      </c>
      <c r="U239" s="91">
        <v>0</v>
      </c>
      <c r="V239" s="91">
        <v>5</v>
      </c>
      <c r="W239">
        <v>32.5</v>
      </c>
      <c r="X239">
        <v>1.2333333333333334</v>
      </c>
      <c r="Y239">
        <v>40.083333333333336</v>
      </c>
      <c r="Z239" s="183">
        <v>-0.90580000000000005</v>
      </c>
      <c r="AA239" t="s">
        <v>23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40.083333333333336</v>
      </c>
      <c r="AE239"/>
    </row>
    <row r="240" spans="1:31" x14ac:dyDescent="0.25">
      <c r="A240" t="s">
        <v>18</v>
      </c>
      <c r="B240" t="s">
        <v>665</v>
      </c>
      <c r="C240" t="s">
        <v>654</v>
      </c>
      <c r="D240" s="3">
        <v>0</v>
      </c>
      <c r="E240" t="s">
        <v>75</v>
      </c>
      <c r="F240" t="s">
        <v>387</v>
      </c>
      <c r="G240" s="2">
        <v>45644</v>
      </c>
      <c r="H240">
        <v>4042384</v>
      </c>
      <c r="I240" t="s">
        <v>388</v>
      </c>
      <c r="J240" t="s">
        <v>258</v>
      </c>
      <c r="K240">
        <v>9.48</v>
      </c>
      <c r="L240">
        <v>24</v>
      </c>
      <c r="M240" t="s">
        <v>249</v>
      </c>
      <c r="N240" t="s">
        <v>252</v>
      </c>
      <c r="O240">
        <v>6.5</v>
      </c>
      <c r="P240">
        <v>9.48</v>
      </c>
      <c r="Q240">
        <v>2</v>
      </c>
      <c r="R240">
        <v>18.96</v>
      </c>
      <c r="S240">
        <v>25.46</v>
      </c>
      <c r="T240">
        <v>5</v>
      </c>
      <c r="U240" s="91">
        <v>0</v>
      </c>
      <c r="V240" s="91">
        <v>5</v>
      </c>
      <c r="W240">
        <v>35.787500000000001</v>
      </c>
      <c r="X240">
        <v>0.4</v>
      </c>
      <c r="Y240">
        <v>14.315000000000001</v>
      </c>
      <c r="Z240" s="183">
        <v>11.145</v>
      </c>
      <c r="AA240" t="s">
        <v>23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14.315000000000001</v>
      </c>
      <c r="AE240"/>
    </row>
    <row r="241" spans="1:31" x14ac:dyDescent="0.25">
      <c r="A241" t="s">
        <v>18</v>
      </c>
      <c r="B241" t="s">
        <v>629</v>
      </c>
      <c r="C241" t="s">
        <v>742</v>
      </c>
      <c r="D241" s="3">
        <v>0</v>
      </c>
      <c r="E241" t="s">
        <v>75</v>
      </c>
      <c r="F241" t="s">
        <v>382</v>
      </c>
      <c r="G241" s="2">
        <v>45644</v>
      </c>
      <c r="H241">
        <v>4040137</v>
      </c>
      <c r="I241" t="s">
        <v>33</v>
      </c>
      <c r="J241" t="s">
        <v>255</v>
      </c>
      <c r="K241">
        <v>13.14</v>
      </c>
      <c r="L241">
        <v>90</v>
      </c>
      <c r="M241" t="s">
        <v>248</v>
      </c>
      <c r="N241" t="s">
        <v>252</v>
      </c>
      <c r="O241">
        <v>6.5</v>
      </c>
      <c r="P241">
        <v>13.14</v>
      </c>
      <c r="Q241">
        <v>2</v>
      </c>
      <c r="R241">
        <v>26.28</v>
      </c>
      <c r="S241">
        <v>32.78</v>
      </c>
      <c r="T241">
        <v>0</v>
      </c>
      <c r="U241" s="91">
        <v>0</v>
      </c>
      <c r="V241" s="91">
        <v>0</v>
      </c>
      <c r="W241">
        <v>35.787500000000001</v>
      </c>
      <c r="X241">
        <v>1.5</v>
      </c>
      <c r="Y241">
        <v>53.681250000000006</v>
      </c>
      <c r="Z241" s="183">
        <v>-20.901199999999999</v>
      </c>
      <c r="AA241" t="s">
        <v>23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53.681249999999999</v>
      </c>
      <c r="AE241"/>
    </row>
    <row r="242" spans="1:31" x14ac:dyDescent="0.25">
      <c r="A242" t="s">
        <v>143</v>
      </c>
      <c r="B242" t="s">
        <v>645</v>
      </c>
      <c r="C242" t="s">
        <v>750</v>
      </c>
      <c r="D242" s="3">
        <v>0</v>
      </c>
      <c r="E242" t="s">
        <v>75</v>
      </c>
      <c r="F242" t="s">
        <v>399</v>
      </c>
      <c r="G242" s="2">
        <v>45645</v>
      </c>
      <c r="H242">
        <v>4041222</v>
      </c>
      <c r="I242" t="s">
        <v>400</v>
      </c>
      <c r="J242" t="s">
        <v>258</v>
      </c>
      <c r="K242">
        <v>8.73</v>
      </c>
      <c r="L242">
        <v>31</v>
      </c>
      <c r="M242" t="s">
        <v>249</v>
      </c>
      <c r="N242" t="s">
        <v>252</v>
      </c>
      <c r="O242">
        <v>6.5</v>
      </c>
      <c r="P242">
        <v>8.73</v>
      </c>
      <c r="Q242">
        <v>2</v>
      </c>
      <c r="R242">
        <v>17.46</v>
      </c>
      <c r="S242">
        <v>23.96</v>
      </c>
      <c r="T242">
        <v>5</v>
      </c>
      <c r="U242" s="91">
        <v>0</v>
      </c>
      <c r="V242" s="91">
        <v>5</v>
      </c>
      <c r="W242">
        <v>32.5</v>
      </c>
      <c r="X242">
        <v>0.51666666666666672</v>
      </c>
      <c r="Y242">
        <v>16.791666666666668</v>
      </c>
      <c r="Z242" s="183">
        <v>7.1683000000000003</v>
      </c>
      <c r="AA242" t="s">
        <v>23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16.791666666666668</v>
      </c>
      <c r="AE242"/>
    </row>
    <row r="243" spans="1:31" x14ac:dyDescent="0.25">
      <c r="A243" t="s">
        <v>139</v>
      </c>
      <c r="B243" t="s">
        <v>662</v>
      </c>
      <c r="C243" t="s">
        <v>527</v>
      </c>
      <c r="D243" s="3">
        <v>0</v>
      </c>
      <c r="E243" t="s">
        <v>75</v>
      </c>
      <c r="F243" t="s">
        <v>389</v>
      </c>
      <c r="G243" s="2">
        <v>45645</v>
      </c>
      <c r="H243">
        <v>4041279</v>
      </c>
      <c r="I243" t="s">
        <v>43</v>
      </c>
      <c r="J243" t="s">
        <v>257</v>
      </c>
      <c r="K243">
        <v>15.14</v>
      </c>
      <c r="L243">
        <v>22</v>
      </c>
      <c r="M243" t="s">
        <v>248</v>
      </c>
      <c r="N243" t="s">
        <v>252</v>
      </c>
      <c r="O243">
        <v>5</v>
      </c>
      <c r="P243">
        <v>15.14</v>
      </c>
      <c r="Q243">
        <v>1.75</v>
      </c>
      <c r="R243">
        <v>26.495000000000001</v>
      </c>
      <c r="S243">
        <v>31.495000000000001</v>
      </c>
      <c r="T243">
        <v>5.5</v>
      </c>
      <c r="U243" s="91">
        <v>0</v>
      </c>
      <c r="V243" s="91">
        <v>5.5</v>
      </c>
      <c r="W243">
        <v>29</v>
      </c>
      <c r="X243">
        <v>0.36666666666666664</v>
      </c>
      <c r="Y243">
        <v>10.633333333333333</v>
      </c>
      <c r="Z243" s="183">
        <v>20.861699999999999</v>
      </c>
      <c r="AA243" t="s">
        <v>37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10.633333333333333</v>
      </c>
      <c r="AE243"/>
    </row>
    <row r="244" spans="1:31" x14ac:dyDescent="0.25">
      <c r="A244" t="s">
        <v>18</v>
      </c>
      <c r="B244" t="s">
        <v>751</v>
      </c>
      <c r="C244" t="s">
        <v>752</v>
      </c>
      <c r="D244" s="3">
        <v>0</v>
      </c>
      <c r="E244" t="s">
        <v>75</v>
      </c>
      <c r="F244" t="s">
        <v>390</v>
      </c>
      <c r="G244" s="2">
        <v>45645</v>
      </c>
      <c r="H244">
        <v>4041221</v>
      </c>
      <c r="I244" t="s">
        <v>19</v>
      </c>
      <c r="J244" t="s">
        <v>258</v>
      </c>
      <c r="K244">
        <v>8.73</v>
      </c>
      <c r="L244">
        <v>25</v>
      </c>
      <c r="M244" t="s">
        <v>249</v>
      </c>
      <c r="N244" t="s">
        <v>252</v>
      </c>
      <c r="O244">
        <v>6.5</v>
      </c>
      <c r="P244">
        <v>8.73</v>
      </c>
      <c r="Q244">
        <v>2</v>
      </c>
      <c r="R244">
        <v>17.46</v>
      </c>
      <c r="S244">
        <v>23.96</v>
      </c>
      <c r="T244">
        <v>5.5</v>
      </c>
      <c r="U244" s="91">
        <v>0</v>
      </c>
      <c r="V244" s="91">
        <v>5.5</v>
      </c>
      <c r="W244">
        <v>35.787500000000001</v>
      </c>
      <c r="X244">
        <v>0.41666666666666669</v>
      </c>
      <c r="Y244">
        <v>14.911458333333334</v>
      </c>
      <c r="Z244" s="183">
        <v>9.0485000000000007</v>
      </c>
      <c r="AA244" t="s">
        <v>20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14.911458333333334</v>
      </c>
      <c r="AE244"/>
    </row>
    <row r="245" spans="1:31" x14ac:dyDescent="0.25">
      <c r="A245" t="s">
        <v>18</v>
      </c>
      <c r="B245" t="s">
        <v>747</v>
      </c>
      <c r="C245" t="s">
        <v>748</v>
      </c>
      <c r="D245" s="3">
        <v>0</v>
      </c>
      <c r="E245" t="s">
        <v>75</v>
      </c>
      <c r="F245" t="s">
        <v>382</v>
      </c>
      <c r="G245" s="2">
        <v>45645</v>
      </c>
      <c r="H245">
        <v>4041235</v>
      </c>
      <c r="I245" t="s">
        <v>33</v>
      </c>
      <c r="J245" t="s">
        <v>255</v>
      </c>
      <c r="K245">
        <v>7.93</v>
      </c>
      <c r="L245">
        <v>43</v>
      </c>
      <c r="M245" t="s">
        <v>248</v>
      </c>
      <c r="N245" t="s">
        <v>252</v>
      </c>
      <c r="O245">
        <v>6.5</v>
      </c>
      <c r="P245">
        <v>7.93</v>
      </c>
      <c r="Q245">
        <v>2</v>
      </c>
      <c r="R245">
        <v>15.86</v>
      </c>
      <c r="S245">
        <v>22.36</v>
      </c>
      <c r="T245">
        <v>5.5</v>
      </c>
      <c r="U245" s="91">
        <v>0</v>
      </c>
      <c r="V245" s="91">
        <v>5.5</v>
      </c>
      <c r="W245">
        <v>35.787500000000001</v>
      </c>
      <c r="X245">
        <v>0.71666666666666667</v>
      </c>
      <c r="Y245">
        <v>25.647708333333334</v>
      </c>
      <c r="Z245" s="183">
        <v>-3.2877000000000001</v>
      </c>
      <c r="AA245" t="s">
        <v>23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25.647708333333334</v>
      </c>
      <c r="AE245"/>
    </row>
    <row r="246" spans="1:31" x14ac:dyDescent="0.25">
      <c r="A246" t="s">
        <v>140</v>
      </c>
      <c r="B246" t="s">
        <v>509</v>
      </c>
      <c r="C246" t="s">
        <v>637</v>
      </c>
      <c r="D246" s="3">
        <v>0</v>
      </c>
      <c r="E246" t="s">
        <v>75</v>
      </c>
      <c r="F246" t="s">
        <v>385</v>
      </c>
      <c r="G246" s="2">
        <v>45645</v>
      </c>
      <c r="H246">
        <v>4041251</v>
      </c>
      <c r="I246" t="s">
        <v>386</v>
      </c>
      <c r="J246" t="s">
        <v>255</v>
      </c>
      <c r="K246">
        <v>8.08</v>
      </c>
      <c r="L246">
        <v>31</v>
      </c>
      <c r="M246" t="s">
        <v>248</v>
      </c>
      <c r="N246" t="s">
        <v>252</v>
      </c>
      <c r="O246">
        <v>5</v>
      </c>
      <c r="P246">
        <v>8.08</v>
      </c>
      <c r="Q246">
        <v>1.75</v>
      </c>
      <c r="R246">
        <v>14.14</v>
      </c>
      <c r="S246">
        <v>19.14</v>
      </c>
      <c r="T246">
        <v>0</v>
      </c>
      <c r="U246" s="91">
        <v>0</v>
      </c>
      <c r="V246" s="91">
        <v>0</v>
      </c>
      <c r="W246">
        <v>32.5</v>
      </c>
      <c r="X246">
        <v>0.51666666666666672</v>
      </c>
      <c r="Y246">
        <v>16.791666666666668</v>
      </c>
      <c r="Z246" s="183">
        <v>2.3483000000000001</v>
      </c>
      <c r="AA246" t="s">
        <v>23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16.791666666666668</v>
      </c>
      <c r="AE246"/>
    </row>
    <row r="247" spans="1:31" x14ac:dyDescent="0.25">
      <c r="A247" t="s">
        <v>18</v>
      </c>
      <c r="B247" t="s">
        <v>517</v>
      </c>
      <c r="C247" t="s">
        <v>437</v>
      </c>
      <c r="D247" s="3">
        <v>0</v>
      </c>
      <c r="E247" t="s">
        <v>75</v>
      </c>
      <c r="F247" t="s">
        <v>382</v>
      </c>
      <c r="G247" s="2">
        <v>45645</v>
      </c>
      <c r="H247">
        <v>4041358</v>
      </c>
      <c r="I247" t="s">
        <v>33</v>
      </c>
      <c r="J247" t="s">
        <v>258</v>
      </c>
      <c r="K247">
        <v>8.35</v>
      </c>
      <c r="L247">
        <v>18</v>
      </c>
      <c r="M247" t="s">
        <v>249</v>
      </c>
      <c r="N247" t="s">
        <v>252</v>
      </c>
      <c r="O247">
        <v>6.5</v>
      </c>
      <c r="P247">
        <v>8.35</v>
      </c>
      <c r="Q247">
        <v>2</v>
      </c>
      <c r="R247">
        <v>16.7</v>
      </c>
      <c r="S247">
        <v>23.2</v>
      </c>
      <c r="T247">
        <v>5</v>
      </c>
      <c r="U247" s="91">
        <v>0</v>
      </c>
      <c r="V247" s="91">
        <v>5</v>
      </c>
      <c r="W247">
        <v>35.787500000000001</v>
      </c>
      <c r="X247">
        <v>0.3</v>
      </c>
      <c r="Y247">
        <v>10.73625</v>
      </c>
      <c r="Z247" s="183">
        <v>12.463800000000001</v>
      </c>
      <c r="AA247" t="s">
        <v>23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10.736250000000002</v>
      </c>
      <c r="AE247"/>
    </row>
    <row r="248" spans="1:31" x14ac:dyDescent="0.25">
      <c r="A248" t="s">
        <v>141</v>
      </c>
      <c r="B248" t="s">
        <v>753</v>
      </c>
      <c r="C248" t="s">
        <v>587</v>
      </c>
      <c r="D248" s="3">
        <v>0</v>
      </c>
      <c r="E248" t="s">
        <v>75</v>
      </c>
      <c r="F248" t="s">
        <v>406</v>
      </c>
      <c r="G248" s="2">
        <v>45645</v>
      </c>
      <c r="H248">
        <v>4041252</v>
      </c>
      <c r="I248" t="s">
        <v>66</v>
      </c>
      <c r="J248" t="s">
        <v>255</v>
      </c>
      <c r="K248">
        <v>8.08</v>
      </c>
      <c r="L248">
        <v>43</v>
      </c>
      <c r="M248" t="s">
        <v>248</v>
      </c>
      <c r="N248" t="s">
        <v>252</v>
      </c>
      <c r="O248">
        <v>5</v>
      </c>
      <c r="P248">
        <v>8.08</v>
      </c>
      <c r="Q248">
        <v>1.75</v>
      </c>
      <c r="R248">
        <v>14.14</v>
      </c>
      <c r="S248">
        <v>19.14</v>
      </c>
      <c r="T248">
        <v>0</v>
      </c>
      <c r="U248" s="91">
        <v>0</v>
      </c>
      <c r="V248" s="91">
        <v>0</v>
      </c>
      <c r="W248">
        <v>32.5</v>
      </c>
      <c r="X248">
        <v>0.71666666666666667</v>
      </c>
      <c r="Y248">
        <v>23.291666666666668</v>
      </c>
      <c r="Z248" s="183">
        <v>-4.1516999999999999</v>
      </c>
      <c r="AA248" t="s">
        <v>23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23.291666666666668</v>
      </c>
      <c r="AE248"/>
    </row>
    <row r="249" spans="1:31" x14ac:dyDescent="0.25">
      <c r="A249" t="s">
        <v>18</v>
      </c>
      <c r="B249" t="s">
        <v>749</v>
      </c>
      <c r="C249" t="s">
        <v>719</v>
      </c>
      <c r="D249" s="3">
        <v>0</v>
      </c>
      <c r="E249" t="s">
        <v>75</v>
      </c>
      <c r="F249" t="s">
        <v>380</v>
      </c>
      <c r="G249" s="2">
        <v>45645</v>
      </c>
      <c r="H249">
        <v>4041280</v>
      </c>
      <c r="I249" t="s">
        <v>69</v>
      </c>
      <c r="J249" t="s">
        <v>257</v>
      </c>
      <c r="K249">
        <v>15.14</v>
      </c>
      <c r="L249">
        <v>26</v>
      </c>
      <c r="M249" t="s">
        <v>248</v>
      </c>
      <c r="N249" t="s">
        <v>252</v>
      </c>
      <c r="O249">
        <v>6.5</v>
      </c>
      <c r="P249">
        <v>15.14</v>
      </c>
      <c r="Q249">
        <v>2</v>
      </c>
      <c r="R249">
        <v>30.28</v>
      </c>
      <c r="S249">
        <v>36.78</v>
      </c>
      <c r="T249">
        <v>5</v>
      </c>
      <c r="U249" s="91">
        <v>0</v>
      </c>
      <c r="V249" s="91">
        <v>5</v>
      </c>
      <c r="W249">
        <v>35.787500000000001</v>
      </c>
      <c r="X249">
        <v>0.43333333333333335</v>
      </c>
      <c r="Y249">
        <v>15.507916666666668</v>
      </c>
      <c r="Z249" s="183">
        <v>21.272099999999998</v>
      </c>
      <c r="AA249" t="s">
        <v>23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15.507916666666667</v>
      </c>
      <c r="AE249"/>
    </row>
    <row r="250" spans="1:31" x14ac:dyDescent="0.25">
      <c r="A250" t="s">
        <v>18</v>
      </c>
      <c r="B250" t="s">
        <v>438</v>
      </c>
      <c r="C250" t="s">
        <v>766</v>
      </c>
      <c r="D250" s="3">
        <v>0</v>
      </c>
      <c r="E250" t="s">
        <v>75</v>
      </c>
      <c r="F250" t="s">
        <v>390</v>
      </c>
      <c r="G250" s="2">
        <v>45645</v>
      </c>
      <c r="H250">
        <v>4041254</v>
      </c>
      <c r="I250" t="s">
        <v>19</v>
      </c>
      <c r="J250" t="s">
        <v>391</v>
      </c>
      <c r="K250">
        <v>20.11</v>
      </c>
      <c r="L250">
        <v>91</v>
      </c>
      <c r="M250" t="s">
        <v>248</v>
      </c>
      <c r="N250" t="s">
        <v>252</v>
      </c>
      <c r="O250">
        <v>6.5</v>
      </c>
      <c r="P250">
        <v>20.11</v>
      </c>
      <c r="Q250">
        <v>2</v>
      </c>
      <c r="R250">
        <v>40.22</v>
      </c>
      <c r="S250">
        <v>46.72</v>
      </c>
      <c r="T250">
        <v>5.5</v>
      </c>
      <c r="U250" s="91">
        <v>0</v>
      </c>
      <c r="V250" s="91">
        <v>5.5</v>
      </c>
      <c r="W250">
        <v>35.787500000000001</v>
      </c>
      <c r="X250">
        <v>1.5166666666666666</v>
      </c>
      <c r="Y250">
        <v>54.277708333333337</v>
      </c>
      <c r="Z250" s="183">
        <v>-7.5576999999999996</v>
      </c>
      <c r="AA250" t="s">
        <v>20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54.277708333333329</v>
      </c>
      <c r="AE250"/>
    </row>
    <row r="251" spans="1:31" x14ac:dyDescent="0.25">
      <c r="A251" t="s">
        <v>141</v>
      </c>
      <c r="B251" t="s">
        <v>762</v>
      </c>
      <c r="C251" t="s">
        <v>763</v>
      </c>
      <c r="D251" s="3">
        <v>0</v>
      </c>
      <c r="E251" t="s">
        <v>75</v>
      </c>
      <c r="F251" t="s">
        <v>406</v>
      </c>
      <c r="G251" s="2">
        <v>45645</v>
      </c>
      <c r="H251">
        <v>4041088</v>
      </c>
      <c r="I251" t="s">
        <v>66</v>
      </c>
      <c r="J251" t="s">
        <v>255</v>
      </c>
      <c r="K251">
        <v>4.38</v>
      </c>
      <c r="L251">
        <v>19</v>
      </c>
      <c r="M251" t="s">
        <v>248</v>
      </c>
      <c r="N251" t="s">
        <v>252</v>
      </c>
      <c r="O251">
        <v>5</v>
      </c>
      <c r="P251">
        <v>4.38</v>
      </c>
      <c r="Q251">
        <v>1.75</v>
      </c>
      <c r="R251">
        <v>7.665</v>
      </c>
      <c r="S251">
        <v>12.664999999999999</v>
      </c>
      <c r="T251">
        <v>5.5</v>
      </c>
      <c r="U251" s="91">
        <v>0</v>
      </c>
      <c r="V251" s="91">
        <v>5.5</v>
      </c>
      <c r="W251">
        <v>32.5</v>
      </c>
      <c r="X251">
        <v>0.31666666666666665</v>
      </c>
      <c r="Y251">
        <v>10.291666666666666</v>
      </c>
      <c r="Z251" s="183">
        <v>2.3733</v>
      </c>
      <c r="AA251" t="s">
        <v>23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10.291666666666666</v>
      </c>
      <c r="AE251"/>
    </row>
    <row r="252" spans="1:31" x14ac:dyDescent="0.25">
      <c r="A252" t="s">
        <v>140</v>
      </c>
      <c r="B252" t="s">
        <v>757</v>
      </c>
      <c r="C252" t="s">
        <v>472</v>
      </c>
      <c r="D252" s="3">
        <v>0</v>
      </c>
      <c r="E252" t="s">
        <v>75</v>
      </c>
      <c r="F252" t="s">
        <v>385</v>
      </c>
      <c r="G252" s="2">
        <v>45645</v>
      </c>
      <c r="H252">
        <v>4041086</v>
      </c>
      <c r="I252" t="s">
        <v>386</v>
      </c>
      <c r="J252" t="s">
        <v>258</v>
      </c>
      <c r="K252">
        <v>4.88</v>
      </c>
      <c r="L252">
        <v>29</v>
      </c>
      <c r="M252" t="s">
        <v>249</v>
      </c>
      <c r="N252" t="s">
        <v>252</v>
      </c>
      <c r="O252">
        <v>6.5</v>
      </c>
      <c r="P252">
        <v>4.88</v>
      </c>
      <c r="Q252">
        <v>2</v>
      </c>
      <c r="R252">
        <v>9.76</v>
      </c>
      <c r="S252">
        <v>16.259999999999998</v>
      </c>
      <c r="T252">
        <v>0</v>
      </c>
      <c r="U252" s="91">
        <v>0</v>
      </c>
      <c r="V252" s="91">
        <v>0</v>
      </c>
      <c r="W252">
        <v>32.5</v>
      </c>
      <c r="X252">
        <v>0.48333333333333334</v>
      </c>
      <c r="Y252">
        <v>15.708333333333334</v>
      </c>
      <c r="Z252" s="183">
        <v>0.55169999999999997</v>
      </c>
      <c r="AA252" t="s">
        <v>23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15.708333333333334</v>
      </c>
      <c r="AE252"/>
    </row>
    <row r="253" spans="1:31" x14ac:dyDescent="0.25">
      <c r="A253" t="s">
        <v>141</v>
      </c>
      <c r="B253" t="s">
        <v>758</v>
      </c>
      <c r="C253" t="s">
        <v>759</v>
      </c>
      <c r="D253" s="3">
        <v>0</v>
      </c>
      <c r="E253" t="s">
        <v>75</v>
      </c>
      <c r="F253" t="s">
        <v>406</v>
      </c>
      <c r="G253" s="2">
        <v>45645</v>
      </c>
      <c r="H253">
        <v>4041092</v>
      </c>
      <c r="I253" t="s">
        <v>66</v>
      </c>
      <c r="J253" t="s">
        <v>256</v>
      </c>
      <c r="K253">
        <v>15.66</v>
      </c>
      <c r="L253">
        <v>79</v>
      </c>
      <c r="M253" t="s">
        <v>248</v>
      </c>
      <c r="N253" t="s">
        <v>252</v>
      </c>
      <c r="O253">
        <v>5</v>
      </c>
      <c r="P253">
        <v>15.66</v>
      </c>
      <c r="Q253">
        <v>1.75</v>
      </c>
      <c r="R253">
        <v>27.405000000000001</v>
      </c>
      <c r="S253">
        <v>32.405000000000001</v>
      </c>
      <c r="T253">
        <v>0</v>
      </c>
      <c r="U253" s="91">
        <v>0</v>
      </c>
      <c r="V253" s="91">
        <v>0</v>
      </c>
      <c r="W253">
        <v>32.5</v>
      </c>
      <c r="X253">
        <v>1.3166666666666667</v>
      </c>
      <c r="Y253">
        <v>42.791666666666664</v>
      </c>
      <c r="Z253" s="183">
        <v>-10.386699999999999</v>
      </c>
      <c r="AA253" t="s">
        <v>23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42.791666666666664</v>
      </c>
      <c r="AE253"/>
    </row>
    <row r="254" spans="1:31" x14ac:dyDescent="0.25">
      <c r="A254" t="s">
        <v>138</v>
      </c>
      <c r="B254" t="s">
        <v>479</v>
      </c>
      <c r="C254" t="s">
        <v>760</v>
      </c>
      <c r="D254" s="3">
        <v>0</v>
      </c>
      <c r="E254" t="s">
        <v>75</v>
      </c>
      <c r="F254" t="s">
        <v>384</v>
      </c>
      <c r="G254" s="2">
        <v>45645</v>
      </c>
      <c r="H254">
        <v>4041091</v>
      </c>
      <c r="I254" t="s">
        <v>36</v>
      </c>
      <c r="J254" t="s">
        <v>256</v>
      </c>
      <c r="K254">
        <v>15.66</v>
      </c>
      <c r="L254">
        <v>90</v>
      </c>
      <c r="M254" t="s">
        <v>248</v>
      </c>
      <c r="N254" t="s">
        <v>252</v>
      </c>
      <c r="O254">
        <v>5</v>
      </c>
      <c r="P254">
        <v>15.66</v>
      </c>
      <c r="Q254">
        <v>1.75</v>
      </c>
      <c r="R254">
        <v>27.405000000000001</v>
      </c>
      <c r="S254">
        <v>32.405000000000001</v>
      </c>
      <c r="T254">
        <v>0</v>
      </c>
      <c r="U254" s="91">
        <v>0</v>
      </c>
      <c r="V254" s="91">
        <v>0</v>
      </c>
      <c r="W254">
        <v>29</v>
      </c>
      <c r="X254">
        <v>1.5</v>
      </c>
      <c r="Y254">
        <v>43.5</v>
      </c>
      <c r="Z254" s="183">
        <v>-11.095000000000001</v>
      </c>
      <c r="AA254" t="s">
        <v>37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43.5</v>
      </c>
      <c r="AE254"/>
    </row>
    <row r="255" spans="1:31" x14ac:dyDescent="0.25">
      <c r="A255" t="s">
        <v>18</v>
      </c>
      <c r="B255" t="s">
        <v>501</v>
      </c>
      <c r="C255" t="s">
        <v>714</v>
      </c>
      <c r="D255" s="3">
        <v>0</v>
      </c>
      <c r="E255" t="s">
        <v>75</v>
      </c>
      <c r="F255" t="s">
        <v>401</v>
      </c>
      <c r="G255" s="2">
        <v>45645</v>
      </c>
      <c r="H255">
        <v>4041090</v>
      </c>
      <c r="I255" t="s">
        <v>383</v>
      </c>
      <c r="J255" t="s">
        <v>255</v>
      </c>
      <c r="K255">
        <v>17.3</v>
      </c>
      <c r="L255">
        <v>50</v>
      </c>
      <c r="M255" t="s">
        <v>248</v>
      </c>
      <c r="N255" t="s">
        <v>252</v>
      </c>
      <c r="O255">
        <v>6.5</v>
      </c>
      <c r="P255">
        <v>17.3</v>
      </c>
      <c r="Q255">
        <v>2</v>
      </c>
      <c r="R255">
        <v>34.6</v>
      </c>
      <c r="S255">
        <v>41.1</v>
      </c>
      <c r="T255">
        <v>0</v>
      </c>
      <c r="U255" s="91">
        <v>0</v>
      </c>
      <c r="V255" s="91">
        <v>0</v>
      </c>
      <c r="W255">
        <v>35.787500000000001</v>
      </c>
      <c r="X255">
        <v>0.83333333333333337</v>
      </c>
      <c r="Y255">
        <v>29.822916666666668</v>
      </c>
      <c r="Z255" s="183">
        <v>11.277100000000001</v>
      </c>
      <c r="AA255" t="s">
        <v>23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29.822916666666668</v>
      </c>
      <c r="AE255"/>
    </row>
    <row r="256" spans="1:31" x14ac:dyDescent="0.25">
      <c r="A256" t="s">
        <v>138</v>
      </c>
      <c r="B256" t="s">
        <v>761</v>
      </c>
      <c r="C256" t="s">
        <v>414</v>
      </c>
      <c r="D256" s="3">
        <v>0</v>
      </c>
      <c r="E256" t="s">
        <v>75</v>
      </c>
      <c r="F256" t="s">
        <v>384</v>
      </c>
      <c r="G256" s="2">
        <v>45645</v>
      </c>
      <c r="H256">
        <v>4041089</v>
      </c>
      <c r="I256" t="s">
        <v>36</v>
      </c>
      <c r="J256" t="s">
        <v>255</v>
      </c>
      <c r="K256">
        <v>17.3</v>
      </c>
      <c r="L256">
        <v>49</v>
      </c>
      <c r="M256" t="s">
        <v>248</v>
      </c>
      <c r="N256" t="s">
        <v>252</v>
      </c>
      <c r="O256">
        <v>5</v>
      </c>
      <c r="P256">
        <v>17.3</v>
      </c>
      <c r="Q256">
        <v>1.75</v>
      </c>
      <c r="R256">
        <v>30.275000000000002</v>
      </c>
      <c r="S256">
        <v>35.275000000000006</v>
      </c>
      <c r="T256">
        <v>0</v>
      </c>
      <c r="U256" s="91">
        <v>0</v>
      </c>
      <c r="V256" s="91">
        <v>0</v>
      </c>
      <c r="W256">
        <v>29</v>
      </c>
      <c r="X256">
        <v>0.81666666666666665</v>
      </c>
      <c r="Y256">
        <v>23.683333333333334</v>
      </c>
      <c r="Z256" s="183">
        <v>11.591699999999999</v>
      </c>
      <c r="AA256" t="s">
        <v>37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23.683333333333334</v>
      </c>
      <c r="AE256"/>
    </row>
    <row r="257" spans="1:31" x14ac:dyDescent="0.25">
      <c r="A257" t="s">
        <v>135</v>
      </c>
      <c r="B257" t="s">
        <v>754</v>
      </c>
      <c r="C257" t="s">
        <v>755</v>
      </c>
      <c r="D257" s="3">
        <v>0</v>
      </c>
      <c r="E257" t="s">
        <v>75</v>
      </c>
      <c r="F257" t="s">
        <v>402</v>
      </c>
      <c r="G257" s="2">
        <v>45645</v>
      </c>
      <c r="H257">
        <v>4041087</v>
      </c>
      <c r="I257" t="s">
        <v>30</v>
      </c>
      <c r="J257" t="s">
        <v>258</v>
      </c>
      <c r="K257">
        <v>4.99</v>
      </c>
      <c r="L257">
        <v>24</v>
      </c>
      <c r="M257" t="s">
        <v>249</v>
      </c>
      <c r="N257" t="s">
        <v>252</v>
      </c>
      <c r="O257">
        <v>6.5</v>
      </c>
      <c r="P257">
        <v>4.99</v>
      </c>
      <c r="Q257">
        <v>2</v>
      </c>
      <c r="R257">
        <v>9.98</v>
      </c>
      <c r="S257">
        <v>16.48</v>
      </c>
      <c r="T257">
        <v>0</v>
      </c>
      <c r="U257" s="91">
        <v>0</v>
      </c>
      <c r="V257" s="91">
        <v>0</v>
      </c>
      <c r="W257">
        <v>32.5</v>
      </c>
      <c r="X257">
        <v>0.4</v>
      </c>
      <c r="Y257">
        <v>13</v>
      </c>
      <c r="Z257" s="183">
        <v>3.48</v>
      </c>
      <c r="AA257" t="s">
        <v>23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13</v>
      </c>
      <c r="AE257"/>
    </row>
    <row r="258" spans="1:31" x14ac:dyDescent="0.25">
      <c r="A258" t="s">
        <v>141</v>
      </c>
      <c r="B258" t="s">
        <v>764</v>
      </c>
      <c r="C258" t="s">
        <v>765</v>
      </c>
      <c r="D258" s="3">
        <v>0</v>
      </c>
      <c r="E258" t="s">
        <v>75</v>
      </c>
      <c r="F258" t="s">
        <v>406</v>
      </c>
      <c r="G258" s="2">
        <v>45645</v>
      </c>
      <c r="H258">
        <v>4040928</v>
      </c>
      <c r="I258" t="s">
        <v>66</v>
      </c>
      <c r="J258" t="s">
        <v>255</v>
      </c>
      <c r="K258">
        <v>10.39</v>
      </c>
      <c r="L258">
        <v>39</v>
      </c>
      <c r="M258" t="s">
        <v>248</v>
      </c>
      <c r="N258" t="s">
        <v>252</v>
      </c>
      <c r="O258">
        <v>5</v>
      </c>
      <c r="P258">
        <v>10.39</v>
      </c>
      <c r="Q258">
        <v>1.75</v>
      </c>
      <c r="R258">
        <v>18.182500000000001</v>
      </c>
      <c r="S258">
        <v>23.182500000000001</v>
      </c>
      <c r="T258">
        <v>5.5</v>
      </c>
      <c r="U258" s="91">
        <v>0</v>
      </c>
      <c r="V258" s="91">
        <v>5.5</v>
      </c>
      <c r="W258">
        <v>32.5</v>
      </c>
      <c r="X258">
        <v>0.65</v>
      </c>
      <c r="Y258">
        <v>21.125</v>
      </c>
      <c r="Z258" s="183">
        <v>2.0575000000000001</v>
      </c>
      <c r="AA258" t="s">
        <v>23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21.125</v>
      </c>
      <c r="AE258"/>
    </row>
    <row r="259" spans="1:31" x14ac:dyDescent="0.25">
      <c r="A259" t="s">
        <v>141</v>
      </c>
      <c r="B259" t="s">
        <v>762</v>
      </c>
      <c r="C259" t="s">
        <v>621</v>
      </c>
      <c r="D259" s="3">
        <v>0</v>
      </c>
      <c r="E259" t="s">
        <v>75</v>
      </c>
      <c r="F259" t="s">
        <v>406</v>
      </c>
      <c r="G259" s="2">
        <v>45645</v>
      </c>
      <c r="H259">
        <v>4041074</v>
      </c>
      <c r="I259" t="s">
        <v>66</v>
      </c>
      <c r="J259" t="s">
        <v>255</v>
      </c>
      <c r="K259">
        <v>10.039999999999999</v>
      </c>
      <c r="L259">
        <v>40</v>
      </c>
      <c r="M259" t="s">
        <v>248</v>
      </c>
      <c r="N259" t="s">
        <v>252</v>
      </c>
      <c r="O259">
        <v>5</v>
      </c>
      <c r="P259">
        <v>10.039999999999999</v>
      </c>
      <c r="Q259">
        <v>1.75</v>
      </c>
      <c r="R259">
        <v>17.57</v>
      </c>
      <c r="S259">
        <v>22.57</v>
      </c>
      <c r="T259">
        <v>0</v>
      </c>
      <c r="U259" s="91">
        <v>0</v>
      </c>
      <c r="V259" s="91">
        <v>0</v>
      </c>
      <c r="W259">
        <v>32.5</v>
      </c>
      <c r="X259">
        <v>0.66666666666666663</v>
      </c>
      <c r="Y259">
        <v>21.666666666666664</v>
      </c>
      <c r="Z259" s="183">
        <v>0.90329999999999999</v>
      </c>
      <c r="AA259" t="s">
        <v>23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21.666666666666668</v>
      </c>
      <c r="AE259"/>
    </row>
    <row r="260" spans="1:31" x14ac:dyDescent="0.25">
      <c r="A260" t="s">
        <v>18</v>
      </c>
      <c r="B260" t="s">
        <v>537</v>
      </c>
      <c r="C260" t="s">
        <v>756</v>
      </c>
      <c r="D260" s="3">
        <v>0</v>
      </c>
      <c r="E260" t="s">
        <v>75</v>
      </c>
      <c r="F260" t="s">
        <v>401</v>
      </c>
      <c r="G260" s="2">
        <v>45645</v>
      </c>
      <c r="H260">
        <v>4041253</v>
      </c>
      <c r="I260" t="s">
        <v>383</v>
      </c>
      <c r="J260" t="s">
        <v>258</v>
      </c>
      <c r="K260">
        <v>17.28</v>
      </c>
      <c r="L260">
        <v>46</v>
      </c>
      <c r="M260" t="s">
        <v>249</v>
      </c>
      <c r="N260" t="s">
        <v>252</v>
      </c>
      <c r="O260">
        <v>6.5</v>
      </c>
      <c r="P260">
        <v>17.28</v>
      </c>
      <c r="Q260">
        <v>2</v>
      </c>
      <c r="R260">
        <v>34.56</v>
      </c>
      <c r="S260">
        <v>41.06</v>
      </c>
      <c r="T260">
        <v>5</v>
      </c>
      <c r="U260" s="91">
        <v>0</v>
      </c>
      <c r="V260" s="91">
        <v>5</v>
      </c>
      <c r="W260">
        <v>35.787500000000001</v>
      </c>
      <c r="X260">
        <v>0.76666666666666672</v>
      </c>
      <c r="Y260">
        <v>27.437083333333337</v>
      </c>
      <c r="Z260" s="183">
        <v>13.6229</v>
      </c>
      <c r="AA260" t="s">
        <v>23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27.437083333333337</v>
      </c>
      <c r="AE260"/>
    </row>
    <row r="261" spans="1:31" x14ac:dyDescent="0.25">
      <c r="A261" t="s">
        <v>144</v>
      </c>
      <c r="B261" t="s">
        <v>767</v>
      </c>
      <c r="C261" t="s">
        <v>767</v>
      </c>
      <c r="D261" s="3">
        <v>0</v>
      </c>
      <c r="E261" t="s">
        <v>75</v>
      </c>
      <c r="F261" t="s">
        <v>396</v>
      </c>
      <c r="G261" s="2">
        <v>45645</v>
      </c>
      <c r="H261">
        <v>4040929</v>
      </c>
      <c r="I261" t="s">
        <v>39</v>
      </c>
      <c r="J261" t="s">
        <v>255</v>
      </c>
      <c r="K261">
        <v>10.39</v>
      </c>
      <c r="L261">
        <v>15</v>
      </c>
      <c r="M261" t="s">
        <v>248</v>
      </c>
      <c r="N261" t="s">
        <v>252</v>
      </c>
      <c r="O261">
        <v>5</v>
      </c>
      <c r="P261">
        <v>10.39</v>
      </c>
      <c r="Q261">
        <v>1.75</v>
      </c>
      <c r="R261">
        <v>18.182500000000001</v>
      </c>
      <c r="S261">
        <v>23.182500000000001</v>
      </c>
      <c r="T261">
        <v>0</v>
      </c>
      <c r="U261" s="91">
        <v>0</v>
      </c>
      <c r="V261" s="91">
        <v>0</v>
      </c>
      <c r="W261">
        <v>29</v>
      </c>
      <c r="X261">
        <v>0.25</v>
      </c>
      <c r="Y261">
        <v>7.25</v>
      </c>
      <c r="Z261" s="183">
        <v>15.932499999999999</v>
      </c>
      <c r="AA261" t="s">
        <v>37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7.25</v>
      </c>
      <c r="AE261"/>
    </row>
    <row r="262" spans="1:31" x14ac:dyDescent="0.25">
      <c r="A262" t="s">
        <v>136</v>
      </c>
      <c r="B262" t="s">
        <v>768</v>
      </c>
      <c r="C262" t="s">
        <v>656</v>
      </c>
      <c r="D262" s="3">
        <v>0</v>
      </c>
      <c r="E262" t="s">
        <v>75</v>
      </c>
      <c r="F262" t="s">
        <v>234</v>
      </c>
      <c r="G262" s="2">
        <v>45645</v>
      </c>
      <c r="H262">
        <v>4042101</v>
      </c>
      <c r="I262" t="s">
        <v>58</v>
      </c>
      <c r="J262" t="s">
        <v>255</v>
      </c>
      <c r="K262">
        <v>12.94</v>
      </c>
      <c r="L262">
        <v>26</v>
      </c>
      <c r="M262" t="s">
        <v>248</v>
      </c>
      <c r="N262" t="s">
        <v>252</v>
      </c>
      <c r="O262">
        <v>5</v>
      </c>
      <c r="P262">
        <v>12.94</v>
      </c>
      <c r="Q262">
        <v>1.75</v>
      </c>
      <c r="R262">
        <v>22.645</v>
      </c>
      <c r="S262">
        <v>27.645</v>
      </c>
      <c r="T262">
        <v>0</v>
      </c>
      <c r="U262" s="91">
        <v>0</v>
      </c>
      <c r="V262" s="91">
        <v>0</v>
      </c>
      <c r="W262">
        <v>32.5</v>
      </c>
      <c r="X262">
        <v>0.43333333333333335</v>
      </c>
      <c r="Y262">
        <v>14.083333333333334</v>
      </c>
      <c r="Z262" s="183">
        <v>13.5617</v>
      </c>
      <c r="AA262" t="s">
        <v>37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62">
        <f>Fares_Big_Star_Export[[#This Row],[Trip Time]]*Fares_Big_Star_Export[[#This Row],[HOURLY DATA]]/60</f>
        <v>14.083333333333334</v>
      </c>
      <c r="AE262"/>
    </row>
    <row r="263" spans="1:31" x14ac:dyDescent="0.25">
      <c r="A263" t="s">
        <v>144</v>
      </c>
      <c r="B263" t="s">
        <v>735</v>
      </c>
      <c r="C263" t="s">
        <v>769</v>
      </c>
      <c r="D263" s="3">
        <v>0</v>
      </c>
      <c r="E263" t="s">
        <v>75</v>
      </c>
      <c r="F263" t="s">
        <v>396</v>
      </c>
      <c r="G263" s="2">
        <v>45645</v>
      </c>
      <c r="H263">
        <v>4040858</v>
      </c>
      <c r="I263" t="s">
        <v>39</v>
      </c>
      <c r="J263" t="s">
        <v>255</v>
      </c>
      <c r="K263">
        <v>20.329999999999998</v>
      </c>
      <c r="L263">
        <v>99</v>
      </c>
      <c r="M263" t="s">
        <v>248</v>
      </c>
      <c r="N263" t="s">
        <v>252</v>
      </c>
      <c r="O263">
        <v>5</v>
      </c>
      <c r="P263">
        <v>20.329999999999998</v>
      </c>
      <c r="Q263">
        <v>1.75</v>
      </c>
      <c r="R263">
        <v>35.577500000000001</v>
      </c>
      <c r="S263">
        <v>40.577500000000001</v>
      </c>
      <c r="T263">
        <v>0</v>
      </c>
      <c r="U263" s="91">
        <v>0</v>
      </c>
      <c r="V263" s="91">
        <v>0</v>
      </c>
      <c r="W263">
        <v>29</v>
      </c>
      <c r="X263">
        <v>1.65</v>
      </c>
      <c r="Y263">
        <v>47.849999999999994</v>
      </c>
      <c r="Z263" s="183">
        <v>-7.2725</v>
      </c>
      <c r="AA263" t="s">
        <v>37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47.85</v>
      </c>
      <c r="AE263"/>
    </row>
    <row r="264" spans="1:31" x14ac:dyDescent="0.25">
      <c r="A264" t="s">
        <v>141</v>
      </c>
      <c r="B264" t="s">
        <v>770</v>
      </c>
      <c r="C264" t="s">
        <v>771</v>
      </c>
      <c r="D264" s="3">
        <v>0</v>
      </c>
      <c r="E264" t="s">
        <v>75</v>
      </c>
      <c r="F264" t="s">
        <v>406</v>
      </c>
      <c r="G264" s="2">
        <v>45645</v>
      </c>
      <c r="H264">
        <v>4042176</v>
      </c>
      <c r="I264" t="s">
        <v>66</v>
      </c>
      <c r="J264" t="s">
        <v>255</v>
      </c>
      <c r="K264">
        <v>19.53</v>
      </c>
      <c r="L264">
        <v>45</v>
      </c>
      <c r="M264" t="s">
        <v>248</v>
      </c>
      <c r="N264" t="s">
        <v>252</v>
      </c>
      <c r="O264">
        <v>5</v>
      </c>
      <c r="P264">
        <v>19.53</v>
      </c>
      <c r="Q264">
        <v>1.75</v>
      </c>
      <c r="R264">
        <v>34.177500000000002</v>
      </c>
      <c r="S264">
        <v>39.177500000000002</v>
      </c>
      <c r="T264">
        <v>5</v>
      </c>
      <c r="U264" s="91">
        <v>0</v>
      </c>
      <c r="V264" s="91">
        <v>5</v>
      </c>
      <c r="W264">
        <v>32.5</v>
      </c>
      <c r="X264">
        <v>0.75</v>
      </c>
      <c r="Y264">
        <v>24.375</v>
      </c>
      <c r="Z264" s="183">
        <v>14.8025</v>
      </c>
      <c r="AA264" t="s">
        <v>23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24.375</v>
      </c>
      <c r="AE264"/>
    </row>
    <row r="265" spans="1:31" x14ac:dyDescent="0.25">
      <c r="A265" t="s">
        <v>18</v>
      </c>
      <c r="B265" t="s">
        <v>772</v>
      </c>
      <c r="C265" t="s">
        <v>566</v>
      </c>
      <c r="D265" s="3">
        <v>0</v>
      </c>
      <c r="E265" t="s">
        <v>75</v>
      </c>
      <c r="F265" t="s">
        <v>380</v>
      </c>
      <c r="G265" s="2">
        <v>45645</v>
      </c>
      <c r="H265">
        <v>4042171</v>
      </c>
      <c r="I265" t="s">
        <v>69</v>
      </c>
      <c r="J265" t="s">
        <v>255</v>
      </c>
      <c r="K265">
        <v>19.53</v>
      </c>
      <c r="L265">
        <v>932</v>
      </c>
      <c r="M265" t="s">
        <v>248</v>
      </c>
      <c r="N265" t="s">
        <v>252</v>
      </c>
      <c r="O265">
        <v>6.5</v>
      </c>
      <c r="P265">
        <v>19.53</v>
      </c>
      <c r="Q265">
        <v>2</v>
      </c>
      <c r="R265">
        <v>39.06</v>
      </c>
      <c r="S265">
        <v>45.56</v>
      </c>
      <c r="T265">
        <v>5.5</v>
      </c>
      <c r="U265" s="91">
        <v>0</v>
      </c>
      <c r="V265" s="91">
        <v>5.5</v>
      </c>
      <c r="W265">
        <v>35.787500000000001</v>
      </c>
      <c r="X265">
        <v>15.533333333333333</v>
      </c>
      <c r="Y265">
        <v>555.8991666666667</v>
      </c>
      <c r="Z265" s="183">
        <v>-510.33920000000001</v>
      </c>
      <c r="AA265" t="s">
        <v>23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555.8991666666667</v>
      </c>
      <c r="AE265"/>
    </row>
    <row r="266" spans="1:31" x14ac:dyDescent="0.25">
      <c r="A266" t="s">
        <v>18</v>
      </c>
      <c r="B266" t="s">
        <v>773</v>
      </c>
      <c r="C266" t="s">
        <v>774</v>
      </c>
      <c r="D266" s="3">
        <v>0</v>
      </c>
      <c r="E266" t="s">
        <v>75</v>
      </c>
      <c r="F266" t="s">
        <v>382</v>
      </c>
      <c r="G266" s="2">
        <v>45645</v>
      </c>
      <c r="H266">
        <v>4042191</v>
      </c>
      <c r="I266" t="s">
        <v>33</v>
      </c>
      <c r="J266" t="s">
        <v>255</v>
      </c>
      <c r="K266">
        <v>8.51</v>
      </c>
      <c r="L266">
        <v>21</v>
      </c>
      <c r="M266" t="s">
        <v>248</v>
      </c>
      <c r="N266" t="s">
        <v>252</v>
      </c>
      <c r="O266">
        <v>6.5</v>
      </c>
      <c r="P266">
        <v>8.51</v>
      </c>
      <c r="Q266">
        <v>2</v>
      </c>
      <c r="R266">
        <v>17.02</v>
      </c>
      <c r="S266">
        <v>23.52</v>
      </c>
      <c r="T266">
        <v>5</v>
      </c>
      <c r="U266" s="91">
        <v>0</v>
      </c>
      <c r="V266" s="91">
        <v>5</v>
      </c>
      <c r="W266">
        <v>35.787500000000001</v>
      </c>
      <c r="X266">
        <v>0.35</v>
      </c>
      <c r="Y266">
        <v>12.525625</v>
      </c>
      <c r="Z266" s="183">
        <v>10.994400000000001</v>
      </c>
      <c r="AA266" t="s">
        <v>23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12.525625</v>
      </c>
      <c r="AE266"/>
    </row>
    <row r="267" spans="1:31" x14ac:dyDescent="0.25">
      <c r="A267" t="s">
        <v>133</v>
      </c>
      <c r="B267" t="s">
        <v>774</v>
      </c>
      <c r="C267" t="s">
        <v>438</v>
      </c>
      <c r="D267" s="3">
        <v>0</v>
      </c>
      <c r="E267" t="s">
        <v>75</v>
      </c>
      <c r="F267" t="s">
        <v>405</v>
      </c>
      <c r="G267" s="2">
        <v>45645</v>
      </c>
      <c r="H267">
        <v>4042006</v>
      </c>
      <c r="I267" t="s">
        <v>64</v>
      </c>
      <c r="J267" t="s">
        <v>255</v>
      </c>
      <c r="K267">
        <v>14.12</v>
      </c>
      <c r="L267">
        <v>86</v>
      </c>
      <c r="M267" t="s">
        <v>248</v>
      </c>
      <c r="N267" t="s">
        <v>252</v>
      </c>
      <c r="O267">
        <v>5</v>
      </c>
      <c r="P267">
        <v>14.12</v>
      </c>
      <c r="Q267">
        <v>1.75</v>
      </c>
      <c r="R267">
        <v>24.709999999999997</v>
      </c>
      <c r="S267">
        <v>29.709999999999997</v>
      </c>
      <c r="T267">
        <v>0</v>
      </c>
      <c r="U267" s="91">
        <v>0</v>
      </c>
      <c r="V267" s="91">
        <v>0</v>
      </c>
      <c r="W267">
        <v>32.5</v>
      </c>
      <c r="X267">
        <v>1.4333333333333333</v>
      </c>
      <c r="Y267">
        <v>46.583333333333336</v>
      </c>
      <c r="Z267" s="183">
        <v>-16.8733</v>
      </c>
      <c r="AA267" t="s">
        <v>23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46.583333333333336</v>
      </c>
      <c r="AE267"/>
    </row>
    <row r="268" spans="1:31" x14ac:dyDescent="0.25">
      <c r="A268" t="s">
        <v>136</v>
      </c>
      <c r="B268" t="s">
        <v>775</v>
      </c>
      <c r="C268" t="s">
        <v>776</v>
      </c>
      <c r="D268" s="3">
        <v>0</v>
      </c>
      <c r="E268" t="s">
        <v>75</v>
      </c>
      <c r="F268" t="s">
        <v>234</v>
      </c>
      <c r="G268" s="2">
        <v>45645</v>
      </c>
      <c r="H268">
        <v>4042184</v>
      </c>
      <c r="I268" t="s">
        <v>58</v>
      </c>
      <c r="J268" t="s">
        <v>255</v>
      </c>
      <c r="K268">
        <v>11.14</v>
      </c>
      <c r="L268">
        <v>20</v>
      </c>
      <c r="M268" t="s">
        <v>248</v>
      </c>
      <c r="N268" t="s">
        <v>252</v>
      </c>
      <c r="O268">
        <v>5</v>
      </c>
      <c r="P268">
        <v>11.14</v>
      </c>
      <c r="Q268">
        <v>1.75</v>
      </c>
      <c r="R268">
        <v>19.495000000000001</v>
      </c>
      <c r="S268">
        <v>24.495000000000001</v>
      </c>
      <c r="T268">
        <v>0</v>
      </c>
      <c r="U268" s="91">
        <v>0</v>
      </c>
      <c r="V268" s="91">
        <v>0</v>
      </c>
      <c r="W268">
        <v>32.5</v>
      </c>
      <c r="X268">
        <v>0.33333333333333331</v>
      </c>
      <c r="Y268">
        <v>10.833333333333332</v>
      </c>
      <c r="Z268" s="183">
        <v>13.6617</v>
      </c>
      <c r="AA268" t="s">
        <v>37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68">
        <f>Fares_Big_Star_Export[[#This Row],[Trip Time]]*Fares_Big_Star_Export[[#This Row],[HOURLY DATA]]/60</f>
        <v>10.833333333333334</v>
      </c>
      <c r="AE268"/>
    </row>
    <row r="269" spans="1:31" x14ac:dyDescent="0.25">
      <c r="A269" t="s">
        <v>144</v>
      </c>
      <c r="B269" t="s">
        <v>777</v>
      </c>
      <c r="C269" t="s">
        <v>778</v>
      </c>
      <c r="D269" s="3">
        <v>0</v>
      </c>
      <c r="E269" t="s">
        <v>75</v>
      </c>
      <c r="F269" t="s">
        <v>396</v>
      </c>
      <c r="G269" s="2">
        <v>45645</v>
      </c>
      <c r="H269">
        <v>4042083</v>
      </c>
      <c r="I269" t="s">
        <v>39</v>
      </c>
      <c r="J269" t="s">
        <v>257</v>
      </c>
      <c r="K269">
        <v>31.58</v>
      </c>
      <c r="L269">
        <v>18</v>
      </c>
      <c r="M269" t="s">
        <v>248</v>
      </c>
      <c r="N269" t="s">
        <v>252</v>
      </c>
      <c r="O269">
        <v>5</v>
      </c>
      <c r="P269">
        <v>31.58</v>
      </c>
      <c r="Q269">
        <v>1.75</v>
      </c>
      <c r="R269">
        <v>55.265000000000001</v>
      </c>
      <c r="S269">
        <v>60.265000000000001</v>
      </c>
      <c r="T269">
        <v>5.5</v>
      </c>
      <c r="U269" s="91">
        <v>0</v>
      </c>
      <c r="V269" s="91">
        <v>5.5</v>
      </c>
      <c r="W269">
        <v>29</v>
      </c>
      <c r="X269">
        <v>0.3</v>
      </c>
      <c r="Y269">
        <v>8.6999999999999993</v>
      </c>
      <c r="Z269" s="183">
        <v>51.564999999999998</v>
      </c>
      <c r="AA269" t="s">
        <v>37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8.6999999999999993</v>
      </c>
      <c r="AE269"/>
    </row>
    <row r="270" spans="1:31" x14ac:dyDescent="0.25">
      <c r="A270" t="s">
        <v>135</v>
      </c>
      <c r="B270" t="s">
        <v>779</v>
      </c>
      <c r="C270" t="s">
        <v>533</v>
      </c>
      <c r="D270" s="3">
        <v>0</v>
      </c>
      <c r="E270" t="s">
        <v>75</v>
      </c>
      <c r="F270" t="s">
        <v>402</v>
      </c>
      <c r="G270" s="2">
        <v>45645</v>
      </c>
      <c r="H270">
        <v>4042085</v>
      </c>
      <c r="I270" t="s">
        <v>30</v>
      </c>
      <c r="J270" t="s">
        <v>257</v>
      </c>
      <c r="K270">
        <v>31.58</v>
      </c>
      <c r="L270">
        <v>76</v>
      </c>
      <c r="M270" t="s">
        <v>248</v>
      </c>
      <c r="N270" t="s">
        <v>252</v>
      </c>
      <c r="O270">
        <v>5</v>
      </c>
      <c r="P270">
        <v>31.58</v>
      </c>
      <c r="Q270">
        <v>1.75</v>
      </c>
      <c r="R270">
        <v>55.265000000000001</v>
      </c>
      <c r="S270">
        <v>60.265000000000001</v>
      </c>
      <c r="T270">
        <v>3</v>
      </c>
      <c r="U270" s="91">
        <v>0</v>
      </c>
      <c r="V270" s="91">
        <v>3</v>
      </c>
      <c r="W270">
        <v>32.5</v>
      </c>
      <c r="X270">
        <v>1.2666666666666666</v>
      </c>
      <c r="Y270">
        <v>41.166666666666664</v>
      </c>
      <c r="Z270" s="183">
        <v>19.098299999999998</v>
      </c>
      <c r="AA270" t="s">
        <v>23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41.166666666666664</v>
      </c>
      <c r="AE270"/>
    </row>
    <row r="271" spans="1:31" x14ac:dyDescent="0.25">
      <c r="A271" t="s">
        <v>18</v>
      </c>
      <c r="B271" t="s">
        <v>742</v>
      </c>
      <c r="C271" t="s">
        <v>780</v>
      </c>
      <c r="D271" s="3">
        <v>0</v>
      </c>
      <c r="E271" t="s">
        <v>75</v>
      </c>
      <c r="F271" t="s">
        <v>382</v>
      </c>
      <c r="G271" s="2">
        <v>45645</v>
      </c>
      <c r="H271">
        <v>4042186</v>
      </c>
      <c r="I271" t="s">
        <v>33</v>
      </c>
      <c r="J271" t="s">
        <v>255</v>
      </c>
      <c r="K271">
        <v>8.51</v>
      </c>
      <c r="L271">
        <v>51</v>
      </c>
      <c r="M271" t="s">
        <v>248</v>
      </c>
      <c r="N271" t="s">
        <v>252</v>
      </c>
      <c r="O271">
        <v>6.5</v>
      </c>
      <c r="P271">
        <v>8.51</v>
      </c>
      <c r="Q271">
        <v>2</v>
      </c>
      <c r="R271">
        <v>17.02</v>
      </c>
      <c r="S271">
        <v>23.52</v>
      </c>
      <c r="T271">
        <v>5.5</v>
      </c>
      <c r="U271" s="91">
        <v>0</v>
      </c>
      <c r="V271" s="91">
        <v>5.5</v>
      </c>
      <c r="W271">
        <v>35.787500000000001</v>
      </c>
      <c r="X271">
        <v>0.85</v>
      </c>
      <c r="Y271">
        <v>30.419374999999999</v>
      </c>
      <c r="Z271" s="183">
        <v>-6.8994</v>
      </c>
      <c r="AA271" t="s">
        <v>23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30.419375000000002</v>
      </c>
      <c r="AE271"/>
    </row>
    <row r="272" spans="1:31" x14ac:dyDescent="0.25">
      <c r="A272" t="s">
        <v>139</v>
      </c>
      <c r="B272" t="s">
        <v>790</v>
      </c>
      <c r="C272" t="s">
        <v>785</v>
      </c>
      <c r="D272" s="3">
        <v>0</v>
      </c>
      <c r="E272" t="s">
        <v>75</v>
      </c>
      <c r="F272" t="s">
        <v>389</v>
      </c>
      <c r="G272" s="2">
        <v>45645</v>
      </c>
      <c r="H272">
        <v>4040857</v>
      </c>
      <c r="I272" t="s">
        <v>43</v>
      </c>
      <c r="J272" t="s">
        <v>255</v>
      </c>
      <c r="K272">
        <v>20.329999999999998</v>
      </c>
      <c r="L272">
        <v>56</v>
      </c>
      <c r="M272" t="s">
        <v>248</v>
      </c>
      <c r="N272" t="s">
        <v>252</v>
      </c>
      <c r="O272">
        <v>5</v>
      </c>
      <c r="P272">
        <v>20.329999999999998</v>
      </c>
      <c r="Q272">
        <v>1.75</v>
      </c>
      <c r="R272">
        <v>35.577500000000001</v>
      </c>
      <c r="S272">
        <v>40.577500000000001</v>
      </c>
      <c r="T272">
        <v>0</v>
      </c>
      <c r="U272" s="91">
        <v>0</v>
      </c>
      <c r="V272" s="91">
        <v>0</v>
      </c>
      <c r="W272">
        <v>29</v>
      </c>
      <c r="X272">
        <v>0.93333333333333335</v>
      </c>
      <c r="Y272">
        <v>27.066666666666666</v>
      </c>
      <c r="Z272" s="183">
        <v>13.5108</v>
      </c>
      <c r="AA272" t="s">
        <v>37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27.066666666666666</v>
      </c>
      <c r="AE272"/>
    </row>
    <row r="273" spans="1:31" x14ac:dyDescent="0.25">
      <c r="A273" t="s">
        <v>133</v>
      </c>
      <c r="B273" t="s">
        <v>683</v>
      </c>
      <c r="C273" t="s">
        <v>536</v>
      </c>
      <c r="D273" s="3">
        <v>0</v>
      </c>
      <c r="E273" t="s">
        <v>75</v>
      </c>
      <c r="F273" t="s">
        <v>405</v>
      </c>
      <c r="G273" s="2">
        <v>45645</v>
      </c>
      <c r="H273">
        <v>4041994</v>
      </c>
      <c r="I273" t="s">
        <v>64</v>
      </c>
      <c r="J273" t="s">
        <v>255</v>
      </c>
      <c r="K273">
        <v>14.12</v>
      </c>
      <c r="L273">
        <v>81</v>
      </c>
      <c r="M273" t="s">
        <v>248</v>
      </c>
      <c r="N273" t="s">
        <v>252</v>
      </c>
      <c r="O273">
        <v>5</v>
      </c>
      <c r="P273">
        <v>14.12</v>
      </c>
      <c r="Q273">
        <v>1.75</v>
      </c>
      <c r="R273">
        <v>24.709999999999997</v>
      </c>
      <c r="S273">
        <v>29.709999999999997</v>
      </c>
      <c r="T273">
        <v>0</v>
      </c>
      <c r="U273" s="91">
        <v>0</v>
      </c>
      <c r="V273" s="91">
        <v>0</v>
      </c>
      <c r="W273">
        <v>32.5</v>
      </c>
      <c r="X273">
        <v>1.35</v>
      </c>
      <c r="Y273">
        <v>43.875</v>
      </c>
      <c r="Z273" s="183">
        <v>-14.164999999999999</v>
      </c>
      <c r="AA273" t="s">
        <v>23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43.875</v>
      </c>
      <c r="AE273"/>
    </row>
    <row r="274" spans="1:31" x14ac:dyDescent="0.25">
      <c r="A274" t="s">
        <v>21</v>
      </c>
      <c r="B274" t="s">
        <v>783</v>
      </c>
      <c r="C274" t="s">
        <v>784</v>
      </c>
      <c r="D274" s="3">
        <v>0</v>
      </c>
      <c r="E274" t="s">
        <v>75</v>
      </c>
      <c r="F274" t="s">
        <v>232</v>
      </c>
      <c r="G274" s="2">
        <v>45645</v>
      </c>
      <c r="H274">
        <v>4041013</v>
      </c>
      <c r="I274" t="s">
        <v>233</v>
      </c>
      <c r="J274" t="s">
        <v>255</v>
      </c>
      <c r="K274">
        <v>20.98</v>
      </c>
      <c r="L274">
        <v>46</v>
      </c>
      <c r="M274" t="s">
        <v>248</v>
      </c>
      <c r="N274" t="s">
        <v>252</v>
      </c>
      <c r="O274">
        <v>5</v>
      </c>
      <c r="P274">
        <v>20.98</v>
      </c>
      <c r="Q274">
        <v>1.75</v>
      </c>
      <c r="R274">
        <v>36.715000000000003</v>
      </c>
      <c r="S274">
        <v>41.715000000000003</v>
      </c>
      <c r="T274">
        <v>0</v>
      </c>
      <c r="U274" s="91">
        <v>0</v>
      </c>
      <c r="V274" s="91">
        <v>0</v>
      </c>
      <c r="W274">
        <v>32.5</v>
      </c>
      <c r="X274">
        <v>0.76666666666666672</v>
      </c>
      <c r="Y274">
        <v>24.916666666666668</v>
      </c>
      <c r="Z274" s="183">
        <v>16.798300000000001</v>
      </c>
      <c r="AA274" t="s">
        <v>23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24.916666666666668</v>
      </c>
      <c r="AE274"/>
    </row>
    <row r="275" spans="1:31" x14ac:dyDescent="0.25">
      <c r="A275" t="s">
        <v>144</v>
      </c>
      <c r="B275" t="s">
        <v>735</v>
      </c>
      <c r="C275" t="s">
        <v>538</v>
      </c>
      <c r="D275" s="3">
        <v>0</v>
      </c>
      <c r="E275" t="s">
        <v>75</v>
      </c>
      <c r="F275" t="s">
        <v>396</v>
      </c>
      <c r="G275" s="2">
        <v>45645</v>
      </c>
      <c r="H275">
        <v>4040966</v>
      </c>
      <c r="I275" t="s">
        <v>39</v>
      </c>
      <c r="J275" t="s">
        <v>255</v>
      </c>
      <c r="K275">
        <v>17.43</v>
      </c>
      <c r="L275">
        <v>87</v>
      </c>
      <c r="M275" t="s">
        <v>248</v>
      </c>
      <c r="N275" t="s">
        <v>252</v>
      </c>
      <c r="O275">
        <v>5</v>
      </c>
      <c r="P275">
        <v>17.43</v>
      </c>
      <c r="Q275">
        <v>1.75</v>
      </c>
      <c r="R275">
        <v>30.502499999999998</v>
      </c>
      <c r="S275">
        <v>35.502499999999998</v>
      </c>
      <c r="T275">
        <v>0</v>
      </c>
      <c r="U275" s="91">
        <v>0</v>
      </c>
      <c r="V275" s="91">
        <v>0</v>
      </c>
      <c r="W275">
        <v>29</v>
      </c>
      <c r="X275">
        <v>1.45</v>
      </c>
      <c r="Y275">
        <v>42.05</v>
      </c>
      <c r="Z275" s="183">
        <v>-6.5475000000000003</v>
      </c>
      <c r="AA275" t="s">
        <v>37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42.05</v>
      </c>
      <c r="AE275"/>
    </row>
    <row r="276" spans="1:31" x14ac:dyDescent="0.25">
      <c r="A276" t="s">
        <v>139</v>
      </c>
      <c r="B276" t="s">
        <v>556</v>
      </c>
      <c r="C276" t="s">
        <v>785</v>
      </c>
      <c r="D276" s="3">
        <v>0</v>
      </c>
      <c r="E276" t="s">
        <v>75</v>
      </c>
      <c r="F276" t="s">
        <v>389</v>
      </c>
      <c r="G276" s="2">
        <v>45645</v>
      </c>
      <c r="H276">
        <v>4040965</v>
      </c>
      <c r="I276" t="s">
        <v>43</v>
      </c>
      <c r="J276" t="s">
        <v>255</v>
      </c>
      <c r="K276">
        <v>17.43</v>
      </c>
      <c r="L276">
        <v>36</v>
      </c>
      <c r="M276" t="s">
        <v>248</v>
      </c>
      <c r="N276" t="s">
        <v>252</v>
      </c>
      <c r="O276">
        <v>5</v>
      </c>
      <c r="P276">
        <v>17.43</v>
      </c>
      <c r="Q276">
        <v>1.75</v>
      </c>
      <c r="R276">
        <v>30.502499999999998</v>
      </c>
      <c r="S276">
        <v>35.502499999999998</v>
      </c>
      <c r="T276">
        <v>0</v>
      </c>
      <c r="U276" s="91">
        <v>0</v>
      </c>
      <c r="V276" s="91">
        <v>0</v>
      </c>
      <c r="W276">
        <v>29</v>
      </c>
      <c r="X276">
        <v>0.6</v>
      </c>
      <c r="Y276">
        <v>17.399999999999999</v>
      </c>
      <c r="Z276" s="183">
        <v>18.102499999999999</v>
      </c>
      <c r="AA276" t="s">
        <v>37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17.399999999999999</v>
      </c>
      <c r="AE276"/>
    </row>
    <row r="277" spans="1:31" x14ac:dyDescent="0.25">
      <c r="A277" t="s">
        <v>18</v>
      </c>
      <c r="B277" t="s">
        <v>741</v>
      </c>
      <c r="C277" t="s">
        <v>786</v>
      </c>
      <c r="D277" s="3">
        <v>0</v>
      </c>
      <c r="E277" t="s">
        <v>75</v>
      </c>
      <c r="F277" t="s">
        <v>403</v>
      </c>
      <c r="G277" s="2">
        <v>45645</v>
      </c>
      <c r="H277">
        <v>4040947</v>
      </c>
      <c r="I277" t="s">
        <v>404</v>
      </c>
      <c r="J277" t="s">
        <v>255</v>
      </c>
      <c r="K277">
        <v>11.22</v>
      </c>
      <c r="L277">
        <v>82</v>
      </c>
      <c r="M277" t="s">
        <v>248</v>
      </c>
      <c r="N277" t="s">
        <v>252</v>
      </c>
      <c r="O277">
        <v>6.5</v>
      </c>
      <c r="P277">
        <v>11.22</v>
      </c>
      <c r="Q277">
        <v>2</v>
      </c>
      <c r="R277">
        <v>22.44</v>
      </c>
      <c r="S277">
        <v>28.94</v>
      </c>
      <c r="T277">
        <v>0</v>
      </c>
      <c r="U277" s="91">
        <v>0</v>
      </c>
      <c r="V277" s="91">
        <v>0</v>
      </c>
      <c r="W277">
        <v>35.787500000000001</v>
      </c>
      <c r="X277">
        <v>1.3666666666666667</v>
      </c>
      <c r="Y277">
        <v>48.909583333333337</v>
      </c>
      <c r="Z277" s="183">
        <v>-19.9696</v>
      </c>
      <c r="AA277" t="s">
        <v>23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48.909583333333337</v>
      </c>
      <c r="AE277"/>
    </row>
    <row r="278" spans="1:31" x14ac:dyDescent="0.25">
      <c r="A278" t="s">
        <v>140</v>
      </c>
      <c r="B278" t="s">
        <v>787</v>
      </c>
      <c r="C278" t="s">
        <v>472</v>
      </c>
      <c r="D278" s="3">
        <v>0</v>
      </c>
      <c r="E278" t="s">
        <v>75</v>
      </c>
      <c r="F278" t="s">
        <v>385</v>
      </c>
      <c r="G278" s="2">
        <v>45645</v>
      </c>
      <c r="H278">
        <v>4040949</v>
      </c>
      <c r="I278" t="s">
        <v>386</v>
      </c>
      <c r="J278" t="s">
        <v>255</v>
      </c>
      <c r="K278">
        <v>7.08</v>
      </c>
      <c r="L278">
        <v>41</v>
      </c>
      <c r="M278" t="s">
        <v>248</v>
      </c>
      <c r="N278" t="s">
        <v>252</v>
      </c>
      <c r="O278">
        <v>5</v>
      </c>
      <c r="P278">
        <v>7.08</v>
      </c>
      <c r="Q278">
        <v>1.75</v>
      </c>
      <c r="R278">
        <v>12.39</v>
      </c>
      <c r="S278">
        <v>17.39</v>
      </c>
      <c r="T278">
        <v>0</v>
      </c>
      <c r="U278" s="91">
        <v>0</v>
      </c>
      <c r="V278" s="91">
        <v>0</v>
      </c>
      <c r="W278">
        <v>32.5</v>
      </c>
      <c r="X278">
        <v>0.68333333333333335</v>
      </c>
      <c r="Y278">
        <v>22.208333333333332</v>
      </c>
      <c r="Z278" s="183">
        <v>-4.8182999999999998</v>
      </c>
      <c r="AA278" t="s">
        <v>23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22.208333333333332</v>
      </c>
      <c r="AE278"/>
    </row>
    <row r="279" spans="1:31" x14ac:dyDescent="0.25">
      <c r="A279" t="s">
        <v>141</v>
      </c>
      <c r="B279" t="s">
        <v>775</v>
      </c>
      <c r="C279" t="s">
        <v>433</v>
      </c>
      <c r="D279" s="3">
        <v>0</v>
      </c>
      <c r="E279" t="s">
        <v>75</v>
      </c>
      <c r="F279" t="s">
        <v>406</v>
      </c>
      <c r="G279" s="2">
        <v>45645</v>
      </c>
      <c r="H279">
        <v>4040853</v>
      </c>
      <c r="I279" t="s">
        <v>66</v>
      </c>
      <c r="J279" t="s">
        <v>255</v>
      </c>
      <c r="K279">
        <v>13.14</v>
      </c>
      <c r="L279">
        <v>72</v>
      </c>
      <c r="M279" t="s">
        <v>248</v>
      </c>
      <c r="N279" t="s">
        <v>252</v>
      </c>
      <c r="O279">
        <v>5</v>
      </c>
      <c r="P279">
        <v>13.14</v>
      </c>
      <c r="Q279">
        <v>1.75</v>
      </c>
      <c r="R279">
        <v>22.995000000000001</v>
      </c>
      <c r="S279">
        <v>27.995000000000001</v>
      </c>
      <c r="T279">
        <v>0</v>
      </c>
      <c r="U279" s="91">
        <v>0</v>
      </c>
      <c r="V279" s="91">
        <v>0</v>
      </c>
      <c r="W279">
        <v>32.5</v>
      </c>
      <c r="X279">
        <v>1.2</v>
      </c>
      <c r="Y279">
        <v>39</v>
      </c>
      <c r="Z279" s="183">
        <v>-11.005000000000001</v>
      </c>
      <c r="AA279" t="s">
        <v>23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39</v>
      </c>
      <c r="AE279"/>
    </row>
    <row r="280" spans="1:31" x14ac:dyDescent="0.25">
      <c r="A280" t="s">
        <v>18</v>
      </c>
      <c r="B280" t="s">
        <v>458</v>
      </c>
      <c r="C280" t="s">
        <v>630</v>
      </c>
      <c r="D280" s="3">
        <v>0</v>
      </c>
      <c r="E280" t="s">
        <v>75</v>
      </c>
      <c r="F280" t="s">
        <v>403</v>
      </c>
      <c r="G280" s="2">
        <v>45645</v>
      </c>
      <c r="H280">
        <v>4040825</v>
      </c>
      <c r="I280" t="s">
        <v>404</v>
      </c>
      <c r="J280" t="s">
        <v>255</v>
      </c>
      <c r="K280">
        <v>11.47</v>
      </c>
      <c r="L280">
        <v>17</v>
      </c>
      <c r="M280" t="s">
        <v>248</v>
      </c>
      <c r="N280" t="s">
        <v>252</v>
      </c>
      <c r="O280">
        <v>6.5</v>
      </c>
      <c r="P280">
        <v>11.47</v>
      </c>
      <c r="Q280">
        <v>2</v>
      </c>
      <c r="R280">
        <v>22.94</v>
      </c>
      <c r="S280">
        <v>29.44</v>
      </c>
      <c r="T280">
        <v>0</v>
      </c>
      <c r="U280" s="91">
        <v>0</v>
      </c>
      <c r="V280" s="91">
        <v>0</v>
      </c>
      <c r="W280">
        <v>35.787500000000001</v>
      </c>
      <c r="X280">
        <v>0.28333333333333333</v>
      </c>
      <c r="Y280">
        <v>10.139791666666667</v>
      </c>
      <c r="Z280" s="183">
        <v>19.3002</v>
      </c>
      <c r="AA280" t="s">
        <v>23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10.139791666666667</v>
      </c>
      <c r="AE280"/>
    </row>
    <row r="281" spans="1:31" x14ac:dyDescent="0.25">
      <c r="A281" t="s">
        <v>18</v>
      </c>
      <c r="B281" t="s">
        <v>788</v>
      </c>
      <c r="C281" t="s">
        <v>789</v>
      </c>
      <c r="D281" s="3">
        <v>0</v>
      </c>
      <c r="E281" t="s">
        <v>75</v>
      </c>
      <c r="F281" t="s">
        <v>403</v>
      </c>
      <c r="G281" s="2">
        <v>45645</v>
      </c>
      <c r="H281">
        <v>4040824</v>
      </c>
      <c r="I281" t="s">
        <v>404</v>
      </c>
      <c r="J281" t="s">
        <v>255</v>
      </c>
      <c r="K281">
        <v>11.47</v>
      </c>
      <c r="L281">
        <v>104</v>
      </c>
      <c r="M281" t="s">
        <v>248</v>
      </c>
      <c r="N281" t="s">
        <v>252</v>
      </c>
      <c r="O281">
        <v>6.5</v>
      </c>
      <c r="P281">
        <v>11.47</v>
      </c>
      <c r="Q281">
        <v>2</v>
      </c>
      <c r="R281">
        <v>22.94</v>
      </c>
      <c r="S281">
        <v>29.44</v>
      </c>
      <c r="T281">
        <v>0</v>
      </c>
      <c r="U281" s="91">
        <v>0</v>
      </c>
      <c r="V281" s="91">
        <v>0</v>
      </c>
      <c r="W281">
        <v>35.787500000000001</v>
      </c>
      <c r="X281">
        <v>1.7333333333333334</v>
      </c>
      <c r="Y281">
        <v>62.031666666666673</v>
      </c>
      <c r="Z281" s="183">
        <v>-32.591700000000003</v>
      </c>
      <c r="AA281" t="s">
        <v>23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62.031666666666666</v>
      </c>
      <c r="AE281"/>
    </row>
    <row r="282" spans="1:31" x14ac:dyDescent="0.25">
      <c r="A282" t="s">
        <v>18</v>
      </c>
      <c r="B282" t="s">
        <v>781</v>
      </c>
      <c r="C282" t="s">
        <v>782</v>
      </c>
      <c r="D282" s="3">
        <v>0</v>
      </c>
      <c r="E282" t="s">
        <v>75</v>
      </c>
      <c r="F282" t="s">
        <v>390</v>
      </c>
      <c r="G282" s="2">
        <v>45645</v>
      </c>
      <c r="H282">
        <v>4041357</v>
      </c>
      <c r="I282" t="s">
        <v>19</v>
      </c>
      <c r="J282" t="s">
        <v>258</v>
      </c>
      <c r="K282">
        <v>8.35</v>
      </c>
      <c r="L282">
        <v>17</v>
      </c>
      <c r="M282" t="s">
        <v>249</v>
      </c>
      <c r="N282" t="s">
        <v>252</v>
      </c>
      <c r="O282">
        <v>6.5</v>
      </c>
      <c r="P282">
        <v>8.35</v>
      </c>
      <c r="Q282">
        <v>2</v>
      </c>
      <c r="R282">
        <v>16.7</v>
      </c>
      <c r="S282">
        <v>23.2</v>
      </c>
      <c r="T282">
        <v>5</v>
      </c>
      <c r="U282" s="91">
        <v>0</v>
      </c>
      <c r="V282" s="91">
        <v>5</v>
      </c>
      <c r="W282">
        <v>35.787500000000001</v>
      </c>
      <c r="X282">
        <v>0.28333333333333333</v>
      </c>
      <c r="Y282">
        <v>10.139791666666667</v>
      </c>
      <c r="Z282" s="183">
        <v>13.0602</v>
      </c>
      <c r="AA282" t="s">
        <v>20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10.139791666666667</v>
      </c>
      <c r="AE282"/>
    </row>
    <row r="283" spans="1:31" x14ac:dyDescent="0.25">
      <c r="A283" t="s">
        <v>141</v>
      </c>
      <c r="B283" t="s">
        <v>554</v>
      </c>
      <c r="C283" t="s">
        <v>414</v>
      </c>
      <c r="D283" s="3">
        <v>0</v>
      </c>
      <c r="E283" t="s">
        <v>75</v>
      </c>
      <c r="F283" t="s">
        <v>406</v>
      </c>
      <c r="G283" s="2">
        <v>45645</v>
      </c>
      <c r="H283">
        <v>4041073</v>
      </c>
      <c r="I283" t="s">
        <v>66</v>
      </c>
      <c r="J283" t="s">
        <v>255</v>
      </c>
      <c r="K283">
        <v>10.039999999999999</v>
      </c>
      <c r="L283">
        <v>48</v>
      </c>
      <c r="M283" t="s">
        <v>248</v>
      </c>
      <c r="N283" t="s">
        <v>252</v>
      </c>
      <c r="O283">
        <v>5</v>
      </c>
      <c r="P283">
        <v>10.039999999999999</v>
      </c>
      <c r="Q283">
        <v>1.75</v>
      </c>
      <c r="R283">
        <v>17.57</v>
      </c>
      <c r="S283">
        <v>22.57</v>
      </c>
      <c r="T283">
        <v>0</v>
      </c>
      <c r="U283" s="91">
        <v>0</v>
      </c>
      <c r="V283" s="91">
        <v>0</v>
      </c>
      <c r="W283">
        <v>32.5</v>
      </c>
      <c r="X283">
        <v>0.8</v>
      </c>
      <c r="Y283">
        <v>26</v>
      </c>
      <c r="Z283" s="183">
        <v>-3.43</v>
      </c>
      <c r="AA283" t="s">
        <v>23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26</v>
      </c>
      <c r="AE283"/>
    </row>
    <row r="284" spans="1:31" x14ac:dyDescent="0.25">
      <c r="A284" t="s">
        <v>18</v>
      </c>
      <c r="B284" t="s">
        <v>501</v>
      </c>
      <c r="C284" t="s">
        <v>791</v>
      </c>
      <c r="D284" s="3">
        <v>0</v>
      </c>
      <c r="E284" t="s">
        <v>75</v>
      </c>
      <c r="F284" t="s">
        <v>401</v>
      </c>
      <c r="G284" s="2">
        <v>45645</v>
      </c>
      <c r="H284">
        <v>4041115</v>
      </c>
      <c r="I284" t="s">
        <v>383</v>
      </c>
      <c r="J284" t="s">
        <v>255</v>
      </c>
      <c r="K284">
        <v>8.24</v>
      </c>
      <c r="L284">
        <v>21</v>
      </c>
      <c r="M284" t="s">
        <v>248</v>
      </c>
      <c r="N284" t="s">
        <v>252</v>
      </c>
      <c r="O284">
        <v>6.5</v>
      </c>
      <c r="P284">
        <v>8.24</v>
      </c>
      <c r="Q284">
        <v>2</v>
      </c>
      <c r="R284">
        <v>16.48</v>
      </c>
      <c r="S284">
        <v>22.98</v>
      </c>
      <c r="T284">
        <v>0</v>
      </c>
      <c r="U284" s="91">
        <v>0</v>
      </c>
      <c r="V284" s="91">
        <v>0</v>
      </c>
      <c r="W284">
        <v>35.787500000000001</v>
      </c>
      <c r="X284">
        <v>0.35</v>
      </c>
      <c r="Y284">
        <v>12.525625</v>
      </c>
      <c r="Z284" s="183">
        <v>10.4544</v>
      </c>
      <c r="AA284" t="s">
        <v>23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12.525625</v>
      </c>
      <c r="AE284"/>
    </row>
    <row r="285" spans="1:31" x14ac:dyDescent="0.25">
      <c r="A285" t="s">
        <v>133</v>
      </c>
      <c r="B285" t="s">
        <v>620</v>
      </c>
      <c r="C285" t="s">
        <v>763</v>
      </c>
      <c r="D285" s="3">
        <v>0</v>
      </c>
      <c r="E285" t="s">
        <v>75</v>
      </c>
      <c r="F285" t="s">
        <v>405</v>
      </c>
      <c r="G285" s="2">
        <v>45645</v>
      </c>
      <c r="H285">
        <v>4044790</v>
      </c>
      <c r="I285" t="s">
        <v>64</v>
      </c>
      <c r="J285" t="s">
        <v>255</v>
      </c>
      <c r="K285">
        <v>13.54</v>
      </c>
      <c r="L285">
        <v>92</v>
      </c>
      <c r="M285" t="s">
        <v>248</v>
      </c>
      <c r="N285" t="s">
        <v>252</v>
      </c>
      <c r="O285">
        <v>5</v>
      </c>
      <c r="P285">
        <v>13.54</v>
      </c>
      <c r="Q285">
        <v>1.75</v>
      </c>
      <c r="R285">
        <v>23.695</v>
      </c>
      <c r="S285">
        <v>28.695</v>
      </c>
      <c r="T285">
        <v>5</v>
      </c>
      <c r="U285" s="91">
        <v>0</v>
      </c>
      <c r="V285" s="91">
        <v>5</v>
      </c>
      <c r="W285">
        <v>32.5</v>
      </c>
      <c r="X285">
        <v>1.5333333333333334</v>
      </c>
      <c r="Y285">
        <v>49.833333333333336</v>
      </c>
      <c r="Z285" s="183">
        <v>-21.138300000000001</v>
      </c>
      <c r="AA285" t="s">
        <v>23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49.833333333333336</v>
      </c>
      <c r="AE285"/>
    </row>
    <row r="286" spans="1:31" x14ac:dyDescent="0.25">
      <c r="A286" t="s">
        <v>141</v>
      </c>
      <c r="B286" t="s">
        <v>716</v>
      </c>
      <c r="C286" t="s">
        <v>635</v>
      </c>
      <c r="D286" s="3">
        <v>0</v>
      </c>
      <c r="E286" t="s">
        <v>75</v>
      </c>
      <c r="F286" t="s">
        <v>406</v>
      </c>
      <c r="G286" s="2">
        <v>45645</v>
      </c>
      <c r="H286">
        <v>4044920</v>
      </c>
      <c r="I286" t="s">
        <v>66</v>
      </c>
      <c r="J286" t="s">
        <v>258</v>
      </c>
      <c r="K286">
        <v>11.6</v>
      </c>
      <c r="L286">
        <v>34</v>
      </c>
      <c r="M286" t="s">
        <v>249</v>
      </c>
      <c r="N286" t="s">
        <v>252</v>
      </c>
      <c r="O286">
        <v>6.5</v>
      </c>
      <c r="P286">
        <v>11.6</v>
      </c>
      <c r="Q286">
        <v>2</v>
      </c>
      <c r="R286">
        <v>23.2</v>
      </c>
      <c r="S286">
        <v>29.7</v>
      </c>
      <c r="T286">
        <v>5</v>
      </c>
      <c r="U286" s="91">
        <v>0</v>
      </c>
      <c r="V286" s="91">
        <v>5</v>
      </c>
      <c r="W286">
        <v>32.5</v>
      </c>
      <c r="X286">
        <v>0.56666666666666665</v>
      </c>
      <c r="Y286">
        <v>18.416666666666668</v>
      </c>
      <c r="Z286" s="183">
        <v>11.283300000000001</v>
      </c>
      <c r="AA286" t="s">
        <v>23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18.416666666666668</v>
      </c>
      <c r="AE286"/>
    </row>
    <row r="287" spans="1:31" x14ac:dyDescent="0.25">
      <c r="A287" t="s">
        <v>142</v>
      </c>
      <c r="B287" t="s">
        <v>481</v>
      </c>
      <c r="C287" t="s">
        <v>496</v>
      </c>
      <c r="D287" s="3">
        <v>1</v>
      </c>
      <c r="E287" t="s">
        <v>75</v>
      </c>
      <c r="F287" t="s">
        <v>395</v>
      </c>
      <c r="G287" s="2">
        <v>45645</v>
      </c>
      <c r="H287">
        <v>4044855</v>
      </c>
      <c r="I287" t="s">
        <v>41</v>
      </c>
      <c r="J287" t="s">
        <v>275</v>
      </c>
      <c r="K287">
        <v>12.78</v>
      </c>
      <c r="L287">
        <v>22</v>
      </c>
      <c r="M287" t="s">
        <v>249</v>
      </c>
      <c r="N287" t="s">
        <v>252</v>
      </c>
      <c r="O287">
        <v>6.5</v>
      </c>
      <c r="P287">
        <v>12.78</v>
      </c>
      <c r="Q287">
        <v>2</v>
      </c>
      <c r="R287">
        <v>25.56</v>
      </c>
      <c r="S287">
        <v>32.06</v>
      </c>
      <c r="T287">
        <v>5</v>
      </c>
      <c r="U287" s="91">
        <v>5</v>
      </c>
      <c r="V287" s="91">
        <v>0</v>
      </c>
      <c r="W287">
        <v>32.5</v>
      </c>
      <c r="X287">
        <v>0.36666666666666664</v>
      </c>
      <c r="Y287">
        <v>11.916666666666666</v>
      </c>
      <c r="Z287" s="183">
        <v>20.1433</v>
      </c>
      <c r="AA287" t="s">
        <v>23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11.916666666666666</v>
      </c>
      <c r="AE287"/>
    </row>
    <row r="288" spans="1:31" x14ac:dyDescent="0.25">
      <c r="A288" t="s">
        <v>18</v>
      </c>
      <c r="B288" t="s">
        <v>655</v>
      </c>
      <c r="C288" t="s">
        <v>792</v>
      </c>
      <c r="D288" s="3">
        <v>0</v>
      </c>
      <c r="E288" t="s">
        <v>75</v>
      </c>
      <c r="F288" t="s">
        <v>403</v>
      </c>
      <c r="G288" s="2">
        <v>45645</v>
      </c>
      <c r="H288">
        <v>4043276</v>
      </c>
      <c r="I288" t="s">
        <v>404</v>
      </c>
      <c r="J288" t="s">
        <v>257</v>
      </c>
      <c r="K288">
        <v>21.16</v>
      </c>
      <c r="L288">
        <v>74</v>
      </c>
      <c r="M288" t="s">
        <v>248</v>
      </c>
      <c r="N288" t="s">
        <v>252</v>
      </c>
      <c r="O288">
        <v>6.5</v>
      </c>
      <c r="P288">
        <v>21.16</v>
      </c>
      <c r="Q288">
        <v>2</v>
      </c>
      <c r="R288">
        <v>42.32</v>
      </c>
      <c r="S288">
        <v>48.82</v>
      </c>
      <c r="T288">
        <v>5</v>
      </c>
      <c r="U288" s="91">
        <v>0</v>
      </c>
      <c r="V288" s="91">
        <v>5</v>
      </c>
      <c r="W288">
        <v>35.787500000000001</v>
      </c>
      <c r="X288">
        <v>1.2333333333333334</v>
      </c>
      <c r="Y288">
        <v>44.137916666666669</v>
      </c>
      <c r="Z288" s="183">
        <v>4.6821000000000002</v>
      </c>
      <c r="AA288" t="s">
        <v>23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44.137916666666669</v>
      </c>
      <c r="AE288"/>
    </row>
    <row r="289" spans="1:31" x14ac:dyDescent="0.25">
      <c r="A289" t="s">
        <v>141</v>
      </c>
      <c r="B289" t="s">
        <v>594</v>
      </c>
      <c r="C289" t="s">
        <v>528</v>
      </c>
      <c r="D289" s="3">
        <v>1</v>
      </c>
      <c r="E289" t="s">
        <v>75</v>
      </c>
      <c r="F289" t="s">
        <v>406</v>
      </c>
      <c r="G289" s="2">
        <v>45645</v>
      </c>
      <c r="H289">
        <v>4043275</v>
      </c>
      <c r="I289" t="s">
        <v>66</v>
      </c>
      <c r="J289" t="s">
        <v>257</v>
      </c>
      <c r="K289">
        <v>21.16</v>
      </c>
      <c r="L289">
        <v>31</v>
      </c>
      <c r="M289" t="s">
        <v>248</v>
      </c>
      <c r="N289" t="s">
        <v>252</v>
      </c>
      <c r="O289">
        <v>5</v>
      </c>
      <c r="P289">
        <v>21.16</v>
      </c>
      <c r="Q289">
        <v>1.75</v>
      </c>
      <c r="R289">
        <v>37.03</v>
      </c>
      <c r="S289">
        <v>42.03</v>
      </c>
      <c r="T289">
        <v>5</v>
      </c>
      <c r="U289" s="91">
        <v>5</v>
      </c>
      <c r="V289" s="91">
        <v>0</v>
      </c>
      <c r="W289">
        <v>32.5</v>
      </c>
      <c r="X289">
        <v>0.51666666666666672</v>
      </c>
      <c r="Y289">
        <v>16.791666666666668</v>
      </c>
      <c r="Z289" s="183">
        <v>25.238299999999999</v>
      </c>
      <c r="AA289" t="s">
        <v>23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16.791666666666668</v>
      </c>
      <c r="AE289"/>
    </row>
    <row r="290" spans="1:31" x14ac:dyDescent="0.25">
      <c r="A290" t="s">
        <v>18</v>
      </c>
      <c r="B290" t="s">
        <v>793</v>
      </c>
      <c r="C290" t="s">
        <v>794</v>
      </c>
      <c r="D290" s="3">
        <v>0</v>
      </c>
      <c r="E290" t="s">
        <v>75</v>
      </c>
      <c r="F290" t="s">
        <v>387</v>
      </c>
      <c r="G290" s="2">
        <v>45645</v>
      </c>
      <c r="H290">
        <v>4043264</v>
      </c>
      <c r="I290" t="s">
        <v>388</v>
      </c>
      <c r="J290" t="s">
        <v>255</v>
      </c>
      <c r="K290">
        <v>21.37</v>
      </c>
      <c r="L290">
        <v>37</v>
      </c>
      <c r="M290" t="s">
        <v>248</v>
      </c>
      <c r="N290" t="s">
        <v>252</v>
      </c>
      <c r="O290">
        <v>6.5</v>
      </c>
      <c r="P290">
        <v>21.37</v>
      </c>
      <c r="Q290">
        <v>2</v>
      </c>
      <c r="R290">
        <v>42.74</v>
      </c>
      <c r="S290">
        <v>49.24</v>
      </c>
      <c r="T290">
        <v>5</v>
      </c>
      <c r="U290" s="91">
        <v>0</v>
      </c>
      <c r="V290" s="91">
        <v>5</v>
      </c>
      <c r="W290">
        <v>35.787500000000001</v>
      </c>
      <c r="X290">
        <v>0.6166666666666667</v>
      </c>
      <c r="Y290">
        <v>22.068958333333335</v>
      </c>
      <c r="Z290" s="183">
        <v>27.170999999999999</v>
      </c>
      <c r="AA290" t="s">
        <v>23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22.068958333333335</v>
      </c>
      <c r="AE290"/>
    </row>
    <row r="291" spans="1:31" x14ac:dyDescent="0.25">
      <c r="A291" t="s">
        <v>18</v>
      </c>
      <c r="B291" t="s">
        <v>795</v>
      </c>
      <c r="C291" t="s">
        <v>796</v>
      </c>
      <c r="D291" s="3">
        <v>1</v>
      </c>
      <c r="E291" t="s">
        <v>75</v>
      </c>
      <c r="F291" t="s">
        <v>387</v>
      </c>
      <c r="G291" s="2">
        <v>45645</v>
      </c>
      <c r="H291">
        <v>4043260</v>
      </c>
      <c r="I291" t="s">
        <v>388</v>
      </c>
      <c r="J291" t="s">
        <v>255</v>
      </c>
      <c r="K291">
        <v>21.37</v>
      </c>
      <c r="L291">
        <v>41</v>
      </c>
      <c r="M291" t="s">
        <v>248</v>
      </c>
      <c r="N291" t="s">
        <v>252</v>
      </c>
      <c r="O291">
        <v>6.5</v>
      </c>
      <c r="P291">
        <v>21.37</v>
      </c>
      <c r="Q291">
        <v>2</v>
      </c>
      <c r="R291">
        <v>42.74</v>
      </c>
      <c r="S291">
        <v>49.24</v>
      </c>
      <c r="T291">
        <v>5.5</v>
      </c>
      <c r="U291" s="91">
        <v>5.5</v>
      </c>
      <c r="V291" s="91">
        <v>0</v>
      </c>
      <c r="W291">
        <v>35.787500000000001</v>
      </c>
      <c r="X291">
        <v>0.68333333333333335</v>
      </c>
      <c r="Y291">
        <v>24.454791666666669</v>
      </c>
      <c r="Z291" s="183">
        <v>24.7852</v>
      </c>
      <c r="AA291" t="s">
        <v>23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24.454791666666669</v>
      </c>
      <c r="AE291"/>
    </row>
    <row r="292" spans="1:31" x14ac:dyDescent="0.25">
      <c r="A292" t="s">
        <v>21</v>
      </c>
      <c r="B292" t="s">
        <v>578</v>
      </c>
      <c r="C292" t="s">
        <v>797</v>
      </c>
      <c r="D292" s="3">
        <v>0</v>
      </c>
      <c r="E292" t="s">
        <v>75</v>
      </c>
      <c r="F292" t="s">
        <v>232</v>
      </c>
      <c r="G292" s="2">
        <v>45645</v>
      </c>
      <c r="H292">
        <v>4043496</v>
      </c>
      <c r="I292" t="s">
        <v>233</v>
      </c>
      <c r="J292" t="s">
        <v>255</v>
      </c>
      <c r="K292">
        <v>5.23</v>
      </c>
      <c r="L292">
        <v>17</v>
      </c>
      <c r="M292" t="s">
        <v>248</v>
      </c>
      <c r="N292" t="s">
        <v>252</v>
      </c>
      <c r="O292">
        <v>5</v>
      </c>
      <c r="P292">
        <v>5.23</v>
      </c>
      <c r="Q292">
        <v>1.75</v>
      </c>
      <c r="R292">
        <v>9.1524999999999999</v>
      </c>
      <c r="S292">
        <v>14.1525</v>
      </c>
      <c r="T292">
        <v>5</v>
      </c>
      <c r="U292" s="91">
        <v>0</v>
      </c>
      <c r="V292" s="91">
        <v>5</v>
      </c>
      <c r="W292">
        <v>32.5</v>
      </c>
      <c r="X292">
        <v>0.28333333333333333</v>
      </c>
      <c r="Y292">
        <v>9.2083333333333339</v>
      </c>
      <c r="Z292" s="183">
        <v>4.9442000000000004</v>
      </c>
      <c r="AA292" t="s">
        <v>23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9.2083333333333339</v>
      </c>
      <c r="AE292"/>
    </row>
    <row r="293" spans="1:31" x14ac:dyDescent="0.25">
      <c r="A293" t="s">
        <v>136</v>
      </c>
      <c r="B293" t="s">
        <v>605</v>
      </c>
      <c r="C293" t="s">
        <v>713</v>
      </c>
      <c r="D293" s="3">
        <v>0</v>
      </c>
      <c r="E293" t="s">
        <v>75</v>
      </c>
      <c r="F293" t="s">
        <v>393</v>
      </c>
      <c r="G293" s="2">
        <v>45645</v>
      </c>
      <c r="H293">
        <v>4043497</v>
      </c>
      <c r="I293" t="s">
        <v>60</v>
      </c>
      <c r="J293" t="s">
        <v>255</v>
      </c>
      <c r="K293">
        <v>5.23</v>
      </c>
      <c r="L293">
        <v>14</v>
      </c>
      <c r="M293" t="s">
        <v>248</v>
      </c>
      <c r="N293" t="s">
        <v>252</v>
      </c>
      <c r="O293">
        <v>5</v>
      </c>
      <c r="P293">
        <v>5.23</v>
      </c>
      <c r="Q293">
        <v>1.75</v>
      </c>
      <c r="R293">
        <v>9.1524999999999999</v>
      </c>
      <c r="S293">
        <v>14.1525</v>
      </c>
      <c r="T293">
        <v>3.75</v>
      </c>
      <c r="U293" s="91">
        <v>0</v>
      </c>
      <c r="V293" s="91">
        <v>3.75</v>
      </c>
      <c r="W293">
        <v>32.5</v>
      </c>
      <c r="X293">
        <v>0.23333333333333334</v>
      </c>
      <c r="Y293">
        <v>7.583333333333333</v>
      </c>
      <c r="Z293" s="183">
        <v>6.5692000000000004</v>
      </c>
      <c r="AA293" t="s">
        <v>37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293">
        <f>Fares_Big_Star_Export[[#This Row],[Trip Time]]*Fares_Big_Star_Export[[#This Row],[HOURLY DATA]]/60</f>
        <v>7.583333333333333</v>
      </c>
      <c r="AE293"/>
    </row>
    <row r="294" spans="1:31" x14ac:dyDescent="0.25">
      <c r="A294" t="s">
        <v>139</v>
      </c>
      <c r="B294" t="s">
        <v>798</v>
      </c>
      <c r="C294" t="s">
        <v>626</v>
      </c>
      <c r="D294" s="3">
        <v>0</v>
      </c>
      <c r="E294" t="s">
        <v>75</v>
      </c>
      <c r="F294" t="s">
        <v>389</v>
      </c>
      <c r="G294" s="2">
        <v>45645</v>
      </c>
      <c r="H294">
        <v>4044151</v>
      </c>
      <c r="I294" t="s">
        <v>43</v>
      </c>
      <c r="J294" t="s">
        <v>255</v>
      </c>
      <c r="K294">
        <v>9.25</v>
      </c>
      <c r="L294">
        <v>28</v>
      </c>
      <c r="M294" t="s">
        <v>248</v>
      </c>
      <c r="N294" t="s">
        <v>252</v>
      </c>
      <c r="O294">
        <v>5</v>
      </c>
      <c r="P294">
        <v>9.25</v>
      </c>
      <c r="Q294">
        <v>1.75</v>
      </c>
      <c r="R294">
        <v>16.1875</v>
      </c>
      <c r="S294">
        <v>21.1875</v>
      </c>
      <c r="T294">
        <v>5</v>
      </c>
      <c r="U294" s="91">
        <v>0</v>
      </c>
      <c r="V294" s="91">
        <v>5</v>
      </c>
      <c r="W294">
        <v>29</v>
      </c>
      <c r="X294">
        <v>0.46666666666666667</v>
      </c>
      <c r="Y294">
        <v>13.533333333333333</v>
      </c>
      <c r="Z294" s="183">
        <v>7.6542000000000003</v>
      </c>
      <c r="AA294" t="s">
        <v>37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13.533333333333333</v>
      </c>
      <c r="AE294"/>
    </row>
    <row r="295" spans="1:31" x14ac:dyDescent="0.25">
      <c r="A295" t="s">
        <v>138</v>
      </c>
      <c r="B295" t="s">
        <v>756</v>
      </c>
      <c r="C295" t="s">
        <v>665</v>
      </c>
      <c r="D295" s="3">
        <v>0</v>
      </c>
      <c r="E295" t="s">
        <v>75</v>
      </c>
      <c r="F295" t="s">
        <v>384</v>
      </c>
      <c r="G295" s="2">
        <v>45645</v>
      </c>
      <c r="H295">
        <v>4044150</v>
      </c>
      <c r="I295" t="s">
        <v>36</v>
      </c>
      <c r="J295" t="s">
        <v>255</v>
      </c>
      <c r="K295">
        <v>9.25</v>
      </c>
      <c r="L295">
        <v>19</v>
      </c>
      <c r="M295" t="s">
        <v>248</v>
      </c>
      <c r="N295" t="s">
        <v>252</v>
      </c>
      <c r="O295">
        <v>5</v>
      </c>
      <c r="P295">
        <v>9.25</v>
      </c>
      <c r="Q295">
        <v>1.75</v>
      </c>
      <c r="R295">
        <v>16.1875</v>
      </c>
      <c r="S295">
        <v>21.1875</v>
      </c>
      <c r="T295">
        <v>5.5</v>
      </c>
      <c r="U295" s="91">
        <v>0</v>
      </c>
      <c r="V295" s="91">
        <v>5.5</v>
      </c>
      <c r="W295">
        <v>29</v>
      </c>
      <c r="X295">
        <v>0.31666666666666665</v>
      </c>
      <c r="Y295">
        <v>9.1833333333333336</v>
      </c>
      <c r="Z295" s="183">
        <v>12.004200000000001</v>
      </c>
      <c r="AA295" t="s">
        <v>37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9.1833333333333336</v>
      </c>
      <c r="AE295"/>
    </row>
    <row r="296" spans="1:31" x14ac:dyDescent="0.25">
      <c r="A296" t="s">
        <v>142</v>
      </c>
      <c r="B296" t="s">
        <v>799</v>
      </c>
      <c r="C296" t="s">
        <v>638</v>
      </c>
      <c r="D296" s="3">
        <v>0</v>
      </c>
      <c r="E296" t="s">
        <v>75</v>
      </c>
      <c r="F296" t="s">
        <v>395</v>
      </c>
      <c r="G296" s="2">
        <v>45645</v>
      </c>
      <c r="H296">
        <v>4044147</v>
      </c>
      <c r="I296" t="s">
        <v>41</v>
      </c>
      <c r="J296" t="s">
        <v>255</v>
      </c>
      <c r="K296">
        <v>21.37</v>
      </c>
      <c r="L296">
        <v>60</v>
      </c>
      <c r="M296" t="s">
        <v>248</v>
      </c>
      <c r="N296" t="s">
        <v>252</v>
      </c>
      <c r="O296">
        <v>5</v>
      </c>
      <c r="P296">
        <v>21.37</v>
      </c>
      <c r="Q296">
        <v>1.75</v>
      </c>
      <c r="R296">
        <v>37.397500000000001</v>
      </c>
      <c r="S296">
        <v>42.397500000000001</v>
      </c>
      <c r="T296">
        <v>5</v>
      </c>
      <c r="U296" s="91">
        <v>0</v>
      </c>
      <c r="V296" s="91">
        <v>5</v>
      </c>
      <c r="W296">
        <v>32.5</v>
      </c>
      <c r="X296">
        <v>1</v>
      </c>
      <c r="Y296">
        <v>32.5</v>
      </c>
      <c r="Z296" s="183">
        <v>9.8975000000000009</v>
      </c>
      <c r="AA296" t="s">
        <v>23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32.5</v>
      </c>
      <c r="AE296"/>
    </row>
    <row r="297" spans="1:31" x14ac:dyDescent="0.25">
      <c r="A297" t="s">
        <v>18</v>
      </c>
      <c r="B297" t="s">
        <v>563</v>
      </c>
      <c r="C297" t="s">
        <v>565</v>
      </c>
      <c r="D297" s="3">
        <v>0</v>
      </c>
      <c r="E297" t="s">
        <v>75</v>
      </c>
      <c r="F297" t="s">
        <v>380</v>
      </c>
      <c r="G297" s="2">
        <v>45645</v>
      </c>
      <c r="H297">
        <v>4044146</v>
      </c>
      <c r="I297" t="s">
        <v>69</v>
      </c>
      <c r="J297" t="s">
        <v>255</v>
      </c>
      <c r="K297">
        <v>21.37</v>
      </c>
      <c r="L297">
        <v>50</v>
      </c>
      <c r="M297" t="s">
        <v>248</v>
      </c>
      <c r="N297" t="s">
        <v>252</v>
      </c>
      <c r="O297">
        <v>6.5</v>
      </c>
      <c r="P297">
        <v>21.37</v>
      </c>
      <c r="Q297">
        <v>2</v>
      </c>
      <c r="R297">
        <v>42.74</v>
      </c>
      <c r="S297">
        <v>49.24</v>
      </c>
      <c r="T297">
        <v>5.5</v>
      </c>
      <c r="U297" s="91">
        <v>0</v>
      </c>
      <c r="V297" s="91">
        <v>5.5</v>
      </c>
      <c r="W297">
        <v>35.787500000000001</v>
      </c>
      <c r="X297">
        <v>0.83333333333333337</v>
      </c>
      <c r="Y297">
        <v>29.822916666666668</v>
      </c>
      <c r="Z297" s="183">
        <v>19.417100000000001</v>
      </c>
      <c r="AA297" t="s">
        <v>23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29.822916666666668</v>
      </c>
      <c r="AE297"/>
    </row>
    <row r="298" spans="1:31" x14ac:dyDescent="0.25">
      <c r="A298" t="s">
        <v>18</v>
      </c>
      <c r="B298" t="s">
        <v>678</v>
      </c>
      <c r="C298" t="s">
        <v>534</v>
      </c>
      <c r="D298" s="3">
        <v>0</v>
      </c>
      <c r="E298" t="s">
        <v>75</v>
      </c>
      <c r="F298" t="s">
        <v>387</v>
      </c>
      <c r="G298" s="2">
        <v>45645</v>
      </c>
      <c r="H298">
        <v>4043502</v>
      </c>
      <c r="I298" t="s">
        <v>388</v>
      </c>
      <c r="J298" t="s">
        <v>255</v>
      </c>
      <c r="K298">
        <v>14.78</v>
      </c>
      <c r="L298">
        <v>45</v>
      </c>
      <c r="M298" t="s">
        <v>248</v>
      </c>
      <c r="N298" t="s">
        <v>252</v>
      </c>
      <c r="O298">
        <v>6.5</v>
      </c>
      <c r="P298">
        <v>14.78</v>
      </c>
      <c r="Q298">
        <v>2</v>
      </c>
      <c r="R298">
        <v>29.56</v>
      </c>
      <c r="S298">
        <v>36.06</v>
      </c>
      <c r="T298">
        <v>5</v>
      </c>
      <c r="U298" s="91">
        <v>0</v>
      </c>
      <c r="V298" s="91">
        <v>5</v>
      </c>
      <c r="W298">
        <v>35.787500000000001</v>
      </c>
      <c r="X298">
        <v>0.75</v>
      </c>
      <c r="Y298">
        <v>26.840625000000003</v>
      </c>
      <c r="Z298" s="183">
        <v>9.2194000000000003</v>
      </c>
      <c r="AA298" t="s">
        <v>23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26.840624999999999</v>
      </c>
      <c r="AE298"/>
    </row>
    <row r="299" spans="1:31" x14ac:dyDescent="0.25">
      <c r="A299" t="s">
        <v>18</v>
      </c>
      <c r="B299" t="s">
        <v>536</v>
      </c>
      <c r="C299" t="s">
        <v>802</v>
      </c>
      <c r="D299" s="3">
        <v>0</v>
      </c>
      <c r="E299" t="s">
        <v>75</v>
      </c>
      <c r="F299" t="s">
        <v>382</v>
      </c>
      <c r="G299" s="2">
        <v>45645</v>
      </c>
      <c r="H299">
        <v>4041114</v>
      </c>
      <c r="I299" t="s">
        <v>33</v>
      </c>
      <c r="J299" t="s">
        <v>255</v>
      </c>
      <c r="K299">
        <v>8.24</v>
      </c>
      <c r="L299">
        <v>38</v>
      </c>
      <c r="M299" t="s">
        <v>248</v>
      </c>
      <c r="N299" t="s">
        <v>252</v>
      </c>
      <c r="O299">
        <v>6.5</v>
      </c>
      <c r="P299">
        <v>8.24</v>
      </c>
      <c r="Q299">
        <v>2</v>
      </c>
      <c r="R299">
        <v>16.48</v>
      </c>
      <c r="S299">
        <v>22.98</v>
      </c>
      <c r="T299">
        <v>0</v>
      </c>
      <c r="U299" s="91">
        <v>0</v>
      </c>
      <c r="V299" s="91">
        <v>0</v>
      </c>
      <c r="W299">
        <v>35.787500000000001</v>
      </c>
      <c r="X299">
        <v>0.6333333333333333</v>
      </c>
      <c r="Y299">
        <v>22.665416666666665</v>
      </c>
      <c r="Z299" s="183">
        <v>0.31459999999999999</v>
      </c>
      <c r="AA299" t="s">
        <v>23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22.665416666666665</v>
      </c>
      <c r="AE299"/>
    </row>
    <row r="300" spans="1:31" x14ac:dyDescent="0.25">
      <c r="A300" t="s">
        <v>21</v>
      </c>
      <c r="B300" t="s">
        <v>806</v>
      </c>
      <c r="C300" t="s">
        <v>807</v>
      </c>
      <c r="D300" s="3">
        <v>0</v>
      </c>
      <c r="E300" t="s">
        <v>75</v>
      </c>
      <c r="F300" t="s">
        <v>230</v>
      </c>
      <c r="G300" s="2">
        <v>45645</v>
      </c>
      <c r="H300">
        <v>4044917</v>
      </c>
      <c r="I300" t="s">
        <v>231</v>
      </c>
      <c r="J300" t="s">
        <v>258</v>
      </c>
      <c r="K300">
        <v>3.88</v>
      </c>
      <c r="L300">
        <v>18</v>
      </c>
      <c r="M300" t="s">
        <v>249</v>
      </c>
      <c r="N300" t="s">
        <v>252</v>
      </c>
      <c r="O300">
        <v>6.5</v>
      </c>
      <c r="P300">
        <v>3.88</v>
      </c>
      <c r="Q300">
        <v>2</v>
      </c>
      <c r="R300">
        <v>7.76</v>
      </c>
      <c r="S300">
        <v>14.26</v>
      </c>
      <c r="T300">
        <v>0</v>
      </c>
      <c r="U300" s="91">
        <v>0</v>
      </c>
      <c r="V300" s="91">
        <v>0</v>
      </c>
      <c r="W300">
        <v>32.5</v>
      </c>
      <c r="X300">
        <v>0.3</v>
      </c>
      <c r="Y300">
        <v>9.75</v>
      </c>
      <c r="Z300" s="183">
        <v>4.51</v>
      </c>
      <c r="AA300" t="s">
        <v>23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9.75</v>
      </c>
      <c r="AE300"/>
    </row>
    <row r="301" spans="1:31" x14ac:dyDescent="0.25">
      <c r="A301" t="s">
        <v>18</v>
      </c>
      <c r="B301" t="s">
        <v>800</v>
      </c>
      <c r="C301" t="s">
        <v>801</v>
      </c>
      <c r="D301" s="3">
        <v>1</v>
      </c>
      <c r="E301" t="s">
        <v>75</v>
      </c>
      <c r="F301" t="s">
        <v>380</v>
      </c>
      <c r="G301" s="2">
        <v>45645</v>
      </c>
      <c r="H301">
        <v>4043501</v>
      </c>
      <c r="I301" t="s">
        <v>69</v>
      </c>
      <c r="J301" t="s">
        <v>255</v>
      </c>
      <c r="K301">
        <v>14.78</v>
      </c>
      <c r="L301">
        <v>35</v>
      </c>
      <c r="M301" t="s">
        <v>248</v>
      </c>
      <c r="N301" t="s">
        <v>252</v>
      </c>
      <c r="O301">
        <v>6.5</v>
      </c>
      <c r="P301">
        <v>14.78</v>
      </c>
      <c r="Q301">
        <v>2</v>
      </c>
      <c r="R301">
        <v>29.56</v>
      </c>
      <c r="S301">
        <v>36.06</v>
      </c>
      <c r="T301">
        <v>5.5</v>
      </c>
      <c r="U301" s="91">
        <v>5.5</v>
      </c>
      <c r="V301" s="91">
        <v>0</v>
      </c>
      <c r="W301">
        <v>35.787500000000001</v>
      </c>
      <c r="X301">
        <v>0.58333333333333337</v>
      </c>
      <c r="Y301">
        <v>20.876041666666669</v>
      </c>
      <c r="Z301" s="183">
        <v>15.183999999999999</v>
      </c>
      <c r="AA301" t="s">
        <v>23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20.876041666666666</v>
      </c>
      <c r="AE301"/>
    </row>
    <row r="302" spans="1:31" x14ac:dyDescent="0.25">
      <c r="A302" t="s">
        <v>136</v>
      </c>
      <c r="B302" t="s">
        <v>803</v>
      </c>
      <c r="C302" t="s">
        <v>804</v>
      </c>
      <c r="D302" s="3">
        <v>1</v>
      </c>
      <c r="E302" t="s">
        <v>75</v>
      </c>
      <c r="F302" t="s">
        <v>229</v>
      </c>
      <c r="G302" s="2">
        <v>45645</v>
      </c>
      <c r="H302">
        <v>4042218</v>
      </c>
      <c r="I302" t="s">
        <v>55</v>
      </c>
      <c r="J302" t="s">
        <v>255</v>
      </c>
      <c r="K302">
        <v>5.17</v>
      </c>
      <c r="L302">
        <v>7</v>
      </c>
      <c r="M302" t="s">
        <v>248</v>
      </c>
      <c r="N302" t="s">
        <v>252</v>
      </c>
      <c r="O302">
        <v>5</v>
      </c>
      <c r="P302">
        <v>5.17</v>
      </c>
      <c r="Q302">
        <v>1.75</v>
      </c>
      <c r="R302">
        <v>9.0474999999999994</v>
      </c>
      <c r="S302">
        <v>14.047499999999999</v>
      </c>
      <c r="T302">
        <v>0</v>
      </c>
      <c r="U302" s="91">
        <v>0</v>
      </c>
      <c r="V302" s="91">
        <v>0</v>
      </c>
      <c r="W302">
        <v>32.5</v>
      </c>
      <c r="X302">
        <v>0.11666666666666667</v>
      </c>
      <c r="Y302">
        <v>3.7916666666666665</v>
      </c>
      <c r="Z302" s="183">
        <v>10.255800000000001</v>
      </c>
      <c r="AA302" t="s">
        <v>23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3.7916666666666665</v>
      </c>
      <c r="AE302"/>
    </row>
    <row r="303" spans="1:31" x14ac:dyDescent="0.25">
      <c r="A303" t="s">
        <v>18</v>
      </c>
      <c r="B303" t="s">
        <v>808</v>
      </c>
      <c r="C303" t="s">
        <v>677</v>
      </c>
      <c r="D303" s="3">
        <v>0</v>
      </c>
      <c r="E303" t="s">
        <v>75</v>
      </c>
      <c r="F303" t="s">
        <v>401</v>
      </c>
      <c r="G303" s="2">
        <v>45645</v>
      </c>
      <c r="H303">
        <v>4044922</v>
      </c>
      <c r="I303" t="s">
        <v>383</v>
      </c>
      <c r="J303" t="s">
        <v>258</v>
      </c>
      <c r="K303">
        <v>11.43</v>
      </c>
      <c r="L303">
        <v>34</v>
      </c>
      <c r="M303" t="s">
        <v>249</v>
      </c>
      <c r="N303" t="s">
        <v>252</v>
      </c>
      <c r="O303">
        <v>6.5</v>
      </c>
      <c r="P303">
        <v>11.43</v>
      </c>
      <c r="Q303">
        <v>2</v>
      </c>
      <c r="R303">
        <v>22.86</v>
      </c>
      <c r="S303">
        <v>29.36</v>
      </c>
      <c r="T303">
        <v>0</v>
      </c>
      <c r="U303" s="91">
        <v>0</v>
      </c>
      <c r="V303" s="91">
        <v>0</v>
      </c>
      <c r="W303">
        <v>35.787500000000001</v>
      </c>
      <c r="X303">
        <v>0.56666666666666665</v>
      </c>
      <c r="Y303">
        <v>20.279583333333335</v>
      </c>
      <c r="Z303" s="183">
        <v>9.0803999999999991</v>
      </c>
      <c r="AA303" t="s">
        <v>23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20.279583333333335</v>
      </c>
      <c r="AE303"/>
    </row>
    <row r="304" spans="1:31" x14ac:dyDescent="0.25">
      <c r="A304" t="s">
        <v>18</v>
      </c>
      <c r="B304" t="s">
        <v>809</v>
      </c>
      <c r="C304" t="s">
        <v>491</v>
      </c>
      <c r="D304" s="3">
        <v>1</v>
      </c>
      <c r="E304" t="s">
        <v>75</v>
      </c>
      <c r="F304" t="s">
        <v>403</v>
      </c>
      <c r="G304" s="2">
        <v>45645</v>
      </c>
      <c r="H304">
        <v>4042692</v>
      </c>
      <c r="I304" t="s">
        <v>404</v>
      </c>
      <c r="J304" t="s">
        <v>257</v>
      </c>
      <c r="K304">
        <v>11.13</v>
      </c>
      <c r="L304">
        <v>24</v>
      </c>
      <c r="M304" t="s">
        <v>248</v>
      </c>
      <c r="N304" t="s">
        <v>252</v>
      </c>
      <c r="O304">
        <v>6.5</v>
      </c>
      <c r="P304">
        <v>11.13</v>
      </c>
      <c r="Q304">
        <v>2</v>
      </c>
      <c r="R304">
        <v>22.26</v>
      </c>
      <c r="S304">
        <v>28.76</v>
      </c>
      <c r="T304">
        <v>5.5</v>
      </c>
      <c r="U304" s="91">
        <v>5.5</v>
      </c>
      <c r="V304" s="91">
        <v>0</v>
      </c>
      <c r="W304">
        <v>35.787500000000001</v>
      </c>
      <c r="X304">
        <v>0.4</v>
      </c>
      <c r="Y304">
        <v>14.315000000000001</v>
      </c>
      <c r="Z304" s="183">
        <v>14.445</v>
      </c>
      <c r="AA304" t="s">
        <v>23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14.315000000000001</v>
      </c>
      <c r="AE304"/>
    </row>
    <row r="305" spans="1:31" x14ac:dyDescent="0.25">
      <c r="A305" t="s">
        <v>136</v>
      </c>
      <c r="B305" t="s">
        <v>567</v>
      </c>
      <c r="C305" t="s">
        <v>805</v>
      </c>
      <c r="D305" s="3">
        <v>0</v>
      </c>
      <c r="E305" t="s">
        <v>75</v>
      </c>
      <c r="F305" t="s">
        <v>393</v>
      </c>
      <c r="G305" s="2">
        <v>45645</v>
      </c>
      <c r="H305">
        <v>4044212</v>
      </c>
      <c r="I305" t="s">
        <v>60</v>
      </c>
      <c r="J305" t="s">
        <v>255</v>
      </c>
      <c r="K305">
        <v>33.57</v>
      </c>
      <c r="L305">
        <v>83</v>
      </c>
      <c r="M305" t="s">
        <v>248</v>
      </c>
      <c r="N305" t="s">
        <v>252</v>
      </c>
      <c r="O305">
        <v>5</v>
      </c>
      <c r="P305">
        <v>33.57</v>
      </c>
      <c r="Q305">
        <v>1.75</v>
      </c>
      <c r="R305">
        <v>58.747500000000002</v>
      </c>
      <c r="S305">
        <v>63.747500000000002</v>
      </c>
      <c r="T305">
        <v>0</v>
      </c>
      <c r="U305" s="91">
        <v>0</v>
      </c>
      <c r="V305" s="91">
        <v>0</v>
      </c>
      <c r="W305">
        <v>32.5</v>
      </c>
      <c r="X305">
        <v>1.3833333333333333</v>
      </c>
      <c r="Y305">
        <v>44.958333333333336</v>
      </c>
      <c r="Z305" s="183">
        <v>18.789200000000001</v>
      </c>
      <c r="AA305" t="s">
        <v>37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05">
        <f>Fares_Big_Star_Export[[#This Row],[Trip Time]]*Fares_Big_Star_Export[[#This Row],[HOURLY DATA]]/60</f>
        <v>44.958333333333336</v>
      </c>
      <c r="AE305"/>
    </row>
    <row r="306" spans="1:31" x14ac:dyDescent="0.25">
      <c r="A306" t="s">
        <v>65</v>
      </c>
      <c r="B306" t="s">
        <v>438</v>
      </c>
      <c r="C306" t="s">
        <v>644</v>
      </c>
      <c r="D306" s="3">
        <v>0</v>
      </c>
      <c r="E306" t="s">
        <v>75</v>
      </c>
      <c r="F306" t="s">
        <v>397</v>
      </c>
      <c r="G306" s="2">
        <v>45645</v>
      </c>
      <c r="H306">
        <v>4045645</v>
      </c>
      <c r="I306" t="s">
        <v>35</v>
      </c>
      <c r="J306" t="s">
        <v>255</v>
      </c>
      <c r="K306">
        <v>12.94</v>
      </c>
      <c r="L306">
        <v>31</v>
      </c>
      <c r="M306" t="s">
        <v>248</v>
      </c>
      <c r="N306" t="s">
        <v>252</v>
      </c>
      <c r="O306">
        <v>5</v>
      </c>
      <c r="P306">
        <v>12.94</v>
      </c>
      <c r="Q306">
        <v>1.75</v>
      </c>
      <c r="R306">
        <v>22.645</v>
      </c>
      <c r="S306">
        <v>27.645</v>
      </c>
      <c r="T306">
        <v>0</v>
      </c>
      <c r="U306" s="91">
        <v>0</v>
      </c>
      <c r="V306" s="91">
        <v>0</v>
      </c>
      <c r="W306">
        <v>32.5</v>
      </c>
      <c r="X306">
        <v>0.51666666666666672</v>
      </c>
      <c r="Y306">
        <v>16.791666666666668</v>
      </c>
      <c r="Z306" s="183">
        <v>10.853300000000001</v>
      </c>
      <c r="AA306" t="s">
        <v>23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16.791666666666668</v>
      </c>
      <c r="AE306"/>
    </row>
    <row r="307" spans="1:31" x14ac:dyDescent="0.25">
      <c r="A307" t="s">
        <v>18</v>
      </c>
      <c r="B307" t="s">
        <v>810</v>
      </c>
      <c r="C307" t="s">
        <v>811</v>
      </c>
      <c r="D307" s="3">
        <v>0</v>
      </c>
      <c r="E307" t="s">
        <v>75</v>
      </c>
      <c r="F307" t="s">
        <v>380</v>
      </c>
      <c r="G307" s="2">
        <v>45645</v>
      </c>
      <c r="H307">
        <v>4044945</v>
      </c>
      <c r="I307" t="s">
        <v>69</v>
      </c>
      <c r="J307" t="s">
        <v>255</v>
      </c>
      <c r="K307">
        <v>16.53</v>
      </c>
      <c r="L307">
        <v>42</v>
      </c>
      <c r="M307" t="s">
        <v>248</v>
      </c>
      <c r="N307" t="s">
        <v>252</v>
      </c>
      <c r="O307">
        <v>6.5</v>
      </c>
      <c r="P307">
        <v>16.53</v>
      </c>
      <c r="Q307">
        <v>2</v>
      </c>
      <c r="R307">
        <v>33.06</v>
      </c>
      <c r="S307">
        <v>39.56</v>
      </c>
      <c r="T307">
        <v>5.5</v>
      </c>
      <c r="U307" s="91">
        <v>0</v>
      </c>
      <c r="V307" s="91">
        <v>5.5</v>
      </c>
      <c r="W307">
        <v>35.787500000000001</v>
      </c>
      <c r="X307">
        <v>0.7</v>
      </c>
      <c r="Y307">
        <v>25.05125</v>
      </c>
      <c r="Z307" s="183">
        <v>14.508800000000001</v>
      </c>
      <c r="AA307" t="s">
        <v>23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25.05125</v>
      </c>
      <c r="AE307"/>
    </row>
    <row r="308" spans="1:31" x14ac:dyDescent="0.25">
      <c r="A308" t="s">
        <v>18</v>
      </c>
      <c r="B308" t="s">
        <v>812</v>
      </c>
      <c r="C308" t="s">
        <v>510</v>
      </c>
      <c r="D308" s="3">
        <v>0</v>
      </c>
      <c r="E308" t="s">
        <v>75</v>
      </c>
      <c r="F308" t="s">
        <v>403</v>
      </c>
      <c r="G308" s="2">
        <v>45645</v>
      </c>
      <c r="H308">
        <v>4044792</v>
      </c>
      <c r="I308" t="s">
        <v>404</v>
      </c>
      <c r="J308" t="s">
        <v>255</v>
      </c>
      <c r="K308">
        <v>10.039999999999999</v>
      </c>
      <c r="L308">
        <v>37</v>
      </c>
      <c r="M308" t="s">
        <v>248</v>
      </c>
      <c r="N308" t="s">
        <v>252</v>
      </c>
      <c r="O308">
        <v>6.5</v>
      </c>
      <c r="P308">
        <v>10.039999999999999</v>
      </c>
      <c r="Q308">
        <v>2</v>
      </c>
      <c r="R308">
        <v>20.079999999999998</v>
      </c>
      <c r="S308">
        <v>26.58</v>
      </c>
      <c r="T308">
        <v>3</v>
      </c>
      <c r="U308" s="91">
        <v>0</v>
      </c>
      <c r="V308" s="91">
        <v>3</v>
      </c>
      <c r="W308">
        <v>35.787500000000001</v>
      </c>
      <c r="X308">
        <v>0.6166666666666667</v>
      </c>
      <c r="Y308">
        <v>22.068958333333335</v>
      </c>
      <c r="Z308" s="183">
        <v>4.5110000000000001</v>
      </c>
      <c r="AA308" t="s">
        <v>23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22.068958333333335</v>
      </c>
      <c r="AE308"/>
    </row>
    <row r="309" spans="1:31" x14ac:dyDescent="0.25">
      <c r="A309" t="s">
        <v>140</v>
      </c>
      <c r="B309" t="s">
        <v>497</v>
      </c>
      <c r="C309" t="s">
        <v>584</v>
      </c>
      <c r="D309" s="3">
        <v>0</v>
      </c>
      <c r="E309" t="s">
        <v>75</v>
      </c>
      <c r="F309" t="s">
        <v>385</v>
      </c>
      <c r="G309" s="2">
        <v>45645</v>
      </c>
      <c r="H309">
        <v>4044803</v>
      </c>
      <c r="I309" t="s">
        <v>386</v>
      </c>
      <c r="J309" t="s">
        <v>255</v>
      </c>
      <c r="K309">
        <v>14.46</v>
      </c>
      <c r="L309">
        <v>56</v>
      </c>
      <c r="M309" t="s">
        <v>248</v>
      </c>
      <c r="N309" t="s">
        <v>252</v>
      </c>
      <c r="O309">
        <v>5</v>
      </c>
      <c r="P309">
        <v>14.46</v>
      </c>
      <c r="Q309">
        <v>1.75</v>
      </c>
      <c r="R309">
        <v>25.305</v>
      </c>
      <c r="S309">
        <v>30.305</v>
      </c>
      <c r="T309">
        <v>5.5</v>
      </c>
      <c r="U309" s="91">
        <v>0</v>
      </c>
      <c r="V309" s="91">
        <v>5.5</v>
      </c>
      <c r="W309">
        <v>32.5</v>
      </c>
      <c r="X309">
        <v>0.93333333333333335</v>
      </c>
      <c r="Y309">
        <v>30.333333333333332</v>
      </c>
      <c r="Z309" s="183">
        <v>-2.8299999999999999E-2</v>
      </c>
      <c r="AA309" t="s">
        <v>23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30.333333333333332</v>
      </c>
      <c r="AE309"/>
    </row>
    <row r="310" spans="1:31" x14ac:dyDescent="0.25">
      <c r="A310" t="s">
        <v>143</v>
      </c>
      <c r="B310" t="s">
        <v>699</v>
      </c>
      <c r="C310" t="s">
        <v>531</v>
      </c>
      <c r="D310" s="3">
        <v>0</v>
      </c>
      <c r="E310" t="s">
        <v>75</v>
      </c>
      <c r="F310" t="s">
        <v>399</v>
      </c>
      <c r="G310" s="2">
        <v>45645</v>
      </c>
      <c r="H310">
        <v>4044806</v>
      </c>
      <c r="I310" t="s">
        <v>400</v>
      </c>
      <c r="J310" t="s">
        <v>255</v>
      </c>
      <c r="K310">
        <v>14.46</v>
      </c>
      <c r="L310">
        <v>79</v>
      </c>
      <c r="M310" t="s">
        <v>248</v>
      </c>
      <c r="N310" t="s">
        <v>252</v>
      </c>
      <c r="O310">
        <v>5</v>
      </c>
      <c r="P310">
        <v>14.46</v>
      </c>
      <c r="Q310">
        <v>1.75</v>
      </c>
      <c r="R310">
        <v>25.305</v>
      </c>
      <c r="S310">
        <v>30.305</v>
      </c>
      <c r="T310">
        <v>5</v>
      </c>
      <c r="U310" s="91">
        <v>0</v>
      </c>
      <c r="V310" s="91">
        <v>5</v>
      </c>
      <c r="W310">
        <v>32.5</v>
      </c>
      <c r="X310">
        <v>1.3166666666666667</v>
      </c>
      <c r="Y310">
        <v>42.791666666666664</v>
      </c>
      <c r="Z310" s="183">
        <v>-12.486700000000001</v>
      </c>
      <c r="AA310" t="s">
        <v>23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42.791666666666664</v>
      </c>
      <c r="AE310"/>
    </row>
    <row r="311" spans="1:31" x14ac:dyDescent="0.25">
      <c r="A311" t="s">
        <v>136</v>
      </c>
      <c r="B311" t="s">
        <v>813</v>
      </c>
      <c r="C311" t="s">
        <v>814</v>
      </c>
      <c r="D311" s="3">
        <v>0</v>
      </c>
      <c r="E311" t="s">
        <v>75</v>
      </c>
      <c r="F311" t="s">
        <v>229</v>
      </c>
      <c r="G311" s="2">
        <v>45645</v>
      </c>
      <c r="H311">
        <v>4044813</v>
      </c>
      <c r="I311" t="s">
        <v>55</v>
      </c>
      <c r="J311" t="s">
        <v>255</v>
      </c>
      <c r="K311">
        <v>30.37</v>
      </c>
      <c r="L311">
        <v>53</v>
      </c>
      <c r="M311" t="s">
        <v>248</v>
      </c>
      <c r="N311" t="s">
        <v>252</v>
      </c>
      <c r="O311">
        <v>5</v>
      </c>
      <c r="P311">
        <v>30.37</v>
      </c>
      <c r="Q311">
        <v>1.75</v>
      </c>
      <c r="R311">
        <v>53.147500000000001</v>
      </c>
      <c r="S311">
        <v>58.147500000000001</v>
      </c>
      <c r="T311">
        <v>0</v>
      </c>
      <c r="U311" s="91">
        <v>0</v>
      </c>
      <c r="V311" s="91">
        <v>0</v>
      </c>
      <c r="W311">
        <v>32.5</v>
      </c>
      <c r="X311">
        <v>0.8833333333333333</v>
      </c>
      <c r="Y311">
        <v>28.708333333333332</v>
      </c>
      <c r="Z311" s="183">
        <v>29.4392</v>
      </c>
      <c r="AA311" t="s">
        <v>23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28.708333333333332</v>
      </c>
      <c r="AE311"/>
    </row>
    <row r="312" spans="1:31" x14ac:dyDescent="0.25">
      <c r="A312" t="s">
        <v>141</v>
      </c>
      <c r="B312" t="s">
        <v>815</v>
      </c>
      <c r="C312" t="s">
        <v>816</v>
      </c>
      <c r="D312" s="3">
        <v>0</v>
      </c>
      <c r="E312" t="s">
        <v>75</v>
      </c>
      <c r="F312" t="s">
        <v>406</v>
      </c>
      <c r="G312" s="2">
        <v>45645</v>
      </c>
      <c r="H312">
        <v>4044817</v>
      </c>
      <c r="I312" t="s">
        <v>66</v>
      </c>
      <c r="J312" t="s">
        <v>255</v>
      </c>
      <c r="K312">
        <v>10.9</v>
      </c>
      <c r="L312">
        <v>59</v>
      </c>
      <c r="M312" t="s">
        <v>248</v>
      </c>
      <c r="N312" t="s">
        <v>252</v>
      </c>
      <c r="O312">
        <v>5</v>
      </c>
      <c r="P312">
        <v>10.9</v>
      </c>
      <c r="Q312">
        <v>1.75</v>
      </c>
      <c r="R312">
        <v>19.074999999999999</v>
      </c>
      <c r="S312">
        <v>24.074999999999999</v>
      </c>
      <c r="T312">
        <v>5.5</v>
      </c>
      <c r="U312" s="91">
        <v>0</v>
      </c>
      <c r="V312" s="91">
        <v>5.5</v>
      </c>
      <c r="W312">
        <v>32.5</v>
      </c>
      <c r="X312">
        <v>0.98333333333333328</v>
      </c>
      <c r="Y312">
        <v>31.958333333333332</v>
      </c>
      <c r="Z312" s="183">
        <v>-7.8833000000000002</v>
      </c>
      <c r="AA312" t="s">
        <v>23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31.958333333333332</v>
      </c>
      <c r="AE312"/>
    </row>
    <row r="313" spans="1:31" x14ac:dyDescent="0.25">
      <c r="A313" t="s">
        <v>140</v>
      </c>
      <c r="B313" t="s">
        <v>693</v>
      </c>
      <c r="C313" t="s">
        <v>817</v>
      </c>
      <c r="D313" s="3">
        <v>0</v>
      </c>
      <c r="E313" t="s">
        <v>75</v>
      </c>
      <c r="F313" t="s">
        <v>385</v>
      </c>
      <c r="G313" s="2">
        <v>45645</v>
      </c>
      <c r="H313">
        <v>4044818</v>
      </c>
      <c r="I313" t="s">
        <v>386</v>
      </c>
      <c r="J313" t="s">
        <v>255</v>
      </c>
      <c r="K313">
        <v>10.9</v>
      </c>
      <c r="L313">
        <v>22</v>
      </c>
      <c r="M313" t="s">
        <v>248</v>
      </c>
      <c r="N313" t="s">
        <v>252</v>
      </c>
      <c r="O313">
        <v>5</v>
      </c>
      <c r="P313">
        <v>10.9</v>
      </c>
      <c r="Q313">
        <v>1.75</v>
      </c>
      <c r="R313">
        <v>19.074999999999999</v>
      </c>
      <c r="S313">
        <v>24.074999999999999</v>
      </c>
      <c r="T313">
        <v>5</v>
      </c>
      <c r="U313" s="91">
        <v>0</v>
      </c>
      <c r="V313" s="91">
        <v>5</v>
      </c>
      <c r="W313">
        <v>32.5</v>
      </c>
      <c r="X313">
        <v>0.36666666666666664</v>
      </c>
      <c r="Y313">
        <v>11.916666666666666</v>
      </c>
      <c r="Z313" s="183">
        <v>12.158300000000001</v>
      </c>
      <c r="AA313" t="s">
        <v>23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11.916666666666666</v>
      </c>
      <c r="AE313"/>
    </row>
    <row r="314" spans="1:31" x14ac:dyDescent="0.25">
      <c r="A314" t="s">
        <v>18</v>
      </c>
      <c r="B314" t="s">
        <v>499</v>
      </c>
      <c r="C314" t="s">
        <v>818</v>
      </c>
      <c r="D314" s="3">
        <v>0</v>
      </c>
      <c r="E314" t="s">
        <v>75</v>
      </c>
      <c r="F314" t="s">
        <v>403</v>
      </c>
      <c r="G314" s="2">
        <v>45645</v>
      </c>
      <c r="H314">
        <v>4044835</v>
      </c>
      <c r="I314" t="s">
        <v>404</v>
      </c>
      <c r="J314" t="s">
        <v>259</v>
      </c>
      <c r="K314">
        <v>10.86</v>
      </c>
      <c r="L314">
        <v>34</v>
      </c>
      <c r="M314" t="s">
        <v>248</v>
      </c>
      <c r="N314" t="s">
        <v>252</v>
      </c>
      <c r="O314">
        <v>6.5</v>
      </c>
      <c r="P314">
        <v>10.86</v>
      </c>
      <c r="Q314">
        <v>2</v>
      </c>
      <c r="R314">
        <v>21.72</v>
      </c>
      <c r="S314">
        <v>28.22</v>
      </c>
      <c r="T314">
        <v>5</v>
      </c>
      <c r="U314" s="91">
        <v>0</v>
      </c>
      <c r="V314" s="91">
        <v>5</v>
      </c>
      <c r="W314">
        <v>35.787500000000001</v>
      </c>
      <c r="X314">
        <v>0.56666666666666665</v>
      </c>
      <c r="Y314">
        <v>20.279583333333335</v>
      </c>
      <c r="Z314" s="183">
        <v>7.9404000000000003</v>
      </c>
      <c r="AA314" t="s">
        <v>23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20.279583333333335</v>
      </c>
      <c r="AE314"/>
    </row>
    <row r="315" spans="1:31" x14ac:dyDescent="0.25">
      <c r="A315" t="s">
        <v>133</v>
      </c>
      <c r="B315" t="s">
        <v>511</v>
      </c>
      <c r="C315" t="s">
        <v>575</v>
      </c>
      <c r="D315" s="3">
        <v>0</v>
      </c>
      <c r="E315" t="s">
        <v>75</v>
      </c>
      <c r="F315" t="s">
        <v>405</v>
      </c>
      <c r="G315" s="2">
        <v>45645</v>
      </c>
      <c r="H315">
        <v>4044787</v>
      </c>
      <c r="I315" t="s">
        <v>64</v>
      </c>
      <c r="J315" t="s">
        <v>255</v>
      </c>
      <c r="K315">
        <v>11.95</v>
      </c>
      <c r="L315">
        <v>33</v>
      </c>
      <c r="M315" t="s">
        <v>248</v>
      </c>
      <c r="N315" t="s">
        <v>252</v>
      </c>
      <c r="O315">
        <v>5</v>
      </c>
      <c r="P315">
        <v>11.95</v>
      </c>
      <c r="Q315">
        <v>1.75</v>
      </c>
      <c r="R315">
        <v>20.912499999999998</v>
      </c>
      <c r="S315">
        <v>25.912499999999998</v>
      </c>
      <c r="T315">
        <v>5</v>
      </c>
      <c r="U315" s="91">
        <v>0</v>
      </c>
      <c r="V315" s="91">
        <v>5</v>
      </c>
      <c r="W315">
        <v>32.5</v>
      </c>
      <c r="X315">
        <v>0.55000000000000004</v>
      </c>
      <c r="Y315">
        <v>17.875</v>
      </c>
      <c r="Z315" s="183">
        <v>8.0374999999999996</v>
      </c>
      <c r="AA315" t="s">
        <v>23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17.875</v>
      </c>
      <c r="AE315"/>
    </row>
    <row r="316" spans="1:31" x14ac:dyDescent="0.25">
      <c r="A316" t="s">
        <v>142</v>
      </c>
      <c r="B316" t="s">
        <v>802</v>
      </c>
      <c r="C316" t="s">
        <v>611</v>
      </c>
      <c r="D316" s="3">
        <v>0</v>
      </c>
      <c r="E316" t="s">
        <v>75</v>
      </c>
      <c r="F316" t="s">
        <v>395</v>
      </c>
      <c r="G316" s="2">
        <v>45645</v>
      </c>
      <c r="H316">
        <v>4044793</v>
      </c>
      <c r="I316" t="s">
        <v>41</v>
      </c>
      <c r="J316" t="s">
        <v>255</v>
      </c>
      <c r="K316">
        <v>9.9700000000000006</v>
      </c>
      <c r="L316">
        <v>12</v>
      </c>
      <c r="M316" t="s">
        <v>248</v>
      </c>
      <c r="N316" t="s">
        <v>252</v>
      </c>
      <c r="O316">
        <v>5</v>
      </c>
      <c r="P316">
        <v>9.9700000000000006</v>
      </c>
      <c r="Q316">
        <v>1.75</v>
      </c>
      <c r="R316">
        <v>17.447500000000002</v>
      </c>
      <c r="S316">
        <v>22.447500000000002</v>
      </c>
      <c r="T316">
        <v>5</v>
      </c>
      <c r="U316" s="91">
        <v>0</v>
      </c>
      <c r="V316" s="91">
        <v>5</v>
      </c>
      <c r="W316">
        <v>32.5</v>
      </c>
      <c r="X316">
        <v>0.2</v>
      </c>
      <c r="Y316">
        <v>6.5</v>
      </c>
      <c r="Z316" s="183">
        <v>15.9475</v>
      </c>
      <c r="AA316" t="s">
        <v>23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6.5</v>
      </c>
      <c r="AE316"/>
    </row>
    <row r="317" spans="1:31" x14ac:dyDescent="0.25">
      <c r="A317" t="s">
        <v>133</v>
      </c>
      <c r="B317" t="s">
        <v>653</v>
      </c>
      <c r="C317" t="s">
        <v>585</v>
      </c>
      <c r="D317" s="3">
        <v>0</v>
      </c>
      <c r="E317" t="s">
        <v>75</v>
      </c>
      <c r="F317" t="s">
        <v>405</v>
      </c>
      <c r="G317" s="2">
        <v>45645</v>
      </c>
      <c r="H317">
        <v>4042491</v>
      </c>
      <c r="I317" t="s">
        <v>64</v>
      </c>
      <c r="J317" t="s">
        <v>255</v>
      </c>
      <c r="K317">
        <v>14.03</v>
      </c>
      <c r="L317">
        <v>95</v>
      </c>
      <c r="M317" t="s">
        <v>248</v>
      </c>
      <c r="N317" t="s">
        <v>252</v>
      </c>
      <c r="O317">
        <v>5</v>
      </c>
      <c r="P317">
        <v>14.03</v>
      </c>
      <c r="Q317">
        <v>1.75</v>
      </c>
      <c r="R317">
        <v>24.552499999999998</v>
      </c>
      <c r="S317">
        <v>29.552499999999998</v>
      </c>
      <c r="T317">
        <v>0</v>
      </c>
      <c r="U317" s="91">
        <v>0</v>
      </c>
      <c r="V317" s="91">
        <v>0</v>
      </c>
      <c r="W317">
        <v>32.5</v>
      </c>
      <c r="X317">
        <v>1.5833333333333333</v>
      </c>
      <c r="Y317">
        <v>51.458333333333329</v>
      </c>
      <c r="Z317" s="183">
        <v>-21.905799999999999</v>
      </c>
      <c r="AA317" t="s">
        <v>23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51.458333333333336</v>
      </c>
      <c r="AE317"/>
    </row>
    <row r="318" spans="1:31" x14ac:dyDescent="0.25">
      <c r="A318" t="s">
        <v>136</v>
      </c>
      <c r="B318" t="s">
        <v>756</v>
      </c>
      <c r="C318" t="s">
        <v>819</v>
      </c>
      <c r="D318" s="3">
        <v>0</v>
      </c>
      <c r="E318" t="s">
        <v>75</v>
      </c>
      <c r="F318" t="s">
        <v>393</v>
      </c>
      <c r="G318" s="2">
        <v>45645</v>
      </c>
      <c r="H318">
        <v>4044760</v>
      </c>
      <c r="I318" t="s">
        <v>60</v>
      </c>
      <c r="J318" t="s">
        <v>256</v>
      </c>
      <c r="K318">
        <v>5.15</v>
      </c>
      <c r="L318">
        <v>19</v>
      </c>
      <c r="M318" t="s">
        <v>248</v>
      </c>
      <c r="N318" t="s">
        <v>252</v>
      </c>
      <c r="O318">
        <v>5</v>
      </c>
      <c r="P318">
        <v>5.15</v>
      </c>
      <c r="Q318">
        <v>1.75</v>
      </c>
      <c r="R318">
        <v>9.0125000000000011</v>
      </c>
      <c r="S318">
        <v>14.012500000000001</v>
      </c>
      <c r="T318">
        <v>5</v>
      </c>
      <c r="U318" s="91">
        <v>0</v>
      </c>
      <c r="V318" s="91">
        <v>5</v>
      </c>
      <c r="W318">
        <v>32.5</v>
      </c>
      <c r="X318">
        <v>0.31666666666666665</v>
      </c>
      <c r="Y318">
        <v>10.291666666666666</v>
      </c>
      <c r="Z318" s="183">
        <v>3.7208000000000001</v>
      </c>
      <c r="AA318" t="s">
        <v>37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18">
        <f>Fares_Big_Star_Export[[#This Row],[Trip Time]]*Fares_Big_Star_Export[[#This Row],[HOURLY DATA]]/60</f>
        <v>10.291666666666666</v>
      </c>
      <c r="AE318"/>
    </row>
    <row r="319" spans="1:31" x14ac:dyDescent="0.25">
      <c r="A319" t="s">
        <v>18</v>
      </c>
      <c r="B319" t="s">
        <v>654</v>
      </c>
      <c r="C319" t="s">
        <v>647</v>
      </c>
      <c r="D319" s="3">
        <v>0</v>
      </c>
      <c r="E319" t="s">
        <v>75</v>
      </c>
      <c r="F319" t="s">
        <v>401</v>
      </c>
      <c r="G319" s="2">
        <v>45645</v>
      </c>
      <c r="H319">
        <v>4043393</v>
      </c>
      <c r="I319" t="s">
        <v>383</v>
      </c>
      <c r="J319" t="s">
        <v>255</v>
      </c>
      <c r="K319">
        <v>26.95</v>
      </c>
      <c r="L319">
        <v>45</v>
      </c>
      <c r="M319" t="s">
        <v>248</v>
      </c>
      <c r="N319" t="s">
        <v>252</v>
      </c>
      <c r="O319">
        <v>6.5</v>
      </c>
      <c r="P319">
        <v>26.95</v>
      </c>
      <c r="Q319">
        <v>2</v>
      </c>
      <c r="R319">
        <v>53.9</v>
      </c>
      <c r="S319">
        <v>60.4</v>
      </c>
      <c r="T319">
        <v>5.5</v>
      </c>
      <c r="U319" s="91">
        <v>0</v>
      </c>
      <c r="V319" s="91">
        <v>5.5</v>
      </c>
      <c r="W319">
        <v>35.787500000000001</v>
      </c>
      <c r="X319">
        <v>0.75</v>
      </c>
      <c r="Y319">
        <v>26.840625000000003</v>
      </c>
      <c r="Z319" s="183">
        <v>33.559399999999997</v>
      </c>
      <c r="AA319" t="s">
        <v>23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26.840624999999999</v>
      </c>
      <c r="AE319"/>
    </row>
    <row r="320" spans="1:31" x14ac:dyDescent="0.25">
      <c r="A320" t="s">
        <v>142</v>
      </c>
      <c r="B320" t="s">
        <v>820</v>
      </c>
      <c r="C320" t="s">
        <v>431</v>
      </c>
      <c r="D320" s="3">
        <v>0</v>
      </c>
      <c r="E320" t="s">
        <v>75</v>
      </c>
      <c r="F320" t="s">
        <v>395</v>
      </c>
      <c r="G320" s="2">
        <v>45645</v>
      </c>
      <c r="H320">
        <v>4042496</v>
      </c>
      <c r="I320" t="s">
        <v>41</v>
      </c>
      <c r="J320" t="s">
        <v>255</v>
      </c>
      <c r="K320">
        <v>14.03</v>
      </c>
      <c r="L320">
        <v>58</v>
      </c>
      <c r="M320" t="s">
        <v>248</v>
      </c>
      <c r="N320" t="s">
        <v>252</v>
      </c>
      <c r="O320">
        <v>5</v>
      </c>
      <c r="P320">
        <v>14.03</v>
      </c>
      <c r="Q320">
        <v>1.75</v>
      </c>
      <c r="R320">
        <v>24.552499999999998</v>
      </c>
      <c r="S320">
        <v>29.552499999999998</v>
      </c>
      <c r="T320">
        <v>0</v>
      </c>
      <c r="U320" s="91">
        <v>0</v>
      </c>
      <c r="V320" s="91">
        <v>0</v>
      </c>
      <c r="W320">
        <v>32.5</v>
      </c>
      <c r="X320">
        <v>0.96666666666666667</v>
      </c>
      <c r="Y320">
        <v>31.416666666666668</v>
      </c>
      <c r="Z320" s="183">
        <v>-1.8642000000000001</v>
      </c>
      <c r="AA320" t="s">
        <v>23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31.416666666666668</v>
      </c>
      <c r="AE320"/>
    </row>
    <row r="321" spans="1:31" x14ac:dyDescent="0.25">
      <c r="A321" t="s">
        <v>136</v>
      </c>
      <c r="B321" t="s">
        <v>821</v>
      </c>
      <c r="C321" t="s">
        <v>822</v>
      </c>
      <c r="D321" s="3">
        <v>0</v>
      </c>
      <c r="E321" t="s">
        <v>75</v>
      </c>
      <c r="F321" t="s">
        <v>393</v>
      </c>
      <c r="G321" s="2">
        <v>45645</v>
      </c>
      <c r="H321">
        <v>4044761</v>
      </c>
      <c r="I321" t="s">
        <v>60</v>
      </c>
      <c r="J321" t="s">
        <v>256</v>
      </c>
      <c r="K321">
        <v>5.15</v>
      </c>
      <c r="L321">
        <v>30</v>
      </c>
      <c r="M321" t="s">
        <v>248</v>
      </c>
      <c r="N321" t="s">
        <v>252</v>
      </c>
      <c r="O321">
        <v>5</v>
      </c>
      <c r="P321">
        <v>5.15</v>
      </c>
      <c r="Q321">
        <v>1.75</v>
      </c>
      <c r="R321">
        <v>9.0125000000000011</v>
      </c>
      <c r="S321">
        <v>14.012500000000001</v>
      </c>
      <c r="T321">
        <v>3.75</v>
      </c>
      <c r="U321" s="91">
        <v>0</v>
      </c>
      <c r="V321" s="91">
        <v>3.75</v>
      </c>
      <c r="W321">
        <v>32.5</v>
      </c>
      <c r="X321">
        <v>0.5</v>
      </c>
      <c r="Y321">
        <v>16.25</v>
      </c>
      <c r="Z321" s="183">
        <v>-2.2374999999999998</v>
      </c>
      <c r="AA321" t="s">
        <v>37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1">
        <f>Fares_Big_Star_Export[[#This Row],[Trip Time]]*Fares_Big_Star_Export[[#This Row],[HOURLY DATA]]/60</f>
        <v>16.25</v>
      </c>
      <c r="AE321"/>
    </row>
    <row r="322" spans="1:31" x14ac:dyDescent="0.25">
      <c r="A322" t="s">
        <v>18</v>
      </c>
      <c r="B322" t="s">
        <v>472</v>
      </c>
      <c r="C322" t="s">
        <v>682</v>
      </c>
      <c r="D322" s="3">
        <v>0</v>
      </c>
      <c r="E322" t="s">
        <v>75</v>
      </c>
      <c r="F322" t="s">
        <v>382</v>
      </c>
      <c r="G322" s="2">
        <v>45645</v>
      </c>
      <c r="H322">
        <v>4044783</v>
      </c>
      <c r="I322" t="s">
        <v>33</v>
      </c>
      <c r="J322" t="s">
        <v>255</v>
      </c>
      <c r="K322">
        <v>11.95</v>
      </c>
      <c r="L322">
        <v>32</v>
      </c>
      <c r="M322" t="s">
        <v>248</v>
      </c>
      <c r="N322" t="s">
        <v>252</v>
      </c>
      <c r="O322">
        <v>6.5</v>
      </c>
      <c r="P322">
        <v>11.95</v>
      </c>
      <c r="Q322">
        <v>2</v>
      </c>
      <c r="R322">
        <v>23.9</v>
      </c>
      <c r="S322">
        <v>30.4</v>
      </c>
      <c r="T322">
        <v>5.5</v>
      </c>
      <c r="U322" s="91">
        <v>0</v>
      </c>
      <c r="V322" s="91">
        <v>5.5</v>
      </c>
      <c r="W322">
        <v>35.787500000000001</v>
      </c>
      <c r="X322">
        <v>0.53333333333333333</v>
      </c>
      <c r="Y322">
        <v>19.086666666666666</v>
      </c>
      <c r="Z322" s="183">
        <v>11.3133</v>
      </c>
      <c r="AA322" t="s">
        <v>23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19.086666666666666</v>
      </c>
      <c r="AE322"/>
    </row>
    <row r="323" spans="1:31" x14ac:dyDescent="0.25">
      <c r="A323" t="s">
        <v>136</v>
      </c>
      <c r="B323" t="s">
        <v>549</v>
      </c>
      <c r="C323" t="s">
        <v>524</v>
      </c>
      <c r="D323" s="3">
        <v>0</v>
      </c>
      <c r="E323" t="s">
        <v>75</v>
      </c>
      <c r="F323" t="s">
        <v>234</v>
      </c>
      <c r="G323" s="2">
        <v>45645</v>
      </c>
      <c r="H323">
        <v>4044785</v>
      </c>
      <c r="I323" t="s">
        <v>58</v>
      </c>
      <c r="J323" t="s">
        <v>255</v>
      </c>
      <c r="K323">
        <v>13.54</v>
      </c>
      <c r="L323">
        <v>26</v>
      </c>
      <c r="M323" t="s">
        <v>248</v>
      </c>
      <c r="N323" t="s">
        <v>252</v>
      </c>
      <c r="O323">
        <v>5</v>
      </c>
      <c r="P323">
        <v>13.54</v>
      </c>
      <c r="Q323">
        <v>1.75</v>
      </c>
      <c r="R323">
        <v>23.695</v>
      </c>
      <c r="S323">
        <v>28.695</v>
      </c>
      <c r="T323">
        <v>0</v>
      </c>
      <c r="U323" s="91">
        <v>0</v>
      </c>
      <c r="V323" s="91">
        <v>0</v>
      </c>
      <c r="W323">
        <v>32.5</v>
      </c>
      <c r="X323">
        <v>0.43333333333333335</v>
      </c>
      <c r="Y323">
        <v>14.083333333333334</v>
      </c>
      <c r="Z323" s="183">
        <v>14.611700000000001</v>
      </c>
      <c r="AA323" t="s">
        <v>37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3">
        <f>Fares_Big_Star_Export[[#This Row],[Trip Time]]*Fares_Big_Star_Export[[#This Row],[HOURLY DATA]]/60</f>
        <v>14.083333333333334</v>
      </c>
      <c r="AE323"/>
    </row>
    <row r="324" spans="1:31" x14ac:dyDescent="0.25">
      <c r="A324" t="s">
        <v>18</v>
      </c>
      <c r="B324" t="s">
        <v>469</v>
      </c>
      <c r="C324" t="s">
        <v>734</v>
      </c>
      <c r="D324" s="3">
        <v>0</v>
      </c>
      <c r="E324" t="s">
        <v>75</v>
      </c>
      <c r="F324" t="s">
        <v>380</v>
      </c>
      <c r="G324" s="2">
        <v>45645</v>
      </c>
      <c r="H324">
        <v>4043410</v>
      </c>
      <c r="I324" t="s">
        <v>69</v>
      </c>
      <c r="J324" t="s">
        <v>255</v>
      </c>
      <c r="K324">
        <v>26.95</v>
      </c>
      <c r="L324">
        <v>114</v>
      </c>
      <c r="M324" t="s">
        <v>248</v>
      </c>
      <c r="N324" t="s">
        <v>252</v>
      </c>
      <c r="O324">
        <v>6.5</v>
      </c>
      <c r="P324">
        <v>26.95</v>
      </c>
      <c r="Q324">
        <v>2</v>
      </c>
      <c r="R324">
        <v>53.9</v>
      </c>
      <c r="S324">
        <v>60.4</v>
      </c>
      <c r="T324">
        <v>5.5</v>
      </c>
      <c r="U324" s="91">
        <v>0</v>
      </c>
      <c r="V324" s="91">
        <v>5.5</v>
      </c>
      <c r="W324">
        <v>35.787500000000001</v>
      </c>
      <c r="X324">
        <v>1.9</v>
      </c>
      <c r="Y324">
        <v>67.996250000000003</v>
      </c>
      <c r="Z324" s="183">
        <v>-7.5961999999999996</v>
      </c>
      <c r="AA324" t="s">
        <v>23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67.996250000000003</v>
      </c>
      <c r="AE324"/>
    </row>
    <row r="325" spans="1:31" x14ac:dyDescent="0.25">
      <c r="A325" t="s">
        <v>140</v>
      </c>
      <c r="B325" t="s">
        <v>823</v>
      </c>
      <c r="C325" t="s">
        <v>671</v>
      </c>
      <c r="D325" s="3">
        <v>1</v>
      </c>
      <c r="E325" t="s">
        <v>75</v>
      </c>
      <c r="F325" t="s">
        <v>385</v>
      </c>
      <c r="G325" s="2">
        <v>45645</v>
      </c>
      <c r="H325">
        <v>4044853</v>
      </c>
      <c r="I325" t="s">
        <v>386</v>
      </c>
      <c r="J325" t="s">
        <v>275</v>
      </c>
      <c r="K325">
        <v>12.78</v>
      </c>
      <c r="L325">
        <v>35</v>
      </c>
      <c r="M325" t="s">
        <v>249</v>
      </c>
      <c r="N325" t="s">
        <v>252</v>
      </c>
      <c r="O325">
        <v>6.5</v>
      </c>
      <c r="P325">
        <v>12.78</v>
      </c>
      <c r="Q325">
        <v>2</v>
      </c>
      <c r="R325">
        <v>25.56</v>
      </c>
      <c r="S325">
        <v>32.06</v>
      </c>
      <c r="T325">
        <v>5.5</v>
      </c>
      <c r="U325" s="91">
        <v>5.5</v>
      </c>
      <c r="V325" s="91">
        <v>0</v>
      </c>
      <c r="W325">
        <v>32.5</v>
      </c>
      <c r="X325">
        <v>0.58333333333333337</v>
      </c>
      <c r="Y325">
        <v>18.958333333333336</v>
      </c>
      <c r="Z325" s="183">
        <v>13.101699999999999</v>
      </c>
      <c r="AA325" t="s">
        <v>23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18.958333333333332</v>
      </c>
      <c r="AE325"/>
    </row>
    <row r="326" spans="1:31" x14ac:dyDescent="0.25">
      <c r="A326" t="s">
        <v>18</v>
      </c>
      <c r="B326" t="s">
        <v>508</v>
      </c>
      <c r="C326" t="s">
        <v>824</v>
      </c>
      <c r="D326" s="3">
        <v>0</v>
      </c>
      <c r="E326" t="s">
        <v>75</v>
      </c>
      <c r="F326" t="s">
        <v>382</v>
      </c>
      <c r="G326" s="2">
        <v>45646</v>
      </c>
      <c r="H326">
        <v>4045520</v>
      </c>
      <c r="I326" t="s">
        <v>33</v>
      </c>
      <c r="J326" t="s">
        <v>258</v>
      </c>
      <c r="K326">
        <v>17.28</v>
      </c>
      <c r="L326">
        <v>124</v>
      </c>
      <c r="M326" t="s">
        <v>249</v>
      </c>
      <c r="N326" t="s">
        <v>252</v>
      </c>
      <c r="O326">
        <v>6.5</v>
      </c>
      <c r="P326">
        <v>17.28</v>
      </c>
      <c r="Q326">
        <v>2</v>
      </c>
      <c r="R326">
        <v>34.56</v>
      </c>
      <c r="S326">
        <v>41.06</v>
      </c>
      <c r="T326">
        <v>0</v>
      </c>
      <c r="U326" s="91">
        <v>0</v>
      </c>
      <c r="V326" s="91">
        <v>0</v>
      </c>
      <c r="W326">
        <v>35.787500000000001</v>
      </c>
      <c r="X326">
        <v>2.0666666666666669</v>
      </c>
      <c r="Y326">
        <v>73.960833333333341</v>
      </c>
      <c r="Z326" s="183">
        <v>-32.900799999999997</v>
      </c>
      <c r="AA326" t="s">
        <v>23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73.960833333333341</v>
      </c>
      <c r="AE326"/>
    </row>
    <row r="327" spans="1:31" x14ac:dyDescent="0.25">
      <c r="A327" t="s">
        <v>18</v>
      </c>
      <c r="B327" t="s">
        <v>825</v>
      </c>
      <c r="C327" t="s">
        <v>826</v>
      </c>
      <c r="D327" s="3">
        <v>0</v>
      </c>
      <c r="E327" t="s">
        <v>75</v>
      </c>
      <c r="F327" t="s">
        <v>382</v>
      </c>
      <c r="G327" s="2">
        <v>45646</v>
      </c>
      <c r="H327">
        <v>4045605</v>
      </c>
      <c r="I327" t="s">
        <v>33</v>
      </c>
      <c r="J327" t="s">
        <v>257</v>
      </c>
      <c r="K327">
        <v>36.29</v>
      </c>
      <c r="L327">
        <v>48</v>
      </c>
      <c r="M327" t="s">
        <v>248</v>
      </c>
      <c r="N327" t="s">
        <v>252</v>
      </c>
      <c r="O327">
        <v>6.5</v>
      </c>
      <c r="P327">
        <v>36.29</v>
      </c>
      <c r="Q327">
        <v>2</v>
      </c>
      <c r="R327">
        <v>72.58</v>
      </c>
      <c r="S327">
        <v>79.08</v>
      </c>
      <c r="T327">
        <v>5</v>
      </c>
      <c r="U327" s="91">
        <v>0</v>
      </c>
      <c r="V327" s="91">
        <v>5</v>
      </c>
      <c r="W327">
        <v>35.787500000000001</v>
      </c>
      <c r="X327">
        <v>0.8</v>
      </c>
      <c r="Y327">
        <v>28.630000000000003</v>
      </c>
      <c r="Z327" s="183">
        <v>50.45</v>
      </c>
      <c r="AA327" t="s">
        <v>23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28.630000000000003</v>
      </c>
      <c r="AE327"/>
    </row>
    <row r="328" spans="1:31" x14ac:dyDescent="0.25">
      <c r="A328" t="s">
        <v>136</v>
      </c>
      <c r="B328" t="s">
        <v>827</v>
      </c>
      <c r="C328" t="s">
        <v>520</v>
      </c>
      <c r="D328" s="3">
        <v>0</v>
      </c>
      <c r="E328" t="s">
        <v>75</v>
      </c>
      <c r="F328" t="s">
        <v>393</v>
      </c>
      <c r="G328" s="2">
        <v>45646</v>
      </c>
      <c r="H328">
        <v>4044873</v>
      </c>
      <c r="I328" t="s">
        <v>60</v>
      </c>
      <c r="J328" t="s">
        <v>255</v>
      </c>
      <c r="K328">
        <v>31.21</v>
      </c>
      <c r="L328">
        <v>41</v>
      </c>
      <c r="M328" t="s">
        <v>248</v>
      </c>
      <c r="N328" t="s">
        <v>252</v>
      </c>
      <c r="O328">
        <v>5</v>
      </c>
      <c r="P328">
        <v>31.21</v>
      </c>
      <c r="Q328">
        <v>1.75</v>
      </c>
      <c r="R328">
        <v>54.6175</v>
      </c>
      <c r="S328">
        <v>59.6175</v>
      </c>
      <c r="T328">
        <v>0</v>
      </c>
      <c r="U328" s="91">
        <v>0</v>
      </c>
      <c r="V328" s="91">
        <v>0</v>
      </c>
      <c r="W328">
        <v>32.5</v>
      </c>
      <c r="X328">
        <v>0.68333333333333335</v>
      </c>
      <c r="Y328">
        <v>22.208333333333332</v>
      </c>
      <c r="Z328" s="183">
        <v>37.409199999999998</v>
      </c>
      <c r="AA328" t="s">
        <v>37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28">
        <f>Fares_Big_Star_Export[[#This Row],[Trip Time]]*Fares_Big_Star_Export[[#This Row],[HOURLY DATA]]/60</f>
        <v>22.208333333333332</v>
      </c>
      <c r="AE328"/>
    </row>
    <row r="329" spans="1:31" x14ac:dyDescent="0.25">
      <c r="A329" t="s">
        <v>18</v>
      </c>
      <c r="B329" t="s">
        <v>446</v>
      </c>
      <c r="C329" t="s">
        <v>785</v>
      </c>
      <c r="D329" s="3">
        <v>0</v>
      </c>
      <c r="E329" t="s">
        <v>75</v>
      </c>
      <c r="F329" t="s">
        <v>403</v>
      </c>
      <c r="G329" s="2">
        <v>45646</v>
      </c>
      <c r="H329">
        <v>4041573</v>
      </c>
      <c r="I329" t="s">
        <v>404</v>
      </c>
      <c r="J329" t="s">
        <v>255</v>
      </c>
      <c r="K329">
        <v>20.329999999999998</v>
      </c>
      <c r="L329">
        <v>58</v>
      </c>
      <c r="M329" t="s">
        <v>248</v>
      </c>
      <c r="N329" t="s">
        <v>252</v>
      </c>
      <c r="O329">
        <v>6.5</v>
      </c>
      <c r="P329">
        <v>20.329999999999998</v>
      </c>
      <c r="Q329">
        <v>2</v>
      </c>
      <c r="R329">
        <v>40.659999999999997</v>
      </c>
      <c r="S329">
        <v>47.16</v>
      </c>
      <c r="T329">
        <v>0</v>
      </c>
      <c r="U329" s="91">
        <v>0</v>
      </c>
      <c r="V329" s="91">
        <v>0</v>
      </c>
      <c r="W329">
        <v>35.787500000000001</v>
      </c>
      <c r="X329">
        <v>0.96666666666666667</v>
      </c>
      <c r="Y329">
        <v>34.594583333333333</v>
      </c>
      <c r="Z329" s="183">
        <v>12.5654</v>
      </c>
      <c r="AA329" t="s">
        <v>23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34.59458333333334</v>
      </c>
      <c r="AE329"/>
    </row>
    <row r="330" spans="1:31" x14ac:dyDescent="0.25">
      <c r="A330" t="s">
        <v>138</v>
      </c>
      <c r="B330" t="s">
        <v>828</v>
      </c>
      <c r="C330" t="s">
        <v>457</v>
      </c>
      <c r="D330" s="3">
        <v>0</v>
      </c>
      <c r="E330" t="s">
        <v>75</v>
      </c>
      <c r="F330" t="s">
        <v>384</v>
      </c>
      <c r="G330" s="2">
        <v>45646</v>
      </c>
      <c r="H330">
        <v>4044143</v>
      </c>
      <c r="I330" t="s">
        <v>36</v>
      </c>
      <c r="J330" t="s">
        <v>255</v>
      </c>
      <c r="K330">
        <v>11.96</v>
      </c>
      <c r="L330">
        <v>28</v>
      </c>
      <c r="M330" t="s">
        <v>248</v>
      </c>
      <c r="N330" t="s">
        <v>252</v>
      </c>
      <c r="O330">
        <v>5</v>
      </c>
      <c r="P330">
        <v>11.96</v>
      </c>
      <c r="Q330">
        <v>1.75</v>
      </c>
      <c r="R330">
        <v>20.93</v>
      </c>
      <c r="S330">
        <v>25.93</v>
      </c>
      <c r="T330">
        <v>0</v>
      </c>
      <c r="U330" s="91">
        <v>0</v>
      </c>
      <c r="V330" s="91">
        <v>0</v>
      </c>
      <c r="W330">
        <v>29</v>
      </c>
      <c r="X330">
        <v>0.46666666666666667</v>
      </c>
      <c r="Y330">
        <v>13.533333333333333</v>
      </c>
      <c r="Z330" s="183">
        <v>12.396699999999999</v>
      </c>
      <c r="AA330" t="s">
        <v>37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13.533333333333333</v>
      </c>
      <c r="AE330"/>
    </row>
    <row r="331" spans="1:31" x14ac:dyDescent="0.25">
      <c r="A331" t="s">
        <v>135</v>
      </c>
      <c r="B331" t="s">
        <v>758</v>
      </c>
      <c r="C331" t="s">
        <v>758</v>
      </c>
      <c r="D331" s="3">
        <v>0</v>
      </c>
      <c r="E331" t="s">
        <v>75</v>
      </c>
      <c r="F331" t="s">
        <v>402</v>
      </c>
      <c r="G331" s="2">
        <v>45646</v>
      </c>
      <c r="H331">
        <v>4042569</v>
      </c>
      <c r="I331" t="s">
        <v>30</v>
      </c>
      <c r="J331" t="s">
        <v>255</v>
      </c>
      <c r="K331">
        <v>26.71</v>
      </c>
      <c r="L331">
        <v>0</v>
      </c>
      <c r="M331" t="s">
        <v>248</v>
      </c>
      <c r="N331" t="s">
        <v>252</v>
      </c>
      <c r="O331">
        <v>5</v>
      </c>
      <c r="P331">
        <v>26.71</v>
      </c>
      <c r="Q331">
        <v>1.75</v>
      </c>
      <c r="R331">
        <v>46.7425</v>
      </c>
      <c r="S331">
        <v>51.7425</v>
      </c>
      <c r="T331">
        <v>5</v>
      </c>
      <c r="U331" s="91">
        <v>0</v>
      </c>
      <c r="V331" s="91">
        <v>5</v>
      </c>
      <c r="W331">
        <v>32.5</v>
      </c>
      <c r="X331">
        <v>0</v>
      </c>
      <c r="Y331">
        <v>0</v>
      </c>
      <c r="Z331" s="183">
        <v>51.7425</v>
      </c>
      <c r="AA331" t="s">
        <v>23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0</v>
      </c>
      <c r="AE331"/>
    </row>
    <row r="332" spans="1:31" x14ac:dyDescent="0.25">
      <c r="A332" t="s">
        <v>18</v>
      </c>
      <c r="B332" t="s">
        <v>623</v>
      </c>
      <c r="C332" t="s">
        <v>480</v>
      </c>
      <c r="D332" s="3">
        <v>0</v>
      </c>
      <c r="E332" t="s">
        <v>75</v>
      </c>
      <c r="F332" t="s">
        <v>394</v>
      </c>
      <c r="G332" s="2">
        <v>45646</v>
      </c>
      <c r="H332">
        <v>4042102</v>
      </c>
      <c r="I332" t="s">
        <v>24</v>
      </c>
      <c r="J332" t="s">
        <v>255</v>
      </c>
      <c r="K332">
        <v>12.94</v>
      </c>
      <c r="L332">
        <v>36</v>
      </c>
      <c r="M332" t="s">
        <v>248</v>
      </c>
      <c r="N332" t="s">
        <v>252</v>
      </c>
      <c r="O332">
        <v>6.5</v>
      </c>
      <c r="P332">
        <v>12.94</v>
      </c>
      <c r="Q332">
        <v>2</v>
      </c>
      <c r="R332">
        <v>25.88</v>
      </c>
      <c r="S332">
        <v>32.379999999999995</v>
      </c>
      <c r="T332">
        <v>0</v>
      </c>
      <c r="U332" s="91">
        <v>0</v>
      </c>
      <c r="V332" s="91">
        <v>0</v>
      </c>
      <c r="W332">
        <v>35.787500000000001</v>
      </c>
      <c r="X332">
        <v>0.6</v>
      </c>
      <c r="Y332">
        <v>21.4725</v>
      </c>
      <c r="Z332" s="183">
        <v>10.907500000000001</v>
      </c>
      <c r="AA332" t="s">
        <v>23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21.472500000000004</v>
      </c>
      <c r="AE332"/>
    </row>
    <row r="333" spans="1:31" x14ac:dyDescent="0.25">
      <c r="A333" t="s">
        <v>139</v>
      </c>
      <c r="B333" t="s">
        <v>613</v>
      </c>
      <c r="C333" t="s">
        <v>829</v>
      </c>
      <c r="D333" s="3">
        <v>0</v>
      </c>
      <c r="E333" t="s">
        <v>75</v>
      </c>
      <c r="F333" t="s">
        <v>389</v>
      </c>
      <c r="G333" s="2">
        <v>45646</v>
      </c>
      <c r="H333">
        <v>4044784</v>
      </c>
      <c r="I333" t="s">
        <v>43</v>
      </c>
      <c r="J333" t="s">
        <v>255</v>
      </c>
      <c r="K333">
        <v>11.95</v>
      </c>
      <c r="L333">
        <v>47</v>
      </c>
      <c r="M333" t="s">
        <v>248</v>
      </c>
      <c r="N333" t="s">
        <v>252</v>
      </c>
      <c r="O333">
        <v>5</v>
      </c>
      <c r="P333">
        <v>11.95</v>
      </c>
      <c r="Q333">
        <v>1.75</v>
      </c>
      <c r="R333">
        <v>20.912499999999998</v>
      </c>
      <c r="S333">
        <v>25.912499999999998</v>
      </c>
      <c r="T333">
        <v>5.5</v>
      </c>
      <c r="U333" s="91">
        <v>0</v>
      </c>
      <c r="V333" s="91">
        <v>5.5</v>
      </c>
      <c r="W333">
        <v>29</v>
      </c>
      <c r="X333">
        <v>0.78333333333333333</v>
      </c>
      <c r="Y333">
        <v>22.716666666666665</v>
      </c>
      <c r="Z333" s="183">
        <v>3.1958000000000002</v>
      </c>
      <c r="AA333" t="s">
        <v>37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22.716666666666665</v>
      </c>
      <c r="AE333"/>
    </row>
    <row r="334" spans="1:31" x14ac:dyDescent="0.25">
      <c r="A334" t="s">
        <v>18</v>
      </c>
      <c r="B334" t="s">
        <v>511</v>
      </c>
      <c r="C334" t="s">
        <v>763</v>
      </c>
      <c r="D334" s="3">
        <v>0</v>
      </c>
      <c r="E334" t="s">
        <v>75</v>
      </c>
      <c r="F334" t="s">
        <v>401</v>
      </c>
      <c r="G334" s="2">
        <v>45646</v>
      </c>
      <c r="H334">
        <v>4044158</v>
      </c>
      <c r="I334" t="s">
        <v>383</v>
      </c>
      <c r="J334" t="s">
        <v>407</v>
      </c>
      <c r="K334">
        <v>15.98</v>
      </c>
      <c r="L334">
        <v>30</v>
      </c>
      <c r="M334" t="s">
        <v>248</v>
      </c>
      <c r="N334" t="s">
        <v>252</v>
      </c>
      <c r="O334">
        <v>6.5</v>
      </c>
      <c r="P334">
        <v>15.98</v>
      </c>
      <c r="Q334">
        <v>2</v>
      </c>
      <c r="R334">
        <v>31.96</v>
      </c>
      <c r="S334">
        <v>38.46</v>
      </c>
      <c r="T334">
        <v>5</v>
      </c>
      <c r="U334" s="91">
        <v>0</v>
      </c>
      <c r="V334" s="91">
        <v>5</v>
      </c>
      <c r="W334">
        <v>35.787500000000001</v>
      </c>
      <c r="X334">
        <v>0.5</v>
      </c>
      <c r="Y334">
        <v>17.893750000000001</v>
      </c>
      <c r="Z334" s="183">
        <v>20.566199999999998</v>
      </c>
      <c r="AA334" t="s">
        <v>23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17.893750000000001</v>
      </c>
      <c r="AE334"/>
    </row>
    <row r="335" spans="1:31" x14ac:dyDescent="0.25">
      <c r="A335" t="s">
        <v>18</v>
      </c>
      <c r="B335" t="s">
        <v>572</v>
      </c>
      <c r="C335" t="s">
        <v>523</v>
      </c>
      <c r="D335" s="3">
        <v>0</v>
      </c>
      <c r="E335" t="s">
        <v>75</v>
      </c>
      <c r="F335" t="s">
        <v>394</v>
      </c>
      <c r="G335" s="2">
        <v>45646</v>
      </c>
      <c r="H335">
        <v>4044779</v>
      </c>
      <c r="I335" t="s">
        <v>24</v>
      </c>
      <c r="J335" t="s">
        <v>258</v>
      </c>
      <c r="K335">
        <v>25.58</v>
      </c>
      <c r="L335">
        <v>50</v>
      </c>
      <c r="M335" t="s">
        <v>249</v>
      </c>
      <c r="N335" t="s">
        <v>252</v>
      </c>
      <c r="O335">
        <v>6.5</v>
      </c>
      <c r="P335">
        <v>25.58</v>
      </c>
      <c r="Q335">
        <v>2</v>
      </c>
      <c r="R335">
        <v>51.16</v>
      </c>
      <c r="S335">
        <v>57.66</v>
      </c>
      <c r="T335">
        <v>5</v>
      </c>
      <c r="U335" s="91">
        <v>0</v>
      </c>
      <c r="V335" s="91">
        <v>5</v>
      </c>
      <c r="W335">
        <v>35.787500000000001</v>
      </c>
      <c r="X335">
        <v>0.83333333333333337</v>
      </c>
      <c r="Y335">
        <v>29.822916666666668</v>
      </c>
      <c r="Z335" s="183">
        <v>27.8371</v>
      </c>
      <c r="AA335" t="s">
        <v>23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29.822916666666668</v>
      </c>
      <c r="AE335"/>
    </row>
    <row r="336" spans="1:31" x14ac:dyDescent="0.25">
      <c r="A336" t="s">
        <v>136</v>
      </c>
      <c r="B336" t="s">
        <v>550</v>
      </c>
      <c r="C336" t="s">
        <v>791</v>
      </c>
      <c r="D336" s="3">
        <v>0</v>
      </c>
      <c r="E336" t="s">
        <v>75</v>
      </c>
      <c r="F336" t="s">
        <v>393</v>
      </c>
      <c r="G336" s="2">
        <v>45646</v>
      </c>
      <c r="H336">
        <v>4042172</v>
      </c>
      <c r="I336" t="s">
        <v>60</v>
      </c>
      <c r="J336" t="s">
        <v>255</v>
      </c>
      <c r="K336">
        <v>19.53</v>
      </c>
      <c r="L336">
        <v>41</v>
      </c>
      <c r="M336" t="s">
        <v>248</v>
      </c>
      <c r="N336" t="s">
        <v>252</v>
      </c>
      <c r="O336">
        <v>5</v>
      </c>
      <c r="P336">
        <v>19.53</v>
      </c>
      <c r="Q336">
        <v>1.75</v>
      </c>
      <c r="R336">
        <v>34.177500000000002</v>
      </c>
      <c r="S336">
        <v>39.177500000000002</v>
      </c>
      <c r="T336">
        <v>5.5</v>
      </c>
      <c r="U336" s="91">
        <v>0</v>
      </c>
      <c r="V336" s="91">
        <v>5.5</v>
      </c>
      <c r="W336">
        <v>32.5</v>
      </c>
      <c r="X336">
        <v>0.68333333333333335</v>
      </c>
      <c r="Y336">
        <v>22.208333333333332</v>
      </c>
      <c r="Z336" s="183">
        <v>16.969200000000001</v>
      </c>
      <c r="AA336" t="s">
        <v>37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36">
        <f>Fares_Big_Star_Export[[#This Row],[Trip Time]]*Fares_Big_Star_Export[[#This Row],[HOURLY DATA]]/60</f>
        <v>22.208333333333332</v>
      </c>
      <c r="AE336"/>
    </row>
    <row r="337" spans="1:31" x14ac:dyDescent="0.25">
      <c r="A337" t="s">
        <v>133</v>
      </c>
      <c r="B337" t="s">
        <v>830</v>
      </c>
      <c r="C337" t="s">
        <v>831</v>
      </c>
      <c r="D337" s="3">
        <v>0</v>
      </c>
      <c r="E337" t="s">
        <v>75</v>
      </c>
      <c r="F337" t="s">
        <v>405</v>
      </c>
      <c r="G337" s="2">
        <v>45646</v>
      </c>
      <c r="H337">
        <v>4041570</v>
      </c>
      <c r="I337" t="s">
        <v>64</v>
      </c>
      <c r="J337" t="s">
        <v>255</v>
      </c>
      <c r="K337">
        <v>14.36</v>
      </c>
      <c r="L337">
        <v>121</v>
      </c>
      <c r="M337" t="s">
        <v>248</v>
      </c>
      <c r="N337" t="s">
        <v>252</v>
      </c>
      <c r="O337">
        <v>5</v>
      </c>
      <c r="P337">
        <v>14.36</v>
      </c>
      <c r="Q337">
        <v>1.75</v>
      </c>
      <c r="R337">
        <v>25.13</v>
      </c>
      <c r="S337">
        <v>30.13</v>
      </c>
      <c r="T337">
        <v>0</v>
      </c>
      <c r="U337" s="91">
        <v>0</v>
      </c>
      <c r="V337" s="91">
        <v>0</v>
      </c>
      <c r="W337">
        <v>32.5</v>
      </c>
      <c r="X337">
        <v>2.0166666666666666</v>
      </c>
      <c r="Y337">
        <v>65.541666666666671</v>
      </c>
      <c r="Z337" s="183">
        <v>-35.411700000000003</v>
      </c>
      <c r="AA337" t="s">
        <v>23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65.541666666666671</v>
      </c>
      <c r="AE337"/>
    </row>
    <row r="338" spans="1:31" x14ac:dyDescent="0.25">
      <c r="A338" t="s">
        <v>141</v>
      </c>
      <c r="B338" t="s">
        <v>456</v>
      </c>
      <c r="C338" t="s">
        <v>633</v>
      </c>
      <c r="D338" s="3">
        <v>0</v>
      </c>
      <c r="E338" t="s">
        <v>75</v>
      </c>
      <c r="F338" t="s">
        <v>406</v>
      </c>
      <c r="G338" s="2">
        <v>45646</v>
      </c>
      <c r="H338">
        <v>4045519</v>
      </c>
      <c r="I338" t="s">
        <v>66</v>
      </c>
      <c r="J338" t="s">
        <v>258</v>
      </c>
      <c r="K338">
        <v>17.28</v>
      </c>
      <c r="L338">
        <v>78</v>
      </c>
      <c r="M338" t="s">
        <v>249</v>
      </c>
      <c r="N338" t="s">
        <v>252</v>
      </c>
      <c r="O338">
        <v>6.5</v>
      </c>
      <c r="P338">
        <v>17.28</v>
      </c>
      <c r="Q338">
        <v>2</v>
      </c>
      <c r="R338">
        <v>34.56</v>
      </c>
      <c r="S338">
        <v>41.06</v>
      </c>
      <c r="T338">
        <v>0</v>
      </c>
      <c r="U338" s="91">
        <v>0</v>
      </c>
      <c r="V338" s="91">
        <v>0</v>
      </c>
      <c r="W338">
        <v>32.5</v>
      </c>
      <c r="X338">
        <v>1.3</v>
      </c>
      <c r="Y338">
        <v>42.25</v>
      </c>
      <c r="Z338" s="183">
        <v>-1.19</v>
      </c>
      <c r="AA338" t="s">
        <v>23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42.25</v>
      </c>
      <c r="AE338"/>
    </row>
    <row r="339" spans="1:31" x14ac:dyDescent="0.25">
      <c r="A339" t="s">
        <v>18</v>
      </c>
      <c r="B339" t="s">
        <v>832</v>
      </c>
      <c r="C339" t="s">
        <v>480</v>
      </c>
      <c r="D339" s="3">
        <v>0</v>
      </c>
      <c r="E339" t="s">
        <v>75</v>
      </c>
      <c r="F339" t="s">
        <v>401</v>
      </c>
      <c r="G339" s="2">
        <v>45646</v>
      </c>
      <c r="H339">
        <v>4042568</v>
      </c>
      <c r="I339" t="s">
        <v>383</v>
      </c>
      <c r="J339" t="s">
        <v>255</v>
      </c>
      <c r="K339">
        <v>26.71</v>
      </c>
      <c r="L339">
        <v>90</v>
      </c>
      <c r="M339" t="s">
        <v>248</v>
      </c>
      <c r="N339" t="s">
        <v>252</v>
      </c>
      <c r="O339">
        <v>6.5</v>
      </c>
      <c r="P339">
        <v>26.71</v>
      </c>
      <c r="Q339">
        <v>2</v>
      </c>
      <c r="R339">
        <v>53.42</v>
      </c>
      <c r="S339">
        <v>59.92</v>
      </c>
      <c r="T339">
        <v>5.5</v>
      </c>
      <c r="U339" s="91">
        <v>0</v>
      </c>
      <c r="V339" s="91">
        <v>5.5</v>
      </c>
      <c r="W339">
        <v>35.787500000000001</v>
      </c>
      <c r="X339">
        <v>1.5</v>
      </c>
      <c r="Y339">
        <v>53.681250000000006</v>
      </c>
      <c r="Z339" s="183">
        <v>6.2388000000000003</v>
      </c>
      <c r="AA339" t="s">
        <v>23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53.681249999999999</v>
      </c>
      <c r="AE339"/>
    </row>
    <row r="340" spans="1:31" x14ac:dyDescent="0.25">
      <c r="A340" t="s">
        <v>18</v>
      </c>
      <c r="B340" t="s">
        <v>833</v>
      </c>
      <c r="C340" t="s">
        <v>472</v>
      </c>
      <c r="D340" s="3">
        <v>0</v>
      </c>
      <c r="E340" t="s">
        <v>75</v>
      </c>
      <c r="F340" t="s">
        <v>394</v>
      </c>
      <c r="G340" s="2">
        <v>45646</v>
      </c>
      <c r="H340">
        <v>4042188</v>
      </c>
      <c r="I340" t="s">
        <v>24</v>
      </c>
      <c r="J340" t="s">
        <v>255</v>
      </c>
      <c r="K340">
        <v>9.35</v>
      </c>
      <c r="L340">
        <v>26</v>
      </c>
      <c r="M340" t="s">
        <v>248</v>
      </c>
      <c r="N340" t="s">
        <v>252</v>
      </c>
      <c r="O340">
        <v>6.5</v>
      </c>
      <c r="P340">
        <v>9.35</v>
      </c>
      <c r="Q340">
        <v>2</v>
      </c>
      <c r="R340">
        <v>18.7</v>
      </c>
      <c r="S340">
        <v>25.2</v>
      </c>
      <c r="T340">
        <v>0</v>
      </c>
      <c r="U340" s="91">
        <v>0</v>
      </c>
      <c r="V340" s="91">
        <v>0</v>
      </c>
      <c r="W340">
        <v>35.787500000000001</v>
      </c>
      <c r="X340">
        <v>0.43333333333333335</v>
      </c>
      <c r="Y340">
        <v>15.507916666666668</v>
      </c>
      <c r="Z340" s="183">
        <v>9.6920999999999999</v>
      </c>
      <c r="AA340" t="s">
        <v>23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15.507916666666667</v>
      </c>
      <c r="AE340"/>
    </row>
    <row r="341" spans="1:31" x14ac:dyDescent="0.25">
      <c r="A341" t="s">
        <v>136</v>
      </c>
      <c r="B341" t="s">
        <v>810</v>
      </c>
      <c r="C341" t="s">
        <v>663</v>
      </c>
      <c r="D341" s="3">
        <v>0</v>
      </c>
      <c r="E341" t="s">
        <v>75</v>
      </c>
      <c r="F341" t="s">
        <v>393</v>
      </c>
      <c r="G341" s="2">
        <v>45646</v>
      </c>
      <c r="H341">
        <v>4045483</v>
      </c>
      <c r="I341" t="s">
        <v>60</v>
      </c>
      <c r="J341" t="s">
        <v>255</v>
      </c>
      <c r="K341">
        <v>9.0299999999999994</v>
      </c>
      <c r="L341">
        <v>24</v>
      </c>
      <c r="M341" t="s">
        <v>248</v>
      </c>
      <c r="N341" t="s">
        <v>252</v>
      </c>
      <c r="O341">
        <v>5</v>
      </c>
      <c r="P341">
        <v>9.0299999999999994</v>
      </c>
      <c r="Q341">
        <v>1.75</v>
      </c>
      <c r="R341">
        <v>15.802499999999998</v>
      </c>
      <c r="S341">
        <v>20.802499999999998</v>
      </c>
      <c r="T341">
        <v>0</v>
      </c>
      <c r="U341" s="91">
        <v>0</v>
      </c>
      <c r="V341" s="91">
        <v>0</v>
      </c>
      <c r="W341">
        <v>32.5</v>
      </c>
      <c r="X341">
        <v>0.4</v>
      </c>
      <c r="Y341">
        <v>13</v>
      </c>
      <c r="Z341" s="183">
        <v>7.8025000000000002</v>
      </c>
      <c r="AA341" t="s">
        <v>37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41">
        <f>Fares_Big_Star_Export[[#This Row],[Trip Time]]*Fares_Big_Star_Export[[#This Row],[HOURLY DATA]]/60</f>
        <v>13</v>
      </c>
      <c r="AE341"/>
    </row>
    <row r="342" spans="1:31" x14ac:dyDescent="0.25">
      <c r="A342" t="s">
        <v>133</v>
      </c>
      <c r="B342" t="s">
        <v>437</v>
      </c>
      <c r="C342" t="s">
        <v>547</v>
      </c>
      <c r="D342" s="3">
        <v>0</v>
      </c>
      <c r="E342" t="s">
        <v>75</v>
      </c>
      <c r="F342" t="s">
        <v>405</v>
      </c>
      <c r="G342" s="2">
        <v>45646</v>
      </c>
      <c r="H342">
        <v>4041648</v>
      </c>
      <c r="I342" t="s">
        <v>64</v>
      </c>
      <c r="J342" t="s">
        <v>258</v>
      </c>
      <c r="K342">
        <v>5.55</v>
      </c>
      <c r="L342">
        <v>40</v>
      </c>
      <c r="M342" t="s">
        <v>249</v>
      </c>
      <c r="N342" t="s">
        <v>252</v>
      </c>
      <c r="O342">
        <v>6.5</v>
      </c>
      <c r="P342">
        <v>5.55</v>
      </c>
      <c r="Q342">
        <v>2</v>
      </c>
      <c r="R342">
        <v>11.1</v>
      </c>
      <c r="S342">
        <v>17.600000000000001</v>
      </c>
      <c r="T342">
        <v>0</v>
      </c>
      <c r="U342" s="91">
        <v>0</v>
      </c>
      <c r="V342" s="91">
        <v>0</v>
      </c>
      <c r="W342">
        <v>32.5</v>
      </c>
      <c r="X342">
        <v>0.66666666666666663</v>
      </c>
      <c r="Y342">
        <v>21.666666666666664</v>
      </c>
      <c r="Z342" s="183">
        <v>-4.0667</v>
      </c>
      <c r="AA342" t="s">
        <v>23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21.666666666666668</v>
      </c>
      <c r="AE342"/>
    </row>
    <row r="343" spans="1:31" x14ac:dyDescent="0.25">
      <c r="A343" t="s">
        <v>139</v>
      </c>
      <c r="B343" t="s">
        <v>587</v>
      </c>
      <c r="C343" t="s">
        <v>734</v>
      </c>
      <c r="D343" s="3">
        <v>0</v>
      </c>
      <c r="E343" t="s">
        <v>75</v>
      </c>
      <c r="F343" t="s">
        <v>389</v>
      </c>
      <c r="G343" s="2">
        <v>45646</v>
      </c>
      <c r="H343">
        <v>4044788</v>
      </c>
      <c r="I343" t="s">
        <v>43</v>
      </c>
      <c r="J343" t="s">
        <v>255</v>
      </c>
      <c r="K343">
        <v>11.95</v>
      </c>
      <c r="L343">
        <v>56</v>
      </c>
      <c r="M343" t="s">
        <v>248</v>
      </c>
      <c r="N343" t="s">
        <v>252</v>
      </c>
      <c r="O343">
        <v>5</v>
      </c>
      <c r="P343">
        <v>11.95</v>
      </c>
      <c r="Q343">
        <v>1.75</v>
      </c>
      <c r="R343">
        <v>20.912499999999998</v>
      </c>
      <c r="S343">
        <v>25.912499999999998</v>
      </c>
      <c r="T343">
        <v>5</v>
      </c>
      <c r="U343" s="91">
        <v>0</v>
      </c>
      <c r="V343" s="91">
        <v>5</v>
      </c>
      <c r="W343">
        <v>29</v>
      </c>
      <c r="X343">
        <v>0.93333333333333335</v>
      </c>
      <c r="Y343">
        <v>27.066666666666666</v>
      </c>
      <c r="Z343" s="183">
        <v>-1.1541999999999999</v>
      </c>
      <c r="AA343" t="s">
        <v>37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27.066666666666666</v>
      </c>
      <c r="AE343"/>
    </row>
    <row r="344" spans="1:31" x14ac:dyDescent="0.25">
      <c r="A344" t="s">
        <v>18</v>
      </c>
      <c r="B344" t="s">
        <v>636</v>
      </c>
      <c r="C344" t="s">
        <v>785</v>
      </c>
      <c r="D344" s="3">
        <v>0</v>
      </c>
      <c r="E344" t="s">
        <v>75</v>
      </c>
      <c r="F344" t="s">
        <v>403</v>
      </c>
      <c r="G344" s="2">
        <v>45646</v>
      </c>
      <c r="H344">
        <v>4041676</v>
      </c>
      <c r="I344" t="s">
        <v>404</v>
      </c>
      <c r="J344" t="s">
        <v>255</v>
      </c>
      <c r="K344">
        <v>17.43</v>
      </c>
      <c r="L344">
        <v>40</v>
      </c>
      <c r="M344" t="s">
        <v>248</v>
      </c>
      <c r="N344" t="s">
        <v>252</v>
      </c>
      <c r="O344">
        <v>6.5</v>
      </c>
      <c r="P344">
        <v>17.43</v>
      </c>
      <c r="Q344">
        <v>2</v>
      </c>
      <c r="R344">
        <v>34.86</v>
      </c>
      <c r="S344">
        <v>41.36</v>
      </c>
      <c r="T344">
        <v>0</v>
      </c>
      <c r="U344" s="91">
        <v>0</v>
      </c>
      <c r="V344" s="91">
        <v>0</v>
      </c>
      <c r="W344">
        <v>35.787500000000001</v>
      </c>
      <c r="X344">
        <v>0.66666666666666663</v>
      </c>
      <c r="Y344">
        <v>23.858333333333334</v>
      </c>
      <c r="Z344" s="183">
        <v>17.5017</v>
      </c>
      <c r="AA344" t="s">
        <v>23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23.858333333333334</v>
      </c>
      <c r="AE344"/>
    </row>
    <row r="345" spans="1:31" x14ac:dyDescent="0.25">
      <c r="A345" t="s">
        <v>141</v>
      </c>
      <c r="B345" t="s">
        <v>830</v>
      </c>
      <c r="C345" t="s">
        <v>453</v>
      </c>
      <c r="D345" s="3">
        <v>0</v>
      </c>
      <c r="E345" t="s">
        <v>75</v>
      </c>
      <c r="F345" t="s">
        <v>406</v>
      </c>
      <c r="G345" s="2">
        <v>45646</v>
      </c>
      <c r="H345">
        <v>4041677</v>
      </c>
      <c r="I345" t="s">
        <v>66</v>
      </c>
      <c r="J345" t="s">
        <v>255</v>
      </c>
      <c r="K345">
        <v>17.43</v>
      </c>
      <c r="L345">
        <v>113</v>
      </c>
      <c r="M345" t="s">
        <v>248</v>
      </c>
      <c r="N345" t="s">
        <v>252</v>
      </c>
      <c r="O345">
        <v>5</v>
      </c>
      <c r="P345">
        <v>17.43</v>
      </c>
      <c r="Q345">
        <v>1.75</v>
      </c>
      <c r="R345">
        <v>30.502499999999998</v>
      </c>
      <c r="S345">
        <v>35.502499999999998</v>
      </c>
      <c r="T345">
        <v>0</v>
      </c>
      <c r="U345" s="91">
        <v>0</v>
      </c>
      <c r="V345" s="91">
        <v>0</v>
      </c>
      <c r="W345">
        <v>32.5</v>
      </c>
      <c r="X345">
        <v>1.8833333333333333</v>
      </c>
      <c r="Y345">
        <v>61.208333333333336</v>
      </c>
      <c r="Z345" s="183">
        <v>-25.7058</v>
      </c>
      <c r="AA345" t="s">
        <v>23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61.208333333333336</v>
      </c>
      <c r="AE345"/>
    </row>
    <row r="346" spans="1:31" x14ac:dyDescent="0.25">
      <c r="A346" t="s">
        <v>138</v>
      </c>
      <c r="B346" t="s">
        <v>834</v>
      </c>
      <c r="C346" t="s">
        <v>835</v>
      </c>
      <c r="D346" s="3">
        <v>0</v>
      </c>
      <c r="E346" t="s">
        <v>75</v>
      </c>
      <c r="F346" t="s">
        <v>384</v>
      </c>
      <c r="G346" s="2">
        <v>45646</v>
      </c>
      <c r="H346">
        <v>4041691</v>
      </c>
      <c r="I346" t="s">
        <v>36</v>
      </c>
      <c r="J346" t="s">
        <v>255</v>
      </c>
      <c r="K346">
        <v>19.12</v>
      </c>
      <c r="L346">
        <v>49</v>
      </c>
      <c r="M346" t="s">
        <v>248</v>
      </c>
      <c r="N346" t="s">
        <v>252</v>
      </c>
      <c r="O346">
        <v>5</v>
      </c>
      <c r="P346">
        <v>19.12</v>
      </c>
      <c r="Q346">
        <v>1.75</v>
      </c>
      <c r="R346">
        <v>33.46</v>
      </c>
      <c r="S346">
        <v>38.46</v>
      </c>
      <c r="T346">
        <v>5</v>
      </c>
      <c r="U346" s="91">
        <v>0</v>
      </c>
      <c r="V346" s="91">
        <v>5</v>
      </c>
      <c r="W346">
        <v>29</v>
      </c>
      <c r="X346">
        <v>0.81666666666666665</v>
      </c>
      <c r="Y346">
        <v>23.683333333333334</v>
      </c>
      <c r="Z346" s="183">
        <v>14.7767</v>
      </c>
      <c r="AA346" t="s">
        <v>37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23.683333333333334</v>
      </c>
      <c r="AE346"/>
    </row>
    <row r="347" spans="1:31" x14ac:dyDescent="0.25">
      <c r="A347" t="s">
        <v>21</v>
      </c>
      <c r="B347" t="s">
        <v>836</v>
      </c>
      <c r="C347" t="s">
        <v>837</v>
      </c>
      <c r="D347" s="3">
        <v>0</v>
      </c>
      <c r="E347" t="s">
        <v>75</v>
      </c>
      <c r="F347" t="s">
        <v>232</v>
      </c>
      <c r="G347" s="2">
        <v>45646</v>
      </c>
      <c r="H347">
        <v>4041690</v>
      </c>
      <c r="I347" t="s">
        <v>233</v>
      </c>
      <c r="J347" t="s">
        <v>255</v>
      </c>
      <c r="K347">
        <v>19.12</v>
      </c>
      <c r="L347">
        <v>47</v>
      </c>
      <c r="M347" t="s">
        <v>248</v>
      </c>
      <c r="N347" t="s">
        <v>252</v>
      </c>
      <c r="O347">
        <v>5</v>
      </c>
      <c r="P347">
        <v>19.12</v>
      </c>
      <c r="Q347">
        <v>1.75</v>
      </c>
      <c r="R347">
        <v>33.46</v>
      </c>
      <c r="S347">
        <v>38.46</v>
      </c>
      <c r="T347">
        <v>5.5</v>
      </c>
      <c r="U347" s="91">
        <v>0</v>
      </c>
      <c r="V347" s="91">
        <v>5.5</v>
      </c>
      <c r="W347">
        <v>32.5</v>
      </c>
      <c r="X347">
        <v>0.78333333333333333</v>
      </c>
      <c r="Y347">
        <v>25.458333333333332</v>
      </c>
      <c r="Z347" s="183">
        <v>13.0017</v>
      </c>
      <c r="AA347" t="s">
        <v>23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25.458333333333332</v>
      </c>
      <c r="AE347"/>
    </row>
    <row r="348" spans="1:31" x14ac:dyDescent="0.25">
      <c r="A348" t="s">
        <v>138</v>
      </c>
      <c r="B348" t="s">
        <v>838</v>
      </c>
      <c r="C348" t="s">
        <v>839</v>
      </c>
      <c r="D348" s="3">
        <v>0</v>
      </c>
      <c r="E348" t="s">
        <v>75</v>
      </c>
      <c r="F348" t="s">
        <v>384</v>
      </c>
      <c r="G348" s="2">
        <v>45646</v>
      </c>
      <c r="H348">
        <v>4041689</v>
      </c>
      <c r="I348" t="s">
        <v>36</v>
      </c>
      <c r="J348" t="s">
        <v>257</v>
      </c>
      <c r="K348">
        <v>8.35</v>
      </c>
      <c r="L348">
        <v>25</v>
      </c>
      <c r="M348" t="s">
        <v>248</v>
      </c>
      <c r="N348" t="s">
        <v>252</v>
      </c>
      <c r="O348">
        <v>5</v>
      </c>
      <c r="P348">
        <v>8.35</v>
      </c>
      <c r="Q348">
        <v>1.75</v>
      </c>
      <c r="R348">
        <v>14.612499999999999</v>
      </c>
      <c r="S348">
        <v>19.612499999999997</v>
      </c>
      <c r="T348">
        <v>5.5</v>
      </c>
      <c r="U348" s="91">
        <v>0</v>
      </c>
      <c r="V348" s="91">
        <v>5.5</v>
      </c>
      <c r="W348">
        <v>29</v>
      </c>
      <c r="X348">
        <v>0.41666666666666669</v>
      </c>
      <c r="Y348">
        <v>12.083333333333334</v>
      </c>
      <c r="Z348" s="183">
        <v>7.5292000000000003</v>
      </c>
      <c r="AA348" t="s">
        <v>37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12.083333333333334</v>
      </c>
      <c r="AE348"/>
    </row>
    <row r="349" spans="1:31" x14ac:dyDescent="0.25">
      <c r="A349" t="s">
        <v>18</v>
      </c>
      <c r="B349" t="s">
        <v>829</v>
      </c>
      <c r="C349" t="s">
        <v>840</v>
      </c>
      <c r="D349" s="3">
        <v>0</v>
      </c>
      <c r="E349" t="s">
        <v>75</v>
      </c>
      <c r="F349" t="s">
        <v>387</v>
      </c>
      <c r="G349" s="2">
        <v>45646</v>
      </c>
      <c r="H349">
        <v>4041769</v>
      </c>
      <c r="I349" t="s">
        <v>388</v>
      </c>
      <c r="J349" t="s">
        <v>255</v>
      </c>
      <c r="K349">
        <v>10.17</v>
      </c>
      <c r="L349">
        <v>15</v>
      </c>
      <c r="M349" t="s">
        <v>248</v>
      </c>
      <c r="N349" t="s">
        <v>252</v>
      </c>
      <c r="O349">
        <v>6.5</v>
      </c>
      <c r="P349">
        <v>10.17</v>
      </c>
      <c r="Q349">
        <v>2</v>
      </c>
      <c r="R349">
        <v>20.34</v>
      </c>
      <c r="S349">
        <v>26.84</v>
      </c>
      <c r="T349">
        <v>3.75</v>
      </c>
      <c r="U349" s="91">
        <v>0</v>
      </c>
      <c r="V349" s="91">
        <v>3.75</v>
      </c>
      <c r="W349">
        <v>35.787500000000001</v>
      </c>
      <c r="X349">
        <v>0.25</v>
      </c>
      <c r="Y349">
        <v>8.9468750000000004</v>
      </c>
      <c r="Z349" s="183">
        <v>17.8931</v>
      </c>
      <c r="AA349" t="s">
        <v>23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8.9468750000000004</v>
      </c>
      <c r="AE349"/>
    </row>
    <row r="350" spans="1:31" x14ac:dyDescent="0.25">
      <c r="A350" t="s">
        <v>138</v>
      </c>
      <c r="B350" t="s">
        <v>472</v>
      </c>
      <c r="C350" t="s">
        <v>761</v>
      </c>
      <c r="D350" s="3">
        <v>0</v>
      </c>
      <c r="E350" t="s">
        <v>75</v>
      </c>
      <c r="F350" t="s">
        <v>384</v>
      </c>
      <c r="G350" s="2">
        <v>45646</v>
      </c>
      <c r="H350">
        <v>4041688</v>
      </c>
      <c r="I350" t="s">
        <v>36</v>
      </c>
      <c r="J350" t="s">
        <v>257</v>
      </c>
      <c r="K350">
        <v>8.35</v>
      </c>
      <c r="L350">
        <v>18</v>
      </c>
      <c r="M350" t="s">
        <v>248</v>
      </c>
      <c r="N350" t="s">
        <v>252</v>
      </c>
      <c r="O350">
        <v>5</v>
      </c>
      <c r="P350">
        <v>8.35</v>
      </c>
      <c r="Q350">
        <v>1.75</v>
      </c>
      <c r="R350">
        <v>14.612499999999999</v>
      </c>
      <c r="S350">
        <v>19.612499999999997</v>
      </c>
      <c r="T350">
        <v>5</v>
      </c>
      <c r="U350" s="91">
        <v>0</v>
      </c>
      <c r="V350" s="91">
        <v>5</v>
      </c>
      <c r="W350">
        <v>29</v>
      </c>
      <c r="X350">
        <v>0.3</v>
      </c>
      <c r="Y350">
        <v>8.6999999999999993</v>
      </c>
      <c r="Z350" s="183">
        <v>10.9125</v>
      </c>
      <c r="AA350" t="s">
        <v>37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8.6999999999999993</v>
      </c>
      <c r="AE350"/>
    </row>
    <row r="351" spans="1:31" x14ac:dyDescent="0.25">
      <c r="A351" t="s">
        <v>18</v>
      </c>
      <c r="B351" t="s">
        <v>841</v>
      </c>
      <c r="C351" t="s">
        <v>842</v>
      </c>
      <c r="D351" s="3">
        <v>0</v>
      </c>
      <c r="E351" t="s">
        <v>75</v>
      </c>
      <c r="F351" t="s">
        <v>380</v>
      </c>
      <c r="G351" s="2">
        <v>45646</v>
      </c>
      <c r="H351">
        <v>4043412</v>
      </c>
      <c r="I351" t="s">
        <v>69</v>
      </c>
      <c r="J351" t="s">
        <v>255</v>
      </c>
      <c r="K351">
        <v>26.95</v>
      </c>
      <c r="L351">
        <v>54</v>
      </c>
      <c r="M351" t="s">
        <v>248</v>
      </c>
      <c r="N351" t="s">
        <v>252</v>
      </c>
      <c r="O351">
        <v>6.5</v>
      </c>
      <c r="P351">
        <v>26.95</v>
      </c>
      <c r="Q351">
        <v>2</v>
      </c>
      <c r="R351">
        <v>53.9</v>
      </c>
      <c r="S351">
        <v>60.4</v>
      </c>
      <c r="T351">
        <v>5.5</v>
      </c>
      <c r="U351" s="91">
        <v>0</v>
      </c>
      <c r="V351" s="91">
        <v>5.5</v>
      </c>
      <c r="W351">
        <v>35.787500000000001</v>
      </c>
      <c r="X351">
        <v>0.9</v>
      </c>
      <c r="Y351">
        <v>32.208750000000002</v>
      </c>
      <c r="Z351" s="183">
        <v>28.191199999999998</v>
      </c>
      <c r="AA351" t="s">
        <v>23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32.208750000000002</v>
      </c>
      <c r="AE351"/>
    </row>
    <row r="352" spans="1:31" x14ac:dyDescent="0.25">
      <c r="A352" t="s">
        <v>18</v>
      </c>
      <c r="B352" t="s">
        <v>773</v>
      </c>
      <c r="C352" t="s">
        <v>483</v>
      </c>
      <c r="D352" s="3">
        <v>0</v>
      </c>
      <c r="E352" t="s">
        <v>75</v>
      </c>
      <c r="F352" t="s">
        <v>401</v>
      </c>
      <c r="G352" s="2">
        <v>45646</v>
      </c>
      <c r="H352">
        <v>4043414</v>
      </c>
      <c r="I352" t="s">
        <v>383</v>
      </c>
      <c r="J352" t="s">
        <v>255</v>
      </c>
      <c r="K352">
        <v>26.95</v>
      </c>
      <c r="L352">
        <v>131</v>
      </c>
      <c r="M352" t="s">
        <v>248</v>
      </c>
      <c r="N352" t="s">
        <v>252</v>
      </c>
      <c r="O352">
        <v>6.5</v>
      </c>
      <c r="P352">
        <v>26.95</v>
      </c>
      <c r="Q352">
        <v>2</v>
      </c>
      <c r="R352">
        <v>53.9</v>
      </c>
      <c r="S352">
        <v>60.4</v>
      </c>
      <c r="T352">
        <v>5.5</v>
      </c>
      <c r="U352" s="91">
        <v>0</v>
      </c>
      <c r="V352" s="91">
        <v>5.5</v>
      </c>
      <c r="W352">
        <v>35.787500000000001</v>
      </c>
      <c r="X352">
        <v>2.1833333333333331</v>
      </c>
      <c r="Y352">
        <v>78.136041666666657</v>
      </c>
      <c r="Z352" s="183">
        <v>-17.736000000000001</v>
      </c>
      <c r="AA352" t="s">
        <v>23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78.136041666666671</v>
      </c>
      <c r="AE352"/>
    </row>
    <row r="353" spans="1:31" x14ac:dyDescent="0.25">
      <c r="A353" t="s">
        <v>65</v>
      </c>
      <c r="B353" t="s">
        <v>843</v>
      </c>
      <c r="C353" t="s">
        <v>844</v>
      </c>
      <c r="D353" s="3">
        <v>0</v>
      </c>
      <c r="E353" t="s">
        <v>75</v>
      </c>
      <c r="F353" t="s">
        <v>397</v>
      </c>
      <c r="G353" s="2">
        <v>45646</v>
      </c>
      <c r="H353">
        <v>4045478</v>
      </c>
      <c r="I353" t="s">
        <v>35</v>
      </c>
      <c r="J353" t="s">
        <v>255</v>
      </c>
      <c r="K353">
        <v>17.97</v>
      </c>
      <c r="L353">
        <v>44</v>
      </c>
      <c r="M353" t="s">
        <v>248</v>
      </c>
      <c r="N353" t="s">
        <v>252</v>
      </c>
      <c r="O353">
        <v>5</v>
      </c>
      <c r="P353">
        <v>17.97</v>
      </c>
      <c r="Q353">
        <v>1.75</v>
      </c>
      <c r="R353">
        <v>31.447499999999998</v>
      </c>
      <c r="S353">
        <v>36.447499999999998</v>
      </c>
      <c r="T353">
        <v>5.5</v>
      </c>
      <c r="U353" s="91">
        <v>0</v>
      </c>
      <c r="V353" s="91">
        <v>5.5</v>
      </c>
      <c r="W353">
        <v>32.5</v>
      </c>
      <c r="X353">
        <v>0.73333333333333328</v>
      </c>
      <c r="Y353">
        <v>23.833333333333332</v>
      </c>
      <c r="Z353" s="183">
        <v>12.6142</v>
      </c>
      <c r="AA353" t="s">
        <v>23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23.833333333333332</v>
      </c>
      <c r="AE353"/>
    </row>
    <row r="354" spans="1:31" x14ac:dyDescent="0.25">
      <c r="A354" t="s">
        <v>141</v>
      </c>
      <c r="B354" t="s">
        <v>845</v>
      </c>
      <c r="C354" t="s">
        <v>761</v>
      </c>
      <c r="D354" s="3">
        <v>0</v>
      </c>
      <c r="E354" t="s">
        <v>75</v>
      </c>
      <c r="F354" t="s">
        <v>406</v>
      </c>
      <c r="G354" s="2">
        <v>45646</v>
      </c>
      <c r="H354">
        <v>4041645</v>
      </c>
      <c r="I354" t="s">
        <v>66</v>
      </c>
      <c r="J354" t="s">
        <v>255</v>
      </c>
      <c r="K354">
        <v>10.39</v>
      </c>
      <c r="L354">
        <v>32</v>
      </c>
      <c r="M354" t="s">
        <v>248</v>
      </c>
      <c r="N354" t="s">
        <v>252</v>
      </c>
      <c r="O354">
        <v>5</v>
      </c>
      <c r="P354">
        <v>10.39</v>
      </c>
      <c r="Q354">
        <v>1.75</v>
      </c>
      <c r="R354">
        <v>18.182500000000001</v>
      </c>
      <c r="S354">
        <v>23.182500000000001</v>
      </c>
      <c r="T354">
        <v>5.5</v>
      </c>
      <c r="U354" s="91">
        <v>0</v>
      </c>
      <c r="V354" s="91">
        <v>5.5</v>
      </c>
      <c r="W354">
        <v>32.5</v>
      </c>
      <c r="X354">
        <v>0.53333333333333333</v>
      </c>
      <c r="Y354">
        <v>17.333333333333332</v>
      </c>
      <c r="Z354" s="183">
        <v>5.8491999999999997</v>
      </c>
      <c r="AA354" t="s">
        <v>23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17.333333333333332</v>
      </c>
      <c r="AE354"/>
    </row>
    <row r="355" spans="1:31" x14ac:dyDescent="0.25">
      <c r="A355" t="s">
        <v>18</v>
      </c>
      <c r="B355" t="s">
        <v>458</v>
      </c>
      <c r="C355" t="s">
        <v>587</v>
      </c>
      <c r="D355" s="3">
        <v>0</v>
      </c>
      <c r="E355" t="s">
        <v>75</v>
      </c>
      <c r="F355" t="s">
        <v>401</v>
      </c>
      <c r="G355" s="2">
        <v>45646</v>
      </c>
      <c r="H355">
        <v>4041646</v>
      </c>
      <c r="I355" t="s">
        <v>383</v>
      </c>
      <c r="J355" t="s">
        <v>255</v>
      </c>
      <c r="K355">
        <v>10.39</v>
      </c>
      <c r="L355">
        <v>73</v>
      </c>
      <c r="M355" t="s">
        <v>248</v>
      </c>
      <c r="N355" t="s">
        <v>252</v>
      </c>
      <c r="O355">
        <v>6.5</v>
      </c>
      <c r="P355">
        <v>10.39</v>
      </c>
      <c r="Q355">
        <v>2</v>
      </c>
      <c r="R355">
        <v>20.78</v>
      </c>
      <c r="S355">
        <v>27.28</v>
      </c>
      <c r="T355">
        <v>0</v>
      </c>
      <c r="U355" s="91">
        <v>0</v>
      </c>
      <c r="V355" s="91">
        <v>0</v>
      </c>
      <c r="W355">
        <v>35.787500000000001</v>
      </c>
      <c r="X355">
        <v>1.2166666666666666</v>
      </c>
      <c r="Y355">
        <v>43.541458333333331</v>
      </c>
      <c r="Z355" s="183">
        <v>-16.261500000000002</v>
      </c>
      <c r="AA355" t="s">
        <v>23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43.541458333333338</v>
      </c>
      <c r="AE355"/>
    </row>
    <row r="356" spans="1:31" x14ac:dyDescent="0.25">
      <c r="A356" t="s">
        <v>18</v>
      </c>
      <c r="B356" t="s">
        <v>781</v>
      </c>
      <c r="C356" t="s">
        <v>826</v>
      </c>
      <c r="D356" s="3">
        <v>0</v>
      </c>
      <c r="E356" t="s">
        <v>75</v>
      </c>
      <c r="F356" t="s">
        <v>401</v>
      </c>
      <c r="G356" s="2">
        <v>45646</v>
      </c>
      <c r="H356">
        <v>4041647</v>
      </c>
      <c r="I356" t="s">
        <v>383</v>
      </c>
      <c r="J356" t="s">
        <v>258</v>
      </c>
      <c r="K356">
        <v>5.55</v>
      </c>
      <c r="L356">
        <v>17</v>
      </c>
      <c r="M356" t="s">
        <v>249</v>
      </c>
      <c r="N356" t="s">
        <v>252</v>
      </c>
      <c r="O356">
        <v>6.5</v>
      </c>
      <c r="P356">
        <v>5.55</v>
      </c>
      <c r="Q356">
        <v>2</v>
      </c>
      <c r="R356">
        <v>11.1</v>
      </c>
      <c r="S356">
        <v>17.600000000000001</v>
      </c>
      <c r="T356">
        <v>5.5</v>
      </c>
      <c r="U356" s="91">
        <v>0</v>
      </c>
      <c r="V356" s="91">
        <v>5.5</v>
      </c>
      <c r="W356">
        <v>35.787500000000001</v>
      </c>
      <c r="X356">
        <v>0.28333333333333333</v>
      </c>
      <c r="Y356">
        <v>10.139791666666667</v>
      </c>
      <c r="Z356" s="183">
        <v>7.4602000000000004</v>
      </c>
      <c r="AA356" t="s">
        <v>23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10.139791666666667</v>
      </c>
      <c r="AE356"/>
    </row>
    <row r="357" spans="1:31" x14ac:dyDescent="0.25">
      <c r="A357" t="s">
        <v>65</v>
      </c>
      <c r="B357" t="s">
        <v>790</v>
      </c>
      <c r="C357" t="s">
        <v>515</v>
      </c>
      <c r="D357" s="3">
        <v>0</v>
      </c>
      <c r="E357" t="s">
        <v>75</v>
      </c>
      <c r="F357" t="s">
        <v>397</v>
      </c>
      <c r="G357" s="2">
        <v>45646</v>
      </c>
      <c r="H357">
        <v>4041655</v>
      </c>
      <c r="I357" t="s">
        <v>35</v>
      </c>
      <c r="J357" t="s">
        <v>257</v>
      </c>
      <c r="K357">
        <v>6.92</v>
      </c>
      <c r="L357">
        <v>31</v>
      </c>
      <c r="M357" t="s">
        <v>248</v>
      </c>
      <c r="N357" t="s">
        <v>252</v>
      </c>
      <c r="O357">
        <v>5</v>
      </c>
      <c r="P357">
        <v>6.92</v>
      </c>
      <c r="Q357">
        <v>1.75</v>
      </c>
      <c r="R357">
        <v>12.11</v>
      </c>
      <c r="S357">
        <v>17.11</v>
      </c>
      <c r="T357">
        <v>5</v>
      </c>
      <c r="U357" s="91">
        <v>0</v>
      </c>
      <c r="V357" s="91">
        <v>5</v>
      </c>
      <c r="W357">
        <v>32.5</v>
      </c>
      <c r="X357">
        <v>0.51666666666666672</v>
      </c>
      <c r="Y357">
        <v>16.791666666666668</v>
      </c>
      <c r="Z357" s="183">
        <v>0.31830000000000003</v>
      </c>
      <c r="AA357" t="s">
        <v>23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16.791666666666668</v>
      </c>
      <c r="AE357"/>
    </row>
    <row r="358" spans="1:31" x14ac:dyDescent="0.25">
      <c r="A358" t="s">
        <v>18</v>
      </c>
      <c r="B358" t="s">
        <v>725</v>
      </c>
      <c r="C358" t="s">
        <v>846</v>
      </c>
      <c r="D358" s="3">
        <v>0</v>
      </c>
      <c r="E358" t="s">
        <v>75</v>
      </c>
      <c r="F358" t="s">
        <v>380</v>
      </c>
      <c r="G358" s="2">
        <v>45646</v>
      </c>
      <c r="H358">
        <v>4041882</v>
      </c>
      <c r="I358" t="s">
        <v>69</v>
      </c>
      <c r="J358" t="s">
        <v>255</v>
      </c>
      <c r="K358">
        <v>1.64</v>
      </c>
      <c r="L358">
        <v>15</v>
      </c>
      <c r="M358" t="s">
        <v>248</v>
      </c>
      <c r="N358" t="s">
        <v>252</v>
      </c>
      <c r="O358">
        <v>6.5</v>
      </c>
      <c r="P358">
        <v>1.64</v>
      </c>
      <c r="Q358">
        <v>2</v>
      </c>
      <c r="R358">
        <v>3.28</v>
      </c>
      <c r="S358">
        <v>9.7799999999999994</v>
      </c>
      <c r="T358">
        <v>3.75</v>
      </c>
      <c r="U358" s="91">
        <v>0</v>
      </c>
      <c r="V358" s="91">
        <v>3.75</v>
      </c>
      <c r="W358">
        <v>35.787500000000001</v>
      </c>
      <c r="X358">
        <v>0.25</v>
      </c>
      <c r="Y358">
        <v>8.9468750000000004</v>
      </c>
      <c r="Z358" s="183">
        <v>0.83309999999999995</v>
      </c>
      <c r="AA358" t="s">
        <v>23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8.9468750000000004</v>
      </c>
      <c r="AE358"/>
    </row>
    <row r="359" spans="1:31" x14ac:dyDescent="0.25">
      <c r="A359" t="s">
        <v>141</v>
      </c>
      <c r="B359" t="s">
        <v>847</v>
      </c>
      <c r="C359" t="s">
        <v>752</v>
      </c>
      <c r="D359" s="3">
        <v>0</v>
      </c>
      <c r="E359" t="s">
        <v>75</v>
      </c>
      <c r="F359" t="s">
        <v>406</v>
      </c>
      <c r="G359" s="2">
        <v>45646</v>
      </c>
      <c r="H359">
        <v>4041987</v>
      </c>
      <c r="I359" t="s">
        <v>66</v>
      </c>
      <c r="J359" t="s">
        <v>259</v>
      </c>
      <c r="K359">
        <v>14.93</v>
      </c>
      <c r="L359">
        <v>36</v>
      </c>
      <c r="M359" t="s">
        <v>248</v>
      </c>
      <c r="N359" t="s">
        <v>252</v>
      </c>
      <c r="O359">
        <v>5</v>
      </c>
      <c r="P359">
        <v>14.93</v>
      </c>
      <c r="Q359">
        <v>1.75</v>
      </c>
      <c r="R359">
        <v>26.127499999999998</v>
      </c>
      <c r="S359">
        <v>31.127499999999998</v>
      </c>
      <c r="T359">
        <v>5.5</v>
      </c>
      <c r="U359" s="91">
        <v>0</v>
      </c>
      <c r="V359" s="91">
        <v>5.5</v>
      </c>
      <c r="W359">
        <v>32.5</v>
      </c>
      <c r="X359">
        <v>0.6</v>
      </c>
      <c r="Y359">
        <v>19.5</v>
      </c>
      <c r="Z359" s="183">
        <v>11.6275</v>
      </c>
      <c r="AA359" t="s">
        <v>23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19.5</v>
      </c>
      <c r="AE359"/>
    </row>
    <row r="360" spans="1:31" x14ac:dyDescent="0.25">
      <c r="A360" t="s">
        <v>141</v>
      </c>
      <c r="B360" t="s">
        <v>460</v>
      </c>
      <c r="C360" t="s">
        <v>509</v>
      </c>
      <c r="D360" s="3">
        <v>0</v>
      </c>
      <c r="E360" t="s">
        <v>75</v>
      </c>
      <c r="F360" t="s">
        <v>406</v>
      </c>
      <c r="G360" s="2">
        <v>45646</v>
      </c>
      <c r="H360">
        <v>4042492</v>
      </c>
      <c r="I360" t="s">
        <v>66</v>
      </c>
      <c r="J360" t="s">
        <v>255</v>
      </c>
      <c r="K360">
        <v>14.03</v>
      </c>
      <c r="L360">
        <v>55</v>
      </c>
      <c r="M360" t="s">
        <v>248</v>
      </c>
      <c r="N360" t="s">
        <v>252</v>
      </c>
      <c r="O360">
        <v>5</v>
      </c>
      <c r="P360">
        <v>14.03</v>
      </c>
      <c r="Q360">
        <v>1.75</v>
      </c>
      <c r="R360">
        <v>24.552499999999998</v>
      </c>
      <c r="S360">
        <v>29.552499999999998</v>
      </c>
      <c r="T360">
        <v>0</v>
      </c>
      <c r="U360" s="91">
        <v>0</v>
      </c>
      <c r="V360" s="91">
        <v>0</v>
      </c>
      <c r="W360">
        <v>32.5</v>
      </c>
      <c r="X360">
        <v>0.91666666666666663</v>
      </c>
      <c r="Y360">
        <v>29.791666666666664</v>
      </c>
      <c r="Z360" s="183">
        <v>-0.2392</v>
      </c>
      <c r="AA360" t="s">
        <v>23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29.791666666666668</v>
      </c>
      <c r="AE360"/>
    </row>
    <row r="361" spans="1:31" x14ac:dyDescent="0.25">
      <c r="A361" t="s">
        <v>140</v>
      </c>
      <c r="B361" t="s">
        <v>418</v>
      </c>
      <c r="C361" t="s">
        <v>452</v>
      </c>
      <c r="D361" s="3">
        <v>0</v>
      </c>
      <c r="E361" t="s">
        <v>75</v>
      </c>
      <c r="F361" t="s">
        <v>385</v>
      </c>
      <c r="G361" s="2">
        <v>45646</v>
      </c>
      <c r="H361">
        <v>4044838</v>
      </c>
      <c r="I361" t="s">
        <v>386</v>
      </c>
      <c r="J361" t="s">
        <v>255</v>
      </c>
      <c r="K361">
        <v>19.64</v>
      </c>
      <c r="L361">
        <v>27</v>
      </c>
      <c r="M361" t="s">
        <v>248</v>
      </c>
      <c r="N361" t="s">
        <v>252</v>
      </c>
      <c r="O361">
        <v>5</v>
      </c>
      <c r="P361">
        <v>19.64</v>
      </c>
      <c r="Q361">
        <v>1.75</v>
      </c>
      <c r="R361">
        <v>34.370000000000005</v>
      </c>
      <c r="S361">
        <v>39.370000000000005</v>
      </c>
      <c r="T361">
        <v>5.5</v>
      </c>
      <c r="U361" s="91">
        <v>0</v>
      </c>
      <c r="V361" s="91">
        <v>5.5</v>
      </c>
      <c r="W361">
        <v>32.5</v>
      </c>
      <c r="X361">
        <v>0.45</v>
      </c>
      <c r="Y361">
        <v>14.625</v>
      </c>
      <c r="Z361" s="183">
        <v>24.745000000000001</v>
      </c>
      <c r="AA361" t="s">
        <v>23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14.625</v>
      </c>
      <c r="AE361"/>
    </row>
    <row r="362" spans="1:31" x14ac:dyDescent="0.25">
      <c r="A362" t="s">
        <v>65</v>
      </c>
      <c r="B362" t="s">
        <v>681</v>
      </c>
      <c r="C362" t="s">
        <v>411</v>
      </c>
      <c r="D362" s="3">
        <v>0</v>
      </c>
      <c r="E362" t="s">
        <v>75</v>
      </c>
      <c r="F362" t="s">
        <v>397</v>
      </c>
      <c r="G362" s="2">
        <v>45646</v>
      </c>
      <c r="H362">
        <v>4044839</v>
      </c>
      <c r="I362" t="s">
        <v>35</v>
      </c>
      <c r="J362" t="s">
        <v>255</v>
      </c>
      <c r="K362">
        <v>19.64</v>
      </c>
      <c r="L362">
        <v>47</v>
      </c>
      <c r="M362" t="s">
        <v>248</v>
      </c>
      <c r="N362" t="s">
        <v>252</v>
      </c>
      <c r="O362">
        <v>5</v>
      </c>
      <c r="P362">
        <v>19.64</v>
      </c>
      <c r="Q362">
        <v>1.75</v>
      </c>
      <c r="R362">
        <v>34.370000000000005</v>
      </c>
      <c r="S362">
        <v>39.370000000000005</v>
      </c>
      <c r="T362">
        <v>5</v>
      </c>
      <c r="U362" s="91">
        <v>0</v>
      </c>
      <c r="V362" s="91">
        <v>5</v>
      </c>
      <c r="W362">
        <v>32.5</v>
      </c>
      <c r="X362">
        <v>0.78333333333333333</v>
      </c>
      <c r="Y362">
        <v>25.458333333333332</v>
      </c>
      <c r="Z362" s="183">
        <v>13.9117</v>
      </c>
      <c r="AA362" t="s">
        <v>23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25.458333333333332</v>
      </c>
      <c r="AE362"/>
    </row>
    <row r="363" spans="1:31" x14ac:dyDescent="0.25">
      <c r="A363" t="s">
        <v>18</v>
      </c>
      <c r="B363" t="s">
        <v>848</v>
      </c>
      <c r="C363" t="s">
        <v>749</v>
      </c>
      <c r="D363" s="3">
        <v>0</v>
      </c>
      <c r="E363" t="s">
        <v>75</v>
      </c>
      <c r="F363" t="s">
        <v>382</v>
      </c>
      <c r="G363" s="2">
        <v>45646</v>
      </c>
      <c r="H363">
        <v>4044852</v>
      </c>
      <c r="I363" t="s">
        <v>33</v>
      </c>
      <c r="J363" t="s">
        <v>255</v>
      </c>
      <c r="K363">
        <v>9.1999999999999993</v>
      </c>
      <c r="L363">
        <v>39</v>
      </c>
      <c r="M363" t="s">
        <v>248</v>
      </c>
      <c r="N363" t="s">
        <v>252</v>
      </c>
      <c r="O363">
        <v>6.5</v>
      </c>
      <c r="P363">
        <v>9.1999999999999993</v>
      </c>
      <c r="Q363">
        <v>2</v>
      </c>
      <c r="R363">
        <v>18.399999999999999</v>
      </c>
      <c r="S363">
        <v>24.9</v>
      </c>
      <c r="T363">
        <v>3</v>
      </c>
      <c r="U363" s="91">
        <v>0</v>
      </c>
      <c r="V363" s="91">
        <v>3</v>
      </c>
      <c r="W363">
        <v>35.787500000000001</v>
      </c>
      <c r="X363">
        <v>0.65</v>
      </c>
      <c r="Y363">
        <v>23.261875000000003</v>
      </c>
      <c r="Z363" s="183">
        <v>1.6380999999999999</v>
      </c>
      <c r="AA363" t="s">
        <v>23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23.261875</v>
      </c>
      <c r="AE363"/>
    </row>
    <row r="364" spans="1:31" x14ac:dyDescent="0.25">
      <c r="A364" t="s">
        <v>18</v>
      </c>
      <c r="B364" t="s">
        <v>632</v>
      </c>
      <c r="C364" t="s">
        <v>598</v>
      </c>
      <c r="D364" s="3">
        <v>0</v>
      </c>
      <c r="E364" t="s">
        <v>75</v>
      </c>
      <c r="F364" t="s">
        <v>401</v>
      </c>
      <c r="G364" s="2">
        <v>45646</v>
      </c>
      <c r="H364">
        <v>4041828</v>
      </c>
      <c r="I364" t="s">
        <v>383</v>
      </c>
      <c r="J364" t="s">
        <v>255</v>
      </c>
      <c r="K364">
        <v>9.57</v>
      </c>
      <c r="L364">
        <v>22</v>
      </c>
      <c r="M364" t="s">
        <v>248</v>
      </c>
      <c r="N364" t="s">
        <v>252</v>
      </c>
      <c r="O364">
        <v>6.5</v>
      </c>
      <c r="P364">
        <v>9.57</v>
      </c>
      <c r="Q364">
        <v>2</v>
      </c>
      <c r="R364">
        <v>19.14</v>
      </c>
      <c r="S364">
        <v>25.64</v>
      </c>
      <c r="T364">
        <v>0</v>
      </c>
      <c r="U364" s="91">
        <v>0</v>
      </c>
      <c r="V364" s="91">
        <v>0</v>
      </c>
      <c r="W364">
        <v>35.787500000000001</v>
      </c>
      <c r="X364">
        <v>0.36666666666666664</v>
      </c>
      <c r="Y364">
        <v>13.122083333333332</v>
      </c>
      <c r="Z364" s="183">
        <v>12.517899999999999</v>
      </c>
      <c r="AA364" t="s">
        <v>23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13.122083333333334</v>
      </c>
      <c r="AE364"/>
    </row>
    <row r="365" spans="1:31" x14ac:dyDescent="0.25">
      <c r="A365" t="s">
        <v>18</v>
      </c>
      <c r="B365" t="s">
        <v>517</v>
      </c>
      <c r="C365" t="s">
        <v>849</v>
      </c>
      <c r="D365" s="3">
        <v>0</v>
      </c>
      <c r="E365" t="s">
        <v>75</v>
      </c>
      <c r="F365" t="s">
        <v>382</v>
      </c>
      <c r="G365" s="2">
        <v>45646</v>
      </c>
      <c r="H365">
        <v>4044854</v>
      </c>
      <c r="I365" t="s">
        <v>33</v>
      </c>
      <c r="J365" t="s">
        <v>255</v>
      </c>
      <c r="K365">
        <v>9.1999999999999993</v>
      </c>
      <c r="L365">
        <v>21</v>
      </c>
      <c r="M365" t="s">
        <v>248</v>
      </c>
      <c r="N365" t="s">
        <v>252</v>
      </c>
      <c r="O365">
        <v>6.5</v>
      </c>
      <c r="P365">
        <v>9.1999999999999993</v>
      </c>
      <c r="Q365">
        <v>2</v>
      </c>
      <c r="R365">
        <v>18.399999999999999</v>
      </c>
      <c r="S365">
        <v>24.9</v>
      </c>
      <c r="T365">
        <v>5</v>
      </c>
      <c r="U365" s="91">
        <v>0</v>
      </c>
      <c r="V365" s="91">
        <v>5</v>
      </c>
      <c r="W365">
        <v>35.787500000000001</v>
      </c>
      <c r="X365">
        <v>0.35</v>
      </c>
      <c r="Y365">
        <v>12.525625</v>
      </c>
      <c r="Z365" s="183">
        <v>12.3744</v>
      </c>
      <c r="AA365" t="s">
        <v>23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12.525625</v>
      </c>
      <c r="AE365"/>
    </row>
    <row r="366" spans="1:31" x14ac:dyDescent="0.25">
      <c r="A366" t="s">
        <v>135</v>
      </c>
      <c r="B366" t="s">
        <v>850</v>
      </c>
      <c r="C366" t="s">
        <v>851</v>
      </c>
      <c r="D366" s="3">
        <v>0</v>
      </c>
      <c r="E366" t="s">
        <v>75</v>
      </c>
      <c r="F366" t="s">
        <v>402</v>
      </c>
      <c r="G366" s="2">
        <v>45646</v>
      </c>
      <c r="H366">
        <v>4046253</v>
      </c>
      <c r="I366" t="s">
        <v>30</v>
      </c>
      <c r="J366" t="s">
        <v>257</v>
      </c>
      <c r="K366">
        <v>21.4</v>
      </c>
      <c r="L366">
        <v>47</v>
      </c>
      <c r="M366" t="s">
        <v>248</v>
      </c>
      <c r="N366" t="s">
        <v>252</v>
      </c>
      <c r="O366">
        <v>5</v>
      </c>
      <c r="P366">
        <v>21.4</v>
      </c>
      <c r="Q366">
        <v>1.75</v>
      </c>
      <c r="R366">
        <v>37.449999999999996</v>
      </c>
      <c r="S366">
        <v>42.449999999999996</v>
      </c>
      <c r="T366">
        <v>5.5</v>
      </c>
      <c r="U366" s="91">
        <v>0</v>
      </c>
      <c r="V366" s="91">
        <v>5.5</v>
      </c>
      <c r="W366">
        <v>32.5</v>
      </c>
      <c r="X366">
        <v>0.78333333333333333</v>
      </c>
      <c r="Y366">
        <v>25.458333333333332</v>
      </c>
      <c r="Z366" s="183">
        <v>16.991700000000002</v>
      </c>
      <c r="AA366" t="s">
        <v>23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25.458333333333332</v>
      </c>
      <c r="AE366"/>
    </row>
    <row r="367" spans="1:31" x14ac:dyDescent="0.25">
      <c r="A367" t="s">
        <v>136</v>
      </c>
      <c r="B367" t="s">
        <v>621</v>
      </c>
      <c r="C367" t="s">
        <v>644</v>
      </c>
      <c r="D367" s="3">
        <v>0</v>
      </c>
      <c r="E367" t="s">
        <v>75</v>
      </c>
      <c r="F367" t="s">
        <v>229</v>
      </c>
      <c r="G367" s="2">
        <v>45646</v>
      </c>
      <c r="H367">
        <v>4042177</v>
      </c>
      <c r="I367" t="s">
        <v>55</v>
      </c>
      <c r="J367" t="s">
        <v>255</v>
      </c>
      <c r="K367">
        <v>19.53</v>
      </c>
      <c r="L367">
        <v>33</v>
      </c>
      <c r="M367" t="s">
        <v>248</v>
      </c>
      <c r="N367" t="s">
        <v>252</v>
      </c>
      <c r="O367">
        <v>5</v>
      </c>
      <c r="P367">
        <v>19.53</v>
      </c>
      <c r="Q367">
        <v>1.75</v>
      </c>
      <c r="R367">
        <v>34.177500000000002</v>
      </c>
      <c r="S367">
        <v>39.177500000000002</v>
      </c>
      <c r="T367">
        <v>5</v>
      </c>
      <c r="U367" s="91">
        <v>0</v>
      </c>
      <c r="V367" s="91">
        <v>5</v>
      </c>
      <c r="W367">
        <v>32.5</v>
      </c>
      <c r="X367">
        <v>0.55000000000000004</v>
      </c>
      <c r="Y367">
        <v>17.875</v>
      </c>
      <c r="Z367" s="183">
        <v>21.302499999999998</v>
      </c>
      <c r="AA367" t="s">
        <v>23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17.875</v>
      </c>
      <c r="AE367"/>
    </row>
    <row r="368" spans="1:31" x14ac:dyDescent="0.25">
      <c r="A368" t="s">
        <v>18</v>
      </c>
      <c r="B368" t="s">
        <v>852</v>
      </c>
      <c r="C368" t="s">
        <v>853</v>
      </c>
      <c r="D368" s="3">
        <v>0</v>
      </c>
      <c r="E368" t="s">
        <v>75</v>
      </c>
      <c r="F368" t="s">
        <v>394</v>
      </c>
      <c r="G368" s="2">
        <v>45646</v>
      </c>
      <c r="H368">
        <v>4044796</v>
      </c>
      <c r="I368" t="s">
        <v>24</v>
      </c>
      <c r="J368" t="s">
        <v>260</v>
      </c>
      <c r="K368">
        <v>18.82</v>
      </c>
      <c r="L368">
        <v>29</v>
      </c>
      <c r="M368" t="s">
        <v>248</v>
      </c>
      <c r="N368" t="s">
        <v>252</v>
      </c>
      <c r="O368">
        <v>6.5</v>
      </c>
      <c r="P368">
        <v>18.82</v>
      </c>
      <c r="Q368">
        <v>2</v>
      </c>
      <c r="R368">
        <v>37.64</v>
      </c>
      <c r="S368">
        <v>44.14</v>
      </c>
      <c r="T368">
        <v>5.5</v>
      </c>
      <c r="U368" s="91">
        <v>0</v>
      </c>
      <c r="V368" s="91">
        <v>5.5</v>
      </c>
      <c r="W368">
        <v>35.787500000000001</v>
      </c>
      <c r="X368">
        <v>0.48333333333333334</v>
      </c>
      <c r="Y368">
        <v>17.297291666666666</v>
      </c>
      <c r="Z368" s="183">
        <v>26.842700000000001</v>
      </c>
      <c r="AA368" t="s">
        <v>23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17.29729166666667</v>
      </c>
      <c r="AE368"/>
    </row>
    <row r="369" spans="1:31" x14ac:dyDescent="0.25">
      <c r="A369" t="s">
        <v>18</v>
      </c>
      <c r="B369" t="s">
        <v>678</v>
      </c>
      <c r="C369" t="s">
        <v>749</v>
      </c>
      <c r="D369" s="3">
        <v>0</v>
      </c>
      <c r="E369" t="s">
        <v>75</v>
      </c>
      <c r="F369" t="s">
        <v>394</v>
      </c>
      <c r="G369" s="2">
        <v>45646</v>
      </c>
      <c r="H369">
        <v>4044798</v>
      </c>
      <c r="I369" t="s">
        <v>24</v>
      </c>
      <c r="J369" t="s">
        <v>260</v>
      </c>
      <c r="K369">
        <v>18.82</v>
      </c>
      <c r="L369">
        <v>3</v>
      </c>
      <c r="M369" t="s">
        <v>248</v>
      </c>
      <c r="N369" t="s">
        <v>252</v>
      </c>
      <c r="O369">
        <v>6.5</v>
      </c>
      <c r="P369">
        <v>18.82</v>
      </c>
      <c r="Q369">
        <v>2</v>
      </c>
      <c r="R369">
        <v>37.64</v>
      </c>
      <c r="S369">
        <v>44.14</v>
      </c>
      <c r="T369">
        <v>5</v>
      </c>
      <c r="U369" s="91">
        <v>0</v>
      </c>
      <c r="V369" s="91">
        <v>5</v>
      </c>
      <c r="W369">
        <v>35.787500000000001</v>
      </c>
      <c r="X369">
        <v>0.05</v>
      </c>
      <c r="Y369">
        <v>1.7893750000000002</v>
      </c>
      <c r="Z369" s="183">
        <v>42.3506</v>
      </c>
      <c r="AA369" t="s">
        <v>23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1.7893750000000002</v>
      </c>
      <c r="AE369"/>
    </row>
    <row r="370" spans="1:31" x14ac:dyDescent="0.25">
      <c r="A370" t="s">
        <v>138</v>
      </c>
      <c r="B370" t="s">
        <v>416</v>
      </c>
      <c r="C370" t="s">
        <v>786</v>
      </c>
      <c r="D370" s="3">
        <v>0</v>
      </c>
      <c r="E370" t="s">
        <v>75</v>
      </c>
      <c r="F370" t="s">
        <v>384</v>
      </c>
      <c r="G370" s="2">
        <v>45646</v>
      </c>
      <c r="H370">
        <v>4041813</v>
      </c>
      <c r="I370" t="s">
        <v>36</v>
      </c>
      <c r="J370" t="s">
        <v>256</v>
      </c>
      <c r="K370">
        <v>16.34</v>
      </c>
      <c r="L370">
        <v>47</v>
      </c>
      <c r="M370" t="s">
        <v>248</v>
      </c>
      <c r="N370" t="s">
        <v>252</v>
      </c>
      <c r="O370">
        <v>5</v>
      </c>
      <c r="P370">
        <v>16.34</v>
      </c>
      <c r="Q370">
        <v>1.75</v>
      </c>
      <c r="R370">
        <v>28.594999999999999</v>
      </c>
      <c r="S370">
        <v>33.594999999999999</v>
      </c>
      <c r="T370">
        <v>0</v>
      </c>
      <c r="U370" s="91">
        <v>0</v>
      </c>
      <c r="V370" s="91">
        <v>0</v>
      </c>
      <c r="W370">
        <v>29</v>
      </c>
      <c r="X370">
        <v>0.78333333333333333</v>
      </c>
      <c r="Y370">
        <v>22.716666666666665</v>
      </c>
      <c r="Z370" s="183">
        <v>10.878299999999999</v>
      </c>
      <c r="AA370" t="s">
        <v>37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22.716666666666665</v>
      </c>
      <c r="AE370"/>
    </row>
    <row r="371" spans="1:31" x14ac:dyDescent="0.25">
      <c r="A371" t="s">
        <v>18</v>
      </c>
      <c r="B371" t="s">
        <v>854</v>
      </c>
      <c r="C371" t="s">
        <v>785</v>
      </c>
      <c r="D371" s="3">
        <v>0</v>
      </c>
      <c r="E371" t="s">
        <v>75</v>
      </c>
      <c r="F371" t="s">
        <v>403</v>
      </c>
      <c r="G371" s="2">
        <v>45646</v>
      </c>
      <c r="H371">
        <v>4041785</v>
      </c>
      <c r="I371" t="s">
        <v>404</v>
      </c>
      <c r="J371" t="s">
        <v>255</v>
      </c>
      <c r="K371">
        <v>7.27</v>
      </c>
      <c r="L371">
        <v>22</v>
      </c>
      <c r="M371" t="s">
        <v>248</v>
      </c>
      <c r="N371" t="s">
        <v>252</v>
      </c>
      <c r="O371">
        <v>6.5</v>
      </c>
      <c r="P371">
        <v>7.27</v>
      </c>
      <c r="Q371">
        <v>2</v>
      </c>
      <c r="R371">
        <v>14.54</v>
      </c>
      <c r="S371">
        <v>21.04</v>
      </c>
      <c r="T371">
        <v>0</v>
      </c>
      <c r="U371" s="91">
        <v>0</v>
      </c>
      <c r="V371" s="91">
        <v>0</v>
      </c>
      <c r="W371">
        <v>35.787500000000001</v>
      </c>
      <c r="X371">
        <v>0.36666666666666664</v>
      </c>
      <c r="Y371">
        <v>13.122083333333332</v>
      </c>
      <c r="Z371" s="183">
        <v>7.9179000000000004</v>
      </c>
      <c r="AA371" t="s">
        <v>23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13.122083333333334</v>
      </c>
      <c r="AE371"/>
    </row>
    <row r="372" spans="1:31" x14ac:dyDescent="0.25">
      <c r="A372" t="s">
        <v>18</v>
      </c>
      <c r="B372" t="s">
        <v>481</v>
      </c>
      <c r="C372" t="s">
        <v>809</v>
      </c>
      <c r="D372" s="3">
        <v>0</v>
      </c>
      <c r="E372" t="s">
        <v>75</v>
      </c>
      <c r="F372" t="s">
        <v>401</v>
      </c>
      <c r="G372" s="2">
        <v>45646</v>
      </c>
      <c r="H372">
        <v>4043474</v>
      </c>
      <c r="I372" t="s">
        <v>383</v>
      </c>
      <c r="J372" t="s">
        <v>258</v>
      </c>
      <c r="K372">
        <v>15.2</v>
      </c>
      <c r="L372">
        <v>33</v>
      </c>
      <c r="M372" t="s">
        <v>249</v>
      </c>
      <c r="N372" t="s">
        <v>252</v>
      </c>
      <c r="O372">
        <v>6.5</v>
      </c>
      <c r="P372">
        <v>15.2</v>
      </c>
      <c r="Q372">
        <v>2</v>
      </c>
      <c r="R372">
        <v>30.4</v>
      </c>
      <c r="S372">
        <v>36.9</v>
      </c>
      <c r="T372">
        <v>5.5</v>
      </c>
      <c r="U372" s="91">
        <v>0</v>
      </c>
      <c r="V372" s="91">
        <v>5.5</v>
      </c>
      <c r="W372">
        <v>35.787500000000001</v>
      </c>
      <c r="X372">
        <v>0.55000000000000004</v>
      </c>
      <c r="Y372">
        <v>19.683125000000004</v>
      </c>
      <c r="Z372" s="183">
        <v>17.216899999999999</v>
      </c>
      <c r="AA372" t="s">
        <v>23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19.683125</v>
      </c>
      <c r="AE372"/>
    </row>
    <row r="373" spans="1:31" x14ac:dyDescent="0.25">
      <c r="A373" t="s">
        <v>133</v>
      </c>
      <c r="B373" t="s">
        <v>510</v>
      </c>
      <c r="C373" t="s">
        <v>527</v>
      </c>
      <c r="D373" s="3">
        <v>0</v>
      </c>
      <c r="E373" t="s">
        <v>75</v>
      </c>
      <c r="F373" t="s">
        <v>405</v>
      </c>
      <c r="G373" s="2">
        <v>45646</v>
      </c>
      <c r="H373">
        <v>4041541</v>
      </c>
      <c r="I373" t="s">
        <v>64</v>
      </c>
      <c r="J373" t="s">
        <v>255</v>
      </c>
      <c r="K373">
        <v>11.47</v>
      </c>
      <c r="L373">
        <v>108</v>
      </c>
      <c r="M373" t="s">
        <v>248</v>
      </c>
      <c r="N373" t="s">
        <v>252</v>
      </c>
      <c r="O373">
        <v>5</v>
      </c>
      <c r="P373">
        <v>11.47</v>
      </c>
      <c r="Q373">
        <v>1.75</v>
      </c>
      <c r="R373">
        <v>20.072500000000002</v>
      </c>
      <c r="S373">
        <v>25.072500000000002</v>
      </c>
      <c r="T373">
        <v>0</v>
      </c>
      <c r="U373" s="91">
        <v>0</v>
      </c>
      <c r="V373" s="91">
        <v>0</v>
      </c>
      <c r="W373">
        <v>32.5</v>
      </c>
      <c r="X373">
        <v>1.8</v>
      </c>
      <c r="Y373">
        <v>58.5</v>
      </c>
      <c r="Z373" s="183">
        <v>-33.427500000000002</v>
      </c>
      <c r="AA373" t="s">
        <v>23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58.5</v>
      </c>
      <c r="AE373"/>
    </row>
    <row r="374" spans="1:31" x14ac:dyDescent="0.25">
      <c r="A374" t="s">
        <v>18</v>
      </c>
      <c r="B374" t="s">
        <v>508</v>
      </c>
      <c r="C374" t="s">
        <v>640</v>
      </c>
      <c r="D374" s="3">
        <v>0</v>
      </c>
      <c r="E374" t="s">
        <v>75</v>
      </c>
      <c r="F374" t="s">
        <v>382</v>
      </c>
      <c r="G374" s="2">
        <v>45646</v>
      </c>
      <c r="H374">
        <v>4041542</v>
      </c>
      <c r="I374" t="s">
        <v>33</v>
      </c>
      <c r="J374" t="s">
        <v>255</v>
      </c>
      <c r="K374">
        <v>11.47</v>
      </c>
      <c r="L374">
        <v>51</v>
      </c>
      <c r="M374" t="s">
        <v>248</v>
      </c>
      <c r="N374" t="s">
        <v>252</v>
      </c>
      <c r="O374">
        <v>6.5</v>
      </c>
      <c r="P374">
        <v>11.47</v>
      </c>
      <c r="Q374">
        <v>2</v>
      </c>
      <c r="R374">
        <v>22.94</v>
      </c>
      <c r="S374">
        <v>29.44</v>
      </c>
      <c r="T374">
        <v>0</v>
      </c>
      <c r="U374" s="91">
        <v>0</v>
      </c>
      <c r="V374" s="91">
        <v>0</v>
      </c>
      <c r="W374">
        <v>35.787500000000001</v>
      </c>
      <c r="X374">
        <v>0.85</v>
      </c>
      <c r="Y374">
        <v>30.419374999999999</v>
      </c>
      <c r="Z374" s="183">
        <v>-0.97940000000000005</v>
      </c>
      <c r="AA374" t="s">
        <v>23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30.419375000000002</v>
      </c>
      <c r="AE374"/>
    </row>
    <row r="375" spans="1:31" x14ac:dyDescent="0.25">
      <c r="A375" t="s">
        <v>135</v>
      </c>
      <c r="B375" t="s">
        <v>550</v>
      </c>
      <c r="C375" t="s">
        <v>464</v>
      </c>
      <c r="D375" s="3">
        <v>0</v>
      </c>
      <c r="E375" t="s">
        <v>75</v>
      </c>
      <c r="F375" t="s">
        <v>402</v>
      </c>
      <c r="G375" s="2">
        <v>45646</v>
      </c>
      <c r="H375">
        <v>4041786</v>
      </c>
      <c r="I375" t="s">
        <v>30</v>
      </c>
      <c r="J375" t="s">
        <v>255</v>
      </c>
      <c r="K375">
        <v>7.27</v>
      </c>
      <c r="L375">
        <v>25</v>
      </c>
      <c r="M375" t="s">
        <v>248</v>
      </c>
      <c r="N375" t="s">
        <v>252</v>
      </c>
      <c r="O375">
        <v>5</v>
      </c>
      <c r="P375">
        <v>7.27</v>
      </c>
      <c r="Q375">
        <v>1.75</v>
      </c>
      <c r="R375">
        <v>12.7225</v>
      </c>
      <c r="S375">
        <v>17.7225</v>
      </c>
      <c r="T375">
        <v>0</v>
      </c>
      <c r="U375" s="91">
        <v>0</v>
      </c>
      <c r="V375" s="91">
        <v>0</v>
      </c>
      <c r="W375">
        <v>32.5</v>
      </c>
      <c r="X375">
        <v>0.41666666666666669</v>
      </c>
      <c r="Y375">
        <v>13.541666666666668</v>
      </c>
      <c r="Z375" s="183">
        <v>4.1807999999999996</v>
      </c>
      <c r="AA375" t="s">
        <v>23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13.541666666666666</v>
      </c>
      <c r="AE375"/>
    </row>
    <row r="376" spans="1:31" x14ac:dyDescent="0.25">
      <c r="A376" t="s">
        <v>138</v>
      </c>
      <c r="B376" t="s">
        <v>669</v>
      </c>
      <c r="C376" t="s">
        <v>557</v>
      </c>
      <c r="D376" s="3">
        <v>0</v>
      </c>
      <c r="E376" t="s">
        <v>75</v>
      </c>
      <c r="F376" t="s">
        <v>384</v>
      </c>
      <c r="G376" s="2">
        <v>45646</v>
      </c>
      <c r="H376">
        <v>4041811</v>
      </c>
      <c r="I376" t="s">
        <v>36</v>
      </c>
      <c r="J376" t="s">
        <v>255</v>
      </c>
      <c r="K376">
        <v>17.3</v>
      </c>
      <c r="L376">
        <v>27</v>
      </c>
      <c r="M376" t="s">
        <v>248</v>
      </c>
      <c r="N376" t="s">
        <v>252</v>
      </c>
      <c r="O376">
        <v>5</v>
      </c>
      <c r="P376">
        <v>17.3</v>
      </c>
      <c r="Q376">
        <v>1.75</v>
      </c>
      <c r="R376">
        <v>30.275000000000002</v>
      </c>
      <c r="S376">
        <v>35.275000000000006</v>
      </c>
      <c r="T376">
        <v>0</v>
      </c>
      <c r="U376" s="91">
        <v>0</v>
      </c>
      <c r="V376" s="91">
        <v>0</v>
      </c>
      <c r="W376">
        <v>29</v>
      </c>
      <c r="X376">
        <v>0.45</v>
      </c>
      <c r="Y376">
        <v>13.05</v>
      </c>
      <c r="Z376" s="183">
        <v>22.225000000000001</v>
      </c>
      <c r="AA376" t="s">
        <v>37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13.05</v>
      </c>
      <c r="AE376"/>
    </row>
    <row r="377" spans="1:31" x14ac:dyDescent="0.25">
      <c r="A377" t="s">
        <v>141</v>
      </c>
      <c r="B377" t="s">
        <v>691</v>
      </c>
      <c r="C377" t="s">
        <v>675</v>
      </c>
      <c r="D377" s="3">
        <v>0</v>
      </c>
      <c r="E377" t="s">
        <v>75</v>
      </c>
      <c r="F377" t="s">
        <v>406</v>
      </c>
      <c r="G377" s="2">
        <v>45646</v>
      </c>
      <c r="H377">
        <v>4041812</v>
      </c>
      <c r="I377" t="s">
        <v>66</v>
      </c>
      <c r="J377" t="s">
        <v>255</v>
      </c>
      <c r="K377">
        <v>17.3</v>
      </c>
      <c r="L377">
        <v>133</v>
      </c>
      <c r="M377" t="s">
        <v>248</v>
      </c>
      <c r="N377" t="s">
        <v>252</v>
      </c>
      <c r="O377">
        <v>5</v>
      </c>
      <c r="P377">
        <v>17.3</v>
      </c>
      <c r="Q377">
        <v>1.75</v>
      </c>
      <c r="R377">
        <v>30.275000000000002</v>
      </c>
      <c r="S377">
        <v>35.275000000000006</v>
      </c>
      <c r="T377">
        <v>0</v>
      </c>
      <c r="U377" s="91">
        <v>0</v>
      </c>
      <c r="V377" s="91">
        <v>0</v>
      </c>
      <c r="W377">
        <v>32.5</v>
      </c>
      <c r="X377">
        <v>2.2166666666666668</v>
      </c>
      <c r="Y377">
        <v>72.041666666666671</v>
      </c>
      <c r="Z377" s="183">
        <v>-36.7667</v>
      </c>
      <c r="AA377" t="s">
        <v>23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72.041666666666671</v>
      </c>
      <c r="AE377"/>
    </row>
    <row r="378" spans="1:31" x14ac:dyDescent="0.25">
      <c r="A378" t="s">
        <v>21</v>
      </c>
      <c r="B378" t="s">
        <v>855</v>
      </c>
      <c r="C378" t="s">
        <v>856</v>
      </c>
      <c r="D378" s="3">
        <v>0</v>
      </c>
      <c r="E378" t="s">
        <v>75</v>
      </c>
      <c r="F378" t="s">
        <v>232</v>
      </c>
      <c r="G378" s="2">
        <v>45646</v>
      </c>
      <c r="H378">
        <v>4041980</v>
      </c>
      <c r="I378" t="s">
        <v>233</v>
      </c>
      <c r="J378" t="s">
        <v>255</v>
      </c>
      <c r="K378">
        <v>26.9</v>
      </c>
      <c r="L378">
        <v>67</v>
      </c>
      <c r="M378" t="s">
        <v>248</v>
      </c>
      <c r="N378" t="s">
        <v>252</v>
      </c>
      <c r="O378">
        <v>5</v>
      </c>
      <c r="P378">
        <v>26.9</v>
      </c>
      <c r="Q378">
        <v>1.75</v>
      </c>
      <c r="R378">
        <v>47.074999999999996</v>
      </c>
      <c r="S378">
        <v>52.074999999999996</v>
      </c>
      <c r="T378">
        <v>5.5</v>
      </c>
      <c r="U378" s="91">
        <v>0</v>
      </c>
      <c r="V378" s="91">
        <v>5.5</v>
      </c>
      <c r="W378">
        <v>32.5</v>
      </c>
      <c r="X378">
        <v>1.1166666666666667</v>
      </c>
      <c r="Y378">
        <v>36.291666666666664</v>
      </c>
      <c r="Z378" s="183">
        <v>15.783300000000001</v>
      </c>
      <c r="AA378" t="s">
        <v>23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36.291666666666664</v>
      </c>
      <c r="AE378"/>
    </row>
    <row r="379" spans="1:31" x14ac:dyDescent="0.25">
      <c r="A379" t="s">
        <v>21</v>
      </c>
      <c r="B379" t="s">
        <v>857</v>
      </c>
      <c r="C379" t="s">
        <v>858</v>
      </c>
      <c r="D379" s="3">
        <v>0</v>
      </c>
      <c r="E379" t="s">
        <v>75</v>
      </c>
      <c r="F379" t="s">
        <v>230</v>
      </c>
      <c r="G379" s="2">
        <v>45646</v>
      </c>
      <c r="H379">
        <v>4044860</v>
      </c>
      <c r="I379" t="s">
        <v>231</v>
      </c>
      <c r="J379" t="s">
        <v>255</v>
      </c>
      <c r="K379">
        <v>29.88</v>
      </c>
      <c r="L379">
        <v>69</v>
      </c>
      <c r="M379" t="s">
        <v>248</v>
      </c>
      <c r="N379" t="s">
        <v>252</v>
      </c>
      <c r="O379">
        <v>5</v>
      </c>
      <c r="P379">
        <v>29.88</v>
      </c>
      <c r="Q379">
        <v>1.75</v>
      </c>
      <c r="R379">
        <v>52.29</v>
      </c>
      <c r="S379">
        <v>57.29</v>
      </c>
      <c r="T379">
        <v>0</v>
      </c>
      <c r="U379" s="91">
        <v>0</v>
      </c>
      <c r="V379" s="91">
        <v>0</v>
      </c>
      <c r="W379">
        <v>32.5</v>
      </c>
      <c r="X379">
        <v>1.1499999999999999</v>
      </c>
      <c r="Y379">
        <v>37.375</v>
      </c>
      <c r="Z379" s="183">
        <v>19.914999999999999</v>
      </c>
      <c r="AA379" t="s">
        <v>23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37.375</v>
      </c>
      <c r="AE379"/>
    </row>
    <row r="380" spans="1:31" x14ac:dyDescent="0.25">
      <c r="A380" t="s">
        <v>138</v>
      </c>
      <c r="B380" t="s">
        <v>859</v>
      </c>
      <c r="C380" t="s">
        <v>613</v>
      </c>
      <c r="D380" s="3">
        <v>0</v>
      </c>
      <c r="E380" t="s">
        <v>75</v>
      </c>
      <c r="F380" t="s">
        <v>384</v>
      </c>
      <c r="G380" s="2">
        <v>45646</v>
      </c>
      <c r="H380">
        <v>4041948</v>
      </c>
      <c r="I380" t="s">
        <v>36</v>
      </c>
      <c r="J380" t="s">
        <v>255</v>
      </c>
      <c r="K380">
        <v>10.86</v>
      </c>
      <c r="L380">
        <v>22</v>
      </c>
      <c r="M380" t="s">
        <v>248</v>
      </c>
      <c r="N380" t="s">
        <v>252</v>
      </c>
      <c r="O380">
        <v>5</v>
      </c>
      <c r="P380">
        <v>10.86</v>
      </c>
      <c r="Q380">
        <v>1.75</v>
      </c>
      <c r="R380">
        <v>19.004999999999999</v>
      </c>
      <c r="S380">
        <v>24.004999999999999</v>
      </c>
      <c r="T380">
        <v>0</v>
      </c>
      <c r="U380" s="91">
        <v>0</v>
      </c>
      <c r="V380" s="91">
        <v>0</v>
      </c>
      <c r="W380">
        <v>29</v>
      </c>
      <c r="X380">
        <v>0.36666666666666664</v>
      </c>
      <c r="Y380">
        <v>10.633333333333333</v>
      </c>
      <c r="Z380" s="183">
        <v>13.371700000000001</v>
      </c>
      <c r="AA380" t="s">
        <v>37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10.633333333333333</v>
      </c>
      <c r="AE380"/>
    </row>
    <row r="381" spans="1:31" x14ac:dyDescent="0.25">
      <c r="A381" t="s">
        <v>141</v>
      </c>
      <c r="B381" t="s">
        <v>790</v>
      </c>
      <c r="C381" t="s">
        <v>860</v>
      </c>
      <c r="D381" s="3">
        <v>0</v>
      </c>
      <c r="E381" t="s">
        <v>75</v>
      </c>
      <c r="F381" t="s">
        <v>406</v>
      </c>
      <c r="G381" s="2">
        <v>45646</v>
      </c>
      <c r="H381">
        <v>4041995</v>
      </c>
      <c r="I381" t="s">
        <v>66</v>
      </c>
      <c r="J381" t="s">
        <v>255</v>
      </c>
      <c r="K381">
        <v>14.12</v>
      </c>
      <c r="L381">
        <v>50</v>
      </c>
      <c r="M381" t="s">
        <v>248</v>
      </c>
      <c r="N381" t="s">
        <v>252</v>
      </c>
      <c r="O381">
        <v>5</v>
      </c>
      <c r="P381">
        <v>14.12</v>
      </c>
      <c r="Q381">
        <v>1.75</v>
      </c>
      <c r="R381">
        <v>24.709999999999997</v>
      </c>
      <c r="S381">
        <v>29.709999999999997</v>
      </c>
      <c r="T381">
        <v>0</v>
      </c>
      <c r="U381" s="91">
        <v>0</v>
      </c>
      <c r="V381" s="91">
        <v>0</v>
      </c>
      <c r="W381">
        <v>32.5</v>
      </c>
      <c r="X381">
        <v>0.83333333333333337</v>
      </c>
      <c r="Y381">
        <v>27.083333333333336</v>
      </c>
      <c r="Z381" s="183">
        <v>2.6267</v>
      </c>
      <c r="AA381" t="s">
        <v>23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27.083333333333332</v>
      </c>
      <c r="AE381"/>
    </row>
    <row r="382" spans="1:31" x14ac:dyDescent="0.25">
      <c r="A382" t="s">
        <v>133</v>
      </c>
      <c r="B382" t="s">
        <v>499</v>
      </c>
      <c r="C382" t="s">
        <v>483</v>
      </c>
      <c r="D382" s="3">
        <v>0</v>
      </c>
      <c r="E382" t="s">
        <v>75</v>
      </c>
      <c r="F382" t="s">
        <v>405</v>
      </c>
      <c r="G382" s="2">
        <v>45646</v>
      </c>
      <c r="H382">
        <v>4042009</v>
      </c>
      <c r="I382" t="s">
        <v>64</v>
      </c>
      <c r="J382" t="s">
        <v>255</v>
      </c>
      <c r="K382">
        <v>14.12</v>
      </c>
      <c r="L382">
        <v>45</v>
      </c>
      <c r="M382" t="s">
        <v>248</v>
      </c>
      <c r="N382" t="s">
        <v>252</v>
      </c>
      <c r="O382">
        <v>5</v>
      </c>
      <c r="P382">
        <v>14.12</v>
      </c>
      <c r="Q382">
        <v>1.75</v>
      </c>
      <c r="R382">
        <v>24.709999999999997</v>
      </c>
      <c r="S382">
        <v>29.709999999999997</v>
      </c>
      <c r="T382">
        <v>0</v>
      </c>
      <c r="U382" s="91">
        <v>0</v>
      </c>
      <c r="V382" s="91">
        <v>0</v>
      </c>
      <c r="W382">
        <v>32.5</v>
      </c>
      <c r="X382">
        <v>0.75</v>
      </c>
      <c r="Y382">
        <v>24.375</v>
      </c>
      <c r="Z382" s="183">
        <v>5.335</v>
      </c>
      <c r="AA382" t="s">
        <v>23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24.375</v>
      </c>
      <c r="AE382"/>
    </row>
    <row r="383" spans="1:31" x14ac:dyDescent="0.25">
      <c r="A383" t="s">
        <v>65</v>
      </c>
      <c r="B383" t="s">
        <v>515</v>
      </c>
      <c r="C383" t="s">
        <v>467</v>
      </c>
      <c r="D383" s="3">
        <v>0</v>
      </c>
      <c r="E383" t="s">
        <v>75</v>
      </c>
      <c r="F383" t="s">
        <v>397</v>
      </c>
      <c r="G383" s="2">
        <v>45646</v>
      </c>
      <c r="H383">
        <v>4041909</v>
      </c>
      <c r="I383" t="s">
        <v>35</v>
      </c>
      <c r="J383" t="s">
        <v>255</v>
      </c>
      <c r="K383">
        <v>10.88</v>
      </c>
      <c r="L383">
        <v>19</v>
      </c>
      <c r="M383" t="s">
        <v>248</v>
      </c>
      <c r="N383" t="s">
        <v>252</v>
      </c>
      <c r="O383">
        <v>5</v>
      </c>
      <c r="P383">
        <v>10.88</v>
      </c>
      <c r="Q383">
        <v>1.75</v>
      </c>
      <c r="R383">
        <v>19.040000000000003</v>
      </c>
      <c r="S383">
        <v>24.040000000000003</v>
      </c>
      <c r="T383">
        <v>0</v>
      </c>
      <c r="U383" s="91">
        <v>0</v>
      </c>
      <c r="V383" s="91">
        <v>0</v>
      </c>
      <c r="W383">
        <v>32.5</v>
      </c>
      <c r="X383">
        <v>0.31666666666666665</v>
      </c>
      <c r="Y383">
        <v>10.291666666666666</v>
      </c>
      <c r="Z383" s="183">
        <v>13.7483</v>
      </c>
      <c r="AA383" t="s">
        <v>23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10.291666666666666</v>
      </c>
      <c r="AE383"/>
    </row>
    <row r="384" spans="1:31" x14ac:dyDescent="0.25">
      <c r="A384" t="s">
        <v>21</v>
      </c>
      <c r="B384" t="s">
        <v>842</v>
      </c>
      <c r="C384" t="s">
        <v>861</v>
      </c>
      <c r="D384" s="3">
        <v>1</v>
      </c>
      <c r="E384" t="s">
        <v>75</v>
      </c>
      <c r="F384" t="s">
        <v>232</v>
      </c>
      <c r="G384" s="2">
        <v>45646</v>
      </c>
      <c r="H384">
        <v>4041912</v>
      </c>
      <c r="I384" t="s">
        <v>233</v>
      </c>
      <c r="J384" t="s">
        <v>255</v>
      </c>
      <c r="K384">
        <v>13.97</v>
      </c>
      <c r="L384">
        <v>49</v>
      </c>
      <c r="M384" t="s">
        <v>248</v>
      </c>
      <c r="N384" t="s">
        <v>252</v>
      </c>
      <c r="O384">
        <v>5</v>
      </c>
      <c r="P384">
        <v>13.97</v>
      </c>
      <c r="Q384">
        <v>1.75</v>
      </c>
      <c r="R384">
        <v>24.447500000000002</v>
      </c>
      <c r="S384">
        <v>29.447500000000002</v>
      </c>
      <c r="T384">
        <v>5</v>
      </c>
      <c r="U384" s="91">
        <v>5</v>
      </c>
      <c r="V384" s="91">
        <v>0</v>
      </c>
      <c r="W384">
        <v>32.5</v>
      </c>
      <c r="X384">
        <v>0.81666666666666665</v>
      </c>
      <c r="Y384">
        <v>26.541666666666668</v>
      </c>
      <c r="Z384" s="183">
        <v>2.9058000000000002</v>
      </c>
      <c r="AA384" t="s">
        <v>23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26.541666666666668</v>
      </c>
      <c r="AE384"/>
    </row>
    <row r="385" spans="1:31" x14ac:dyDescent="0.25">
      <c r="A385" t="s">
        <v>140</v>
      </c>
      <c r="B385" t="s">
        <v>597</v>
      </c>
      <c r="C385" t="s">
        <v>765</v>
      </c>
      <c r="D385" s="3">
        <v>0</v>
      </c>
      <c r="E385" t="s">
        <v>75</v>
      </c>
      <c r="F385" t="s">
        <v>385</v>
      </c>
      <c r="G385" s="2">
        <v>45646</v>
      </c>
      <c r="H385">
        <v>4041986</v>
      </c>
      <c r="I385" t="s">
        <v>386</v>
      </c>
      <c r="J385" t="s">
        <v>259</v>
      </c>
      <c r="K385">
        <v>14.93</v>
      </c>
      <c r="L385">
        <v>52</v>
      </c>
      <c r="M385" t="s">
        <v>248</v>
      </c>
      <c r="N385" t="s">
        <v>252</v>
      </c>
      <c r="O385">
        <v>5</v>
      </c>
      <c r="P385">
        <v>14.93</v>
      </c>
      <c r="Q385">
        <v>1.75</v>
      </c>
      <c r="R385">
        <v>26.127499999999998</v>
      </c>
      <c r="S385">
        <v>31.127499999999998</v>
      </c>
      <c r="T385">
        <v>5.5</v>
      </c>
      <c r="U385" s="91">
        <v>0</v>
      </c>
      <c r="V385" s="91">
        <v>5.5</v>
      </c>
      <c r="W385">
        <v>32.5</v>
      </c>
      <c r="X385">
        <v>0.8666666666666667</v>
      </c>
      <c r="Y385">
        <v>28.166666666666668</v>
      </c>
      <c r="Z385" s="183">
        <v>2.9607999999999999</v>
      </c>
      <c r="AA385" t="s">
        <v>23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28.166666666666668</v>
      </c>
      <c r="AE385"/>
    </row>
    <row r="386" spans="1:31" x14ac:dyDescent="0.25">
      <c r="A386" t="s">
        <v>139</v>
      </c>
      <c r="B386" t="s">
        <v>862</v>
      </c>
      <c r="C386" t="s">
        <v>863</v>
      </c>
      <c r="D386" s="3">
        <v>0</v>
      </c>
      <c r="E386" t="s">
        <v>75</v>
      </c>
      <c r="F386" t="s">
        <v>389</v>
      </c>
      <c r="G386" s="2">
        <v>45646</v>
      </c>
      <c r="H386">
        <v>4042497</v>
      </c>
      <c r="I386" t="s">
        <v>43</v>
      </c>
      <c r="J386" t="s">
        <v>255</v>
      </c>
      <c r="K386">
        <v>14.03</v>
      </c>
      <c r="L386">
        <v>31</v>
      </c>
      <c r="M386" t="s">
        <v>248</v>
      </c>
      <c r="N386" t="s">
        <v>252</v>
      </c>
      <c r="O386">
        <v>5</v>
      </c>
      <c r="P386">
        <v>14.03</v>
      </c>
      <c r="Q386">
        <v>1.75</v>
      </c>
      <c r="R386">
        <v>24.552499999999998</v>
      </c>
      <c r="S386">
        <v>29.552499999999998</v>
      </c>
      <c r="T386">
        <v>0</v>
      </c>
      <c r="U386" s="91">
        <v>0</v>
      </c>
      <c r="V386" s="91">
        <v>0</v>
      </c>
      <c r="W386">
        <v>29</v>
      </c>
      <c r="X386">
        <v>0.51666666666666672</v>
      </c>
      <c r="Y386">
        <v>14.983333333333334</v>
      </c>
      <c r="Z386" s="183">
        <v>14.5692</v>
      </c>
      <c r="AA386" t="s">
        <v>37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14.983333333333333</v>
      </c>
      <c r="AE386"/>
    </row>
    <row r="387" spans="1:31" x14ac:dyDescent="0.25">
      <c r="A387" t="s">
        <v>139</v>
      </c>
      <c r="B387" t="s">
        <v>864</v>
      </c>
      <c r="C387" t="s">
        <v>865</v>
      </c>
      <c r="D387" s="3">
        <v>0</v>
      </c>
      <c r="E387" t="s">
        <v>75</v>
      </c>
      <c r="F387" t="s">
        <v>389</v>
      </c>
      <c r="G387" s="2">
        <v>45646</v>
      </c>
      <c r="H387">
        <v>4041795</v>
      </c>
      <c r="I387" t="s">
        <v>43</v>
      </c>
      <c r="J387" t="s">
        <v>255</v>
      </c>
      <c r="K387">
        <v>10.039999999999999</v>
      </c>
      <c r="L387">
        <v>21</v>
      </c>
      <c r="M387" t="s">
        <v>248</v>
      </c>
      <c r="N387" t="s">
        <v>252</v>
      </c>
      <c r="O387">
        <v>5</v>
      </c>
      <c r="P387">
        <v>10.039999999999999</v>
      </c>
      <c r="Q387">
        <v>1.75</v>
      </c>
      <c r="R387">
        <v>17.57</v>
      </c>
      <c r="S387">
        <v>22.57</v>
      </c>
      <c r="T387">
        <v>0</v>
      </c>
      <c r="U387" s="91">
        <v>0</v>
      </c>
      <c r="V387" s="91">
        <v>0</v>
      </c>
      <c r="W387">
        <v>29</v>
      </c>
      <c r="X387">
        <v>0.35</v>
      </c>
      <c r="Y387">
        <v>10.149999999999999</v>
      </c>
      <c r="Z387" s="183">
        <v>12.42</v>
      </c>
      <c r="AA387" t="s">
        <v>37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10.15</v>
      </c>
      <c r="AE387"/>
    </row>
    <row r="388" spans="1:31" x14ac:dyDescent="0.25">
      <c r="A388" t="s">
        <v>138</v>
      </c>
      <c r="B388" t="s">
        <v>866</v>
      </c>
      <c r="C388" t="s">
        <v>867</v>
      </c>
      <c r="D388" s="3">
        <v>0</v>
      </c>
      <c r="E388" t="s">
        <v>75</v>
      </c>
      <c r="F388" t="s">
        <v>384</v>
      </c>
      <c r="G388" s="2">
        <v>45646</v>
      </c>
      <c r="H388">
        <v>4041796</v>
      </c>
      <c r="I388" t="s">
        <v>36</v>
      </c>
      <c r="J388" t="s">
        <v>255</v>
      </c>
      <c r="K388">
        <v>10.039999999999999</v>
      </c>
      <c r="L388">
        <v>40</v>
      </c>
      <c r="M388" t="s">
        <v>248</v>
      </c>
      <c r="N388" t="s">
        <v>252</v>
      </c>
      <c r="O388">
        <v>5</v>
      </c>
      <c r="P388">
        <v>10.039999999999999</v>
      </c>
      <c r="Q388">
        <v>1.75</v>
      </c>
      <c r="R388">
        <v>17.57</v>
      </c>
      <c r="S388">
        <v>22.57</v>
      </c>
      <c r="T388">
        <v>0</v>
      </c>
      <c r="U388" s="91">
        <v>0</v>
      </c>
      <c r="V388" s="91">
        <v>0</v>
      </c>
      <c r="W388">
        <v>29</v>
      </c>
      <c r="X388">
        <v>0.66666666666666663</v>
      </c>
      <c r="Y388">
        <v>19.333333333333332</v>
      </c>
      <c r="Z388" s="183">
        <v>3.2366999999999999</v>
      </c>
      <c r="AA388" t="s">
        <v>37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19.333333333333332</v>
      </c>
      <c r="AE388"/>
    </row>
    <row r="389" spans="1:31" x14ac:dyDescent="0.25">
      <c r="A389" t="s">
        <v>140</v>
      </c>
      <c r="B389" t="s">
        <v>868</v>
      </c>
      <c r="C389" t="s">
        <v>869</v>
      </c>
      <c r="D389" s="3">
        <v>0</v>
      </c>
      <c r="E389" t="s">
        <v>75</v>
      </c>
      <c r="F389" t="s">
        <v>385</v>
      </c>
      <c r="G389" s="2">
        <v>45646</v>
      </c>
      <c r="H389">
        <v>4041808</v>
      </c>
      <c r="I389" t="s">
        <v>386</v>
      </c>
      <c r="J389" t="s">
        <v>258</v>
      </c>
      <c r="K389">
        <v>4.88</v>
      </c>
      <c r="L389">
        <v>38</v>
      </c>
      <c r="M389" t="s">
        <v>249</v>
      </c>
      <c r="N389" t="s">
        <v>252</v>
      </c>
      <c r="O389">
        <v>6.5</v>
      </c>
      <c r="P389">
        <v>4.88</v>
      </c>
      <c r="Q389">
        <v>2</v>
      </c>
      <c r="R389">
        <v>9.76</v>
      </c>
      <c r="S389">
        <v>16.259999999999998</v>
      </c>
      <c r="T389">
        <v>0</v>
      </c>
      <c r="U389" s="91">
        <v>0</v>
      </c>
      <c r="V389" s="91">
        <v>0</v>
      </c>
      <c r="W389">
        <v>32.5</v>
      </c>
      <c r="X389">
        <v>0.6333333333333333</v>
      </c>
      <c r="Y389">
        <v>20.583333333333332</v>
      </c>
      <c r="Z389" s="183">
        <v>-4.3232999999999997</v>
      </c>
      <c r="AA389" t="s">
        <v>23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20.583333333333332</v>
      </c>
      <c r="AE389"/>
    </row>
    <row r="390" spans="1:31" x14ac:dyDescent="0.25">
      <c r="A390" t="s">
        <v>138</v>
      </c>
      <c r="B390" t="s">
        <v>866</v>
      </c>
      <c r="C390" t="s">
        <v>870</v>
      </c>
      <c r="D390" s="3">
        <v>0</v>
      </c>
      <c r="E390" t="s">
        <v>75</v>
      </c>
      <c r="F390" t="s">
        <v>384</v>
      </c>
      <c r="G390" s="2">
        <v>45646</v>
      </c>
      <c r="H390">
        <v>4041810</v>
      </c>
      <c r="I390" t="s">
        <v>36</v>
      </c>
      <c r="J390" t="s">
        <v>255</v>
      </c>
      <c r="K390">
        <v>4.38</v>
      </c>
      <c r="L390">
        <v>24</v>
      </c>
      <c r="M390" t="s">
        <v>248</v>
      </c>
      <c r="N390" t="s">
        <v>252</v>
      </c>
      <c r="O390">
        <v>5</v>
      </c>
      <c r="P390">
        <v>4.38</v>
      </c>
      <c r="Q390">
        <v>1.75</v>
      </c>
      <c r="R390">
        <v>7.665</v>
      </c>
      <c r="S390">
        <v>12.664999999999999</v>
      </c>
      <c r="T390">
        <v>5.5</v>
      </c>
      <c r="U390" s="91">
        <v>0</v>
      </c>
      <c r="V390" s="91">
        <v>5.5</v>
      </c>
      <c r="W390">
        <v>29</v>
      </c>
      <c r="X390">
        <v>0.4</v>
      </c>
      <c r="Y390">
        <v>11.600000000000001</v>
      </c>
      <c r="Z390" s="183">
        <v>1.0649999999999999</v>
      </c>
      <c r="AA390" t="s">
        <v>37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11.6</v>
      </c>
      <c r="AE390"/>
    </row>
    <row r="391" spans="1:31" x14ac:dyDescent="0.25">
      <c r="A391" t="s">
        <v>18</v>
      </c>
      <c r="B391" t="s">
        <v>871</v>
      </c>
      <c r="C391" t="s">
        <v>594</v>
      </c>
      <c r="D391" s="3">
        <v>0</v>
      </c>
      <c r="E391" t="s">
        <v>75</v>
      </c>
      <c r="F391" t="s">
        <v>394</v>
      </c>
      <c r="G391" s="2">
        <v>45646</v>
      </c>
      <c r="H391">
        <v>4044777</v>
      </c>
      <c r="I391" t="s">
        <v>24</v>
      </c>
      <c r="J391" t="s">
        <v>258</v>
      </c>
      <c r="K391">
        <v>25.58</v>
      </c>
      <c r="L391">
        <v>36</v>
      </c>
      <c r="M391" t="s">
        <v>249</v>
      </c>
      <c r="N391" t="s">
        <v>252</v>
      </c>
      <c r="O391">
        <v>6.5</v>
      </c>
      <c r="P391">
        <v>25.58</v>
      </c>
      <c r="Q391">
        <v>2</v>
      </c>
      <c r="R391">
        <v>51.16</v>
      </c>
      <c r="S391">
        <v>57.66</v>
      </c>
      <c r="T391">
        <v>3.75</v>
      </c>
      <c r="U391" s="91">
        <v>0</v>
      </c>
      <c r="V391" s="91">
        <v>3.75</v>
      </c>
      <c r="W391">
        <v>35.787500000000001</v>
      </c>
      <c r="X391">
        <v>0.6</v>
      </c>
      <c r="Y391">
        <v>21.4725</v>
      </c>
      <c r="Z391" s="183">
        <v>36.1875</v>
      </c>
      <c r="AA391" t="s">
        <v>23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21.472500000000004</v>
      </c>
      <c r="AE391"/>
    </row>
    <row r="392" spans="1:31" x14ac:dyDescent="0.25">
      <c r="A392" t="s">
        <v>141</v>
      </c>
      <c r="B392" t="s">
        <v>872</v>
      </c>
      <c r="C392" t="s">
        <v>873</v>
      </c>
      <c r="D392" s="3">
        <v>0</v>
      </c>
      <c r="E392" t="s">
        <v>75</v>
      </c>
      <c r="F392" t="s">
        <v>406</v>
      </c>
      <c r="G392" s="2">
        <v>45647</v>
      </c>
      <c r="H392">
        <v>4046386</v>
      </c>
      <c r="I392" t="s">
        <v>66</v>
      </c>
      <c r="J392" t="s">
        <v>258</v>
      </c>
      <c r="K392">
        <v>6.02</v>
      </c>
      <c r="L392">
        <v>11</v>
      </c>
      <c r="M392" t="s">
        <v>249</v>
      </c>
      <c r="N392" t="s">
        <v>252</v>
      </c>
      <c r="O392">
        <v>6.5</v>
      </c>
      <c r="P392">
        <v>6.02</v>
      </c>
      <c r="Q392">
        <v>2</v>
      </c>
      <c r="R392">
        <v>12.04</v>
      </c>
      <c r="S392">
        <v>18.54</v>
      </c>
      <c r="T392">
        <v>0</v>
      </c>
      <c r="U392" s="91">
        <v>0</v>
      </c>
      <c r="V392" s="91">
        <v>0</v>
      </c>
      <c r="W392">
        <v>32.5</v>
      </c>
      <c r="X392">
        <v>0.18333333333333332</v>
      </c>
      <c r="Y392">
        <v>5.958333333333333</v>
      </c>
      <c r="Z392" s="183">
        <v>12.5817</v>
      </c>
      <c r="AA392" t="s">
        <v>23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5.958333333333333</v>
      </c>
      <c r="AE392"/>
    </row>
    <row r="393" spans="1:31" x14ac:dyDescent="0.25">
      <c r="A393" t="s">
        <v>133</v>
      </c>
      <c r="B393" t="s">
        <v>874</v>
      </c>
      <c r="C393" t="s">
        <v>875</v>
      </c>
      <c r="D393" s="3">
        <v>0</v>
      </c>
      <c r="E393" t="s">
        <v>75</v>
      </c>
      <c r="F393" t="s">
        <v>405</v>
      </c>
      <c r="G393" s="2">
        <v>45647</v>
      </c>
      <c r="H393">
        <v>4046373</v>
      </c>
      <c r="I393" t="s">
        <v>64</v>
      </c>
      <c r="J393" t="s">
        <v>258</v>
      </c>
      <c r="K393">
        <v>18.170000000000002</v>
      </c>
      <c r="L393">
        <v>37</v>
      </c>
      <c r="M393" t="s">
        <v>249</v>
      </c>
      <c r="N393" t="s">
        <v>252</v>
      </c>
      <c r="O393">
        <v>6.5</v>
      </c>
      <c r="P393">
        <v>18.170000000000002</v>
      </c>
      <c r="Q393">
        <v>2</v>
      </c>
      <c r="R393">
        <v>36.340000000000003</v>
      </c>
      <c r="S393">
        <v>42.84</v>
      </c>
      <c r="T393">
        <v>5</v>
      </c>
      <c r="U393" s="91">
        <v>0</v>
      </c>
      <c r="V393" s="91">
        <v>5</v>
      </c>
      <c r="W393">
        <v>32.5</v>
      </c>
      <c r="X393">
        <v>0.6166666666666667</v>
      </c>
      <c r="Y393">
        <v>20.041666666666668</v>
      </c>
      <c r="Z393" s="183">
        <v>22.798300000000001</v>
      </c>
      <c r="AA393" t="s">
        <v>23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20.041666666666668</v>
      </c>
      <c r="AE393"/>
    </row>
    <row r="394" spans="1:31" x14ac:dyDescent="0.25">
      <c r="A394" t="s">
        <v>140</v>
      </c>
      <c r="B394" t="s">
        <v>876</v>
      </c>
      <c r="C394" t="s">
        <v>877</v>
      </c>
      <c r="D394" s="3">
        <v>0</v>
      </c>
      <c r="E394" t="s">
        <v>75</v>
      </c>
      <c r="F394" t="s">
        <v>385</v>
      </c>
      <c r="G394" s="2">
        <v>45647</v>
      </c>
      <c r="H394">
        <v>4042619</v>
      </c>
      <c r="I394" t="s">
        <v>386</v>
      </c>
      <c r="J394" t="s">
        <v>259</v>
      </c>
      <c r="K394">
        <v>22.99</v>
      </c>
      <c r="L394">
        <v>33</v>
      </c>
      <c r="M394" t="s">
        <v>248</v>
      </c>
      <c r="N394" t="s">
        <v>252</v>
      </c>
      <c r="O394">
        <v>5</v>
      </c>
      <c r="P394">
        <v>22.99</v>
      </c>
      <c r="Q394">
        <v>1.75</v>
      </c>
      <c r="R394">
        <v>40.232499999999995</v>
      </c>
      <c r="S394">
        <v>45.232499999999995</v>
      </c>
      <c r="T394">
        <v>5</v>
      </c>
      <c r="U394" s="91">
        <v>0</v>
      </c>
      <c r="V394" s="91">
        <v>5</v>
      </c>
      <c r="W394">
        <v>32.5</v>
      </c>
      <c r="X394">
        <v>0.55000000000000004</v>
      </c>
      <c r="Y394">
        <v>17.875</v>
      </c>
      <c r="Z394" s="183">
        <v>27.357500000000002</v>
      </c>
      <c r="AA394" t="s">
        <v>23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17.875</v>
      </c>
      <c r="AE394"/>
    </row>
    <row r="395" spans="1:31" x14ac:dyDescent="0.25">
      <c r="A395" t="s">
        <v>141</v>
      </c>
      <c r="B395" t="s">
        <v>602</v>
      </c>
      <c r="C395" t="s">
        <v>546</v>
      </c>
      <c r="D395" s="3">
        <v>0</v>
      </c>
      <c r="E395" t="s">
        <v>75</v>
      </c>
      <c r="F395" t="s">
        <v>406</v>
      </c>
      <c r="G395" s="2">
        <v>45647</v>
      </c>
      <c r="H395">
        <v>4044888</v>
      </c>
      <c r="I395" t="s">
        <v>66</v>
      </c>
      <c r="J395" t="s">
        <v>255</v>
      </c>
      <c r="K395">
        <v>15.59</v>
      </c>
      <c r="L395">
        <v>36</v>
      </c>
      <c r="M395" t="s">
        <v>248</v>
      </c>
      <c r="N395" t="s">
        <v>252</v>
      </c>
      <c r="O395">
        <v>5</v>
      </c>
      <c r="P395">
        <v>15.59</v>
      </c>
      <c r="Q395">
        <v>1.75</v>
      </c>
      <c r="R395">
        <v>27.282499999999999</v>
      </c>
      <c r="S395">
        <v>32.282499999999999</v>
      </c>
      <c r="T395">
        <v>5.5</v>
      </c>
      <c r="U395" s="91">
        <v>0</v>
      </c>
      <c r="V395" s="91">
        <v>5.5</v>
      </c>
      <c r="W395">
        <v>32.5</v>
      </c>
      <c r="X395">
        <v>0.6</v>
      </c>
      <c r="Y395">
        <v>19.5</v>
      </c>
      <c r="Z395" s="183">
        <v>12.782500000000001</v>
      </c>
      <c r="AA395" t="s">
        <v>23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19.5</v>
      </c>
      <c r="AE395"/>
    </row>
    <row r="396" spans="1:31" x14ac:dyDescent="0.25">
      <c r="A396" t="s">
        <v>135</v>
      </c>
      <c r="B396" t="s">
        <v>878</v>
      </c>
      <c r="C396" t="s">
        <v>879</v>
      </c>
      <c r="D396" s="3">
        <v>0</v>
      </c>
      <c r="E396" t="s">
        <v>75</v>
      </c>
      <c r="F396" t="s">
        <v>402</v>
      </c>
      <c r="G396" s="2">
        <v>45647</v>
      </c>
      <c r="H396">
        <v>4044889</v>
      </c>
      <c r="I396" t="s">
        <v>30</v>
      </c>
      <c r="J396" t="s">
        <v>255</v>
      </c>
      <c r="K396">
        <v>15.59</v>
      </c>
      <c r="L396">
        <v>54</v>
      </c>
      <c r="M396" t="s">
        <v>248</v>
      </c>
      <c r="N396" t="s">
        <v>252</v>
      </c>
      <c r="O396">
        <v>5</v>
      </c>
      <c r="P396">
        <v>15.59</v>
      </c>
      <c r="Q396">
        <v>1.75</v>
      </c>
      <c r="R396">
        <v>27.282499999999999</v>
      </c>
      <c r="S396">
        <v>32.282499999999999</v>
      </c>
      <c r="T396">
        <v>5</v>
      </c>
      <c r="U396" s="91">
        <v>0</v>
      </c>
      <c r="V396" s="91">
        <v>5</v>
      </c>
      <c r="W396">
        <v>32.5</v>
      </c>
      <c r="X396">
        <v>0.9</v>
      </c>
      <c r="Y396">
        <v>29.25</v>
      </c>
      <c r="Z396" s="183">
        <v>3.0325000000000002</v>
      </c>
      <c r="AA396" t="s">
        <v>23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29.25</v>
      </c>
      <c r="AE396"/>
    </row>
    <row r="397" spans="1:31" x14ac:dyDescent="0.25">
      <c r="A397" t="s">
        <v>136</v>
      </c>
      <c r="B397" t="s">
        <v>796</v>
      </c>
      <c r="C397" t="s">
        <v>853</v>
      </c>
      <c r="D397" s="3">
        <v>1</v>
      </c>
      <c r="E397" t="s">
        <v>75</v>
      </c>
      <c r="F397" t="s">
        <v>234</v>
      </c>
      <c r="G397" s="2">
        <v>45647</v>
      </c>
      <c r="H397">
        <v>4046175</v>
      </c>
      <c r="I397" t="s">
        <v>58</v>
      </c>
      <c r="J397" t="s">
        <v>256</v>
      </c>
      <c r="K397">
        <v>16.63</v>
      </c>
      <c r="L397">
        <v>28</v>
      </c>
      <c r="M397" t="s">
        <v>248</v>
      </c>
      <c r="N397" t="s">
        <v>252</v>
      </c>
      <c r="O397">
        <v>5</v>
      </c>
      <c r="P397">
        <v>16.63</v>
      </c>
      <c r="Q397">
        <v>1.75</v>
      </c>
      <c r="R397">
        <v>29.102499999999999</v>
      </c>
      <c r="S397">
        <v>34.102499999999999</v>
      </c>
      <c r="T397">
        <v>5</v>
      </c>
      <c r="U397" s="91">
        <v>5</v>
      </c>
      <c r="V397" s="91">
        <v>0</v>
      </c>
      <c r="W397">
        <v>32.5</v>
      </c>
      <c r="X397">
        <v>0.46666666666666667</v>
      </c>
      <c r="Y397">
        <v>15.166666666666666</v>
      </c>
      <c r="Z397" s="183">
        <v>18.9358</v>
      </c>
      <c r="AA397" t="s">
        <v>37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97">
        <f>Fares_Big_Star_Export[[#This Row],[Trip Time]]*Fares_Big_Star_Export[[#This Row],[HOURLY DATA]]/60</f>
        <v>15.166666666666666</v>
      </c>
      <c r="AE397"/>
    </row>
    <row r="398" spans="1:31" x14ac:dyDescent="0.25">
      <c r="A398" t="s">
        <v>18</v>
      </c>
      <c r="B398" t="s">
        <v>880</v>
      </c>
      <c r="C398" t="s">
        <v>881</v>
      </c>
      <c r="D398" s="3">
        <v>0</v>
      </c>
      <c r="E398" t="s">
        <v>75</v>
      </c>
      <c r="F398" t="s">
        <v>403</v>
      </c>
      <c r="G398" s="2">
        <v>45647</v>
      </c>
      <c r="H398">
        <v>4046190</v>
      </c>
      <c r="I398" t="s">
        <v>404</v>
      </c>
      <c r="J398" t="s">
        <v>256</v>
      </c>
      <c r="K398">
        <v>12.73</v>
      </c>
      <c r="L398">
        <v>34</v>
      </c>
      <c r="M398" t="s">
        <v>248</v>
      </c>
      <c r="N398" t="s">
        <v>252</v>
      </c>
      <c r="O398">
        <v>6.5</v>
      </c>
      <c r="P398">
        <v>12.73</v>
      </c>
      <c r="Q398">
        <v>2</v>
      </c>
      <c r="R398">
        <v>25.46</v>
      </c>
      <c r="S398">
        <v>31.96</v>
      </c>
      <c r="T398">
        <v>5.5</v>
      </c>
      <c r="U398" s="91">
        <v>0</v>
      </c>
      <c r="V398" s="91">
        <v>5.5</v>
      </c>
      <c r="W398">
        <v>35.787500000000001</v>
      </c>
      <c r="X398">
        <v>0.56666666666666665</v>
      </c>
      <c r="Y398">
        <v>20.279583333333335</v>
      </c>
      <c r="Z398" s="183">
        <v>11.680400000000001</v>
      </c>
      <c r="AA398" t="s">
        <v>23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20.279583333333335</v>
      </c>
      <c r="AE398"/>
    </row>
    <row r="399" spans="1:31" x14ac:dyDescent="0.25">
      <c r="A399" t="s">
        <v>136</v>
      </c>
      <c r="B399" t="s">
        <v>526</v>
      </c>
      <c r="C399" t="s">
        <v>786</v>
      </c>
      <c r="D399" s="3">
        <v>0</v>
      </c>
      <c r="E399" t="s">
        <v>75</v>
      </c>
      <c r="F399" t="s">
        <v>234</v>
      </c>
      <c r="G399" s="2">
        <v>45647</v>
      </c>
      <c r="H399">
        <v>4046183</v>
      </c>
      <c r="I399" t="s">
        <v>58</v>
      </c>
      <c r="J399" t="s">
        <v>255</v>
      </c>
      <c r="K399">
        <v>12.15</v>
      </c>
      <c r="L399">
        <v>18</v>
      </c>
      <c r="M399" t="s">
        <v>248</v>
      </c>
      <c r="N399" t="s">
        <v>252</v>
      </c>
      <c r="O399">
        <v>5</v>
      </c>
      <c r="P399">
        <v>12.15</v>
      </c>
      <c r="Q399">
        <v>1.75</v>
      </c>
      <c r="R399">
        <v>21.262499999999999</v>
      </c>
      <c r="S399">
        <v>26.262499999999999</v>
      </c>
      <c r="T399">
        <v>5.5</v>
      </c>
      <c r="U399" s="91">
        <v>0</v>
      </c>
      <c r="V399" s="91">
        <v>5.5</v>
      </c>
      <c r="W399">
        <v>32.5</v>
      </c>
      <c r="X399">
        <v>0.3</v>
      </c>
      <c r="Y399">
        <v>9.75</v>
      </c>
      <c r="Z399" s="183">
        <v>16.512499999999999</v>
      </c>
      <c r="AA399" t="s">
        <v>37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399">
        <f>Fares_Big_Star_Export[[#This Row],[Trip Time]]*Fares_Big_Star_Export[[#This Row],[HOURLY DATA]]/60</f>
        <v>9.75</v>
      </c>
      <c r="AE399"/>
    </row>
    <row r="400" spans="1:31" x14ac:dyDescent="0.25">
      <c r="A400" t="s">
        <v>133</v>
      </c>
      <c r="B400" t="s">
        <v>411</v>
      </c>
      <c r="C400" t="s">
        <v>677</v>
      </c>
      <c r="D400" s="3">
        <v>0</v>
      </c>
      <c r="E400" t="s">
        <v>75</v>
      </c>
      <c r="F400" t="s">
        <v>405</v>
      </c>
      <c r="G400" s="2">
        <v>45647</v>
      </c>
      <c r="H400">
        <v>4046184</v>
      </c>
      <c r="I400" t="s">
        <v>64</v>
      </c>
      <c r="J400" t="s">
        <v>255</v>
      </c>
      <c r="K400">
        <v>12.15</v>
      </c>
      <c r="L400">
        <v>21</v>
      </c>
      <c r="M400" t="s">
        <v>248</v>
      </c>
      <c r="N400" t="s">
        <v>252</v>
      </c>
      <c r="O400">
        <v>5</v>
      </c>
      <c r="P400">
        <v>12.15</v>
      </c>
      <c r="Q400">
        <v>1.75</v>
      </c>
      <c r="R400">
        <v>21.262499999999999</v>
      </c>
      <c r="S400">
        <v>26.262499999999999</v>
      </c>
      <c r="T400">
        <v>5.5</v>
      </c>
      <c r="U400" s="91">
        <v>0</v>
      </c>
      <c r="V400" s="91">
        <v>5.5</v>
      </c>
      <c r="W400">
        <v>32.5</v>
      </c>
      <c r="X400">
        <v>0.35</v>
      </c>
      <c r="Y400">
        <v>11.375</v>
      </c>
      <c r="Z400" s="183">
        <v>14.887499999999999</v>
      </c>
      <c r="AA400" t="s">
        <v>23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11.375</v>
      </c>
      <c r="AE400"/>
    </row>
    <row r="401" spans="1:31" x14ac:dyDescent="0.25">
      <c r="A401" t="s">
        <v>18</v>
      </c>
      <c r="B401" t="s">
        <v>428</v>
      </c>
      <c r="C401" t="s">
        <v>882</v>
      </c>
      <c r="D401" s="3">
        <v>0</v>
      </c>
      <c r="E401" t="s">
        <v>75</v>
      </c>
      <c r="F401" t="s">
        <v>380</v>
      </c>
      <c r="G401" s="2">
        <v>45647</v>
      </c>
      <c r="H401">
        <v>4046189</v>
      </c>
      <c r="I401" t="s">
        <v>69</v>
      </c>
      <c r="J401" t="s">
        <v>256</v>
      </c>
      <c r="K401">
        <v>12.73</v>
      </c>
      <c r="L401">
        <v>34</v>
      </c>
      <c r="M401" t="s">
        <v>248</v>
      </c>
      <c r="N401" t="s">
        <v>252</v>
      </c>
      <c r="O401">
        <v>6.5</v>
      </c>
      <c r="P401">
        <v>12.73</v>
      </c>
      <c r="Q401">
        <v>2</v>
      </c>
      <c r="R401">
        <v>25.46</v>
      </c>
      <c r="S401">
        <v>31.96</v>
      </c>
      <c r="T401">
        <v>5.5</v>
      </c>
      <c r="U401" s="91">
        <v>0</v>
      </c>
      <c r="V401" s="91">
        <v>5.5</v>
      </c>
      <c r="W401">
        <v>35.787500000000001</v>
      </c>
      <c r="X401">
        <v>0.56666666666666665</v>
      </c>
      <c r="Y401">
        <v>20.279583333333335</v>
      </c>
      <c r="Z401" s="183">
        <v>11.680400000000001</v>
      </c>
      <c r="AA401" t="s">
        <v>23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20.279583333333335</v>
      </c>
      <c r="AE401"/>
    </row>
    <row r="402" spans="1:31" x14ac:dyDescent="0.25">
      <c r="A402" t="s">
        <v>18</v>
      </c>
      <c r="B402" t="s">
        <v>469</v>
      </c>
      <c r="C402" t="s">
        <v>621</v>
      </c>
      <c r="D402" s="3">
        <v>0</v>
      </c>
      <c r="E402" t="s">
        <v>75</v>
      </c>
      <c r="F402" t="s">
        <v>380</v>
      </c>
      <c r="G402" s="2">
        <v>45647</v>
      </c>
      <c r="H402">
        <v>4046387</v>
      </c>
      <c r="I402" t="s">
        <v>69</v>
      </c>
      <c r="J402" t="s">
        <v>258</v>
      </c>
      <c r="K402">
        <v>6.02</v>
      </c>
      <c r="L402">
        <v>71</v>
      </c>
      <c r="M402" t="s">
        <v>249</v>
      </c>
      <c r="N402" t="s">
        <v>252</v>
      </c>
      <c r="O402">
        <v>6.5</v>
      </c>
      <c r="P402">
        <v>6.02</v>
      </c>
      <c r="Q402">
        <v>2</v>
      </c>
      <c r="R402">
        <v>12.04</v>
      </c>
      <c r="S402">
        <v>18.54</v>
      </c>
      <c r="T402">
        <v>0</v>
      </c>
      <c r="U402" s="91">
        <v>0</v>
      </c>
      <c r="V402" s="91">
        <v>0</v>
      </c>
      <c r="W402">
        <v>35.787500000000001</v>
      </c>
      <c r="X402">
        <v>1.1833333333333333</v>
      </c>
      <c r="Y402">
        <v>42.348541666666669</v>
      </c>
      <c r="Z402" s="183">
        <v>-23.808499999999999</v>
      </c>
      <c r="AA402" t="s">
        <v>23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42.348541666666662</v>
      </c>
      <c r="AE402"/>
    </row>
    <row r="403" spans="1:31" x14ac:dyDescent="0.25">
      <c r="A403" t="s">
        <v>18</v>
      </c>
      <c r="B403" t="s">
        <v>883</v>
      </c>
      <c r="C403" t="s">
        <v>816</v>
      </c>
      <c r="D403" s="3">
        <v>0</v>
      </c>
      <c r="E403" t="s">
        <v>75</v>
      </c>
      <c r="F403" t="s">
        <v>380</v>
      </c>
      <c r="G403" s="2">
        <v>45647</v>
      </c>
      <c r="H403">
        <v>4044901</v>
      </c>
      <c r="I403" t="s">
        <v>69</v>
      </c>
      <c r="J403" t="s">
        <v>260</v>
      </c>
      <c r="K403">
        <v>15.48</v>
      </c>
      <c r="L403">
        <v>49</v>
      </c>
      <c r="M403" t="s">
        <v>248</v>
      </c>
      <c r="N403" t="s">
        <v>252</v>
      </c>
      <c r="O403">
        <v>6.5</v>
      </c>
      <c r="P403">
        <v>15.48</v>
      </c>
      <c r="Q403">
        <v>2</v>
      </c>
      <c r="R403">
        <v>30.96</v>
      </c>
      <c r="S403">
        <v>37.46</v>
      </c>
      <c r="T403">
        <v>5</v>
      </c>
      <c r="U403" s="91">
        <v>0</v>
      </c>
      <c r="V403" s="91">
        <v>5</v>
      </c>
      <c r="W403">
        <v>35.787500000000001</v>
      </c>
      <c r="X403">
        <v>0.81666666666666665</v>
      </c>
      <c r="Y403">
        <v>29.226458333333333</v>
      </c>
      <c r="Z403" s="183">
        <v>8.2334999999999994</v>
      </c>
      <c r="AA403" t="s">
        <v>23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29.226458333333333</v>
      </c>
      <c r="AE403"/>
    </row>
    <row r="404" spans="1:31" x14ac:dyDescent="0.25">
      <c r="A404" t="s">
        <v>133</v>
      </c>
      <c r="B404" t="s">
        <v>636</v>
      </c>
      <c r="C404" t="s">
        <v>467</v>
      </c>
      <c r="D404" s="3">
        <v>0</v>
      </c>
      <c r="E404" t="s">
        <v>75</v>
      </c>
      <c r="F404" t="s">
        <v>405</v>
      </c>
      <c r="G404" s="2">
        <v>45647</v>
      </c>
      <c r="H404">
        <v>4046324</v>
      </c>
      <c r="I404" t="s">
        <v>64</v>
      </c>
      <c r="J404" t="s">
        <v>258</v>
      </c>
      <c r="K404">
        <v>30.78</v>
      </c>
      <c r="L404">
        <v>42</v>
      </c>
      <c r="M404" t="s">
        <v>249</v>
      </c>
      <c r="N404" t="s">
        <v>252</v>
      </c>
      <c r="O404">
        <v>6.5</v>
      </c>
      <c r="P404">
        <v>30.78</v>
      </c>
      <c r="Q404">
        <v>2</v>
      </c>
      <c r="R404">
        <v>61.56</v>
      </c>
      <c r="S404">
        <v>68.06</v>
      </c>
      <c r="T404">
        <v>3.75</v>
      </c>
      <c r="U404" s="91">
        <v>0</v>
      </c>
      <c r="V404" s="91">
        <v>3.75</v>
      </c>
      <c r="W404">
        <v>32.5</v>
      </c>
      <c r="X404">
        <v>0.7</v>
      </c>
      <c r="Y404">
        <v>22.75</v>
      </c>
      <c r="Z404" s="183">
        <v>45.31</v>
      </c>
      <c r="AA404" t="s">
        <v>23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22.75</v>
      </c>
      <c r="AE404"/>
    </row>
    <row r="405" spans="1:31" x14ac:dyDescent="0.25">
      <c r="A405" t="s">
        <v>18</v>
      </c>
      <c r="B405" t="s">
        <v>567</v>
      </c>
      <c r="C405" t="s">
        <v>884</v>
      </c>
      <c r="D405" s="3">
        <v>0</v>
      </c>
      <c r="E405" t="s">
        <v>75</v>
      </c>
      <c r="F405" t="s">
        <v>380</v>
      </c>
      <c r="G405" s="2">
        <v>45647</v>
      </c>
      <c r="H405">
        <v>4044902</v>
      </c>
      <c r="I405" t="s">
        <v>69</v>
      </c>
      <c r="J405" t="s">
        <v>260</v>
      </c>
      <c r="K405">
        <v>14.41</v>
      </c>
      <c r="L405">
        <v>34</v>
      </c>
      <c r="M405" t="s">
        <v>248</v>
      </c>
      <c r="N405" t="s">
        <v>252</v>
      </c>
      <c r="O405">
        <v>6.5</v>
      </c>
      <c r="P405">
        <v>14.41</v>
      </c>
      <c r="Q405">
        <v>2</v>
      </c>
      <c r="R405">
        <v>28.82</v>
      </c>
      <c r="S405">
        <v>35.32</v>
      </c>
      <c r="T405">
        <v>5.5</v>
      </c>
      <c r="U405" s="91">
        <v>0</v>
      </c>
      <c r="V405" s="91">
        <v>5.5</v>
      </c>
      <c r="W405">
        <v>35.787500000000001</v>
      </c>
      <c r="X405">
        <v>0.56666666666666665</v>
      </c>
      <c r="Y405">
        <v>20.279583333333335</v>
      </c>
      <c r="Z405" s="183">
        <v>15.0404</v>
      </c>
      <c r="AA405" t="s">
        <v>23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20.279583333333335</v>
      </c>
      <c r="AE405"/>
    </row>
    <row r="406" spans="1:31" x14ac:dyDescent="0.25">
      <c r="A406" t="s">
        <v>141</v>
      </c>
      <c r="B406" t="s">
        <v>562</v>
      </c>
      <c r="C406" t="s">
        <v>885</v>
      </c>
      <c r="D406" s="3">
        <v>0</v>
      </c>
      <c r="E406" t="s">
        <v>75</v>
      </c>
      <c r="F406" t="s">
        <v>406</v>
      </c>
      <c r="G406" s="2">
        <v>45647</v>
      </c>
      <c r="H406">
        <v>4046251</v>
      </c>
      <c r="I406" t="s">
        <v>66</v>
      </c>
      <c r="J406" t="s">
        <v>255</v>
      </c>
      <c r="K406">
        <v>17.22</v>
      </c>
      <c r="L406">
        <v>32</v>
      </c>
      <c r="M406" t="s">
        <v>248</v>
      </c>
      <c r="N406" t="s">
        <v>252</v>
      </c>
      <c r="O406">
        <v>5</v>
      </c>
      <c r="P406">
        <v>17.22</v>
      </c>
      <c r="Q406">
        <v>1.75</v>
      </c>
      <c r="R406">
        <v>30.134999999999998</v>
      </c>
      <c r="S406">
        <v>35.134999999999998</v>
      </c>
      <c r="T406">
        <v>5.5</v>
      </c>
      <c r="U406" s="91">
        <v>0</v>
      </c>
      <c r="V406" s="91">
        <v>5.5</v>
      </c>
      <c r="W406">
        <v>32.5</v>
      </c>
      <c r="X406">
        <v>0.53333333333333333</v>
      </c>
      <c r="Y406">
        <v>17.333333333333332</v>
      </c>
      <c r="Z406" s="183">
        <v>17.8017</v>
      </c>
      <c r="AA406" t="s">
        <v>23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17.333333333333332</v>
      </c>
      <c r="AE406"/>
    </row>
    <row r="407" spans="1:31" x14ac:dyDescent="0.25">
      <c r="A407" t="s">
        <v>18</v>
      </c>
      <c r="B407" t="s">
        <v>480</v>
      </c>
      <c r="C407" t="s">
        <v>504</v>
      </c>
      <c r="D407" s="3">
        <v>0</v>
      </c>
      <c r="E407" t="s">
        <v>75</v>
      </c>
      <c r="F407" t="s">
        <v>394</v>
      </c>
      <c r="G407" s="2">
        <v>45647</v>
      </c>
      <c r="H407">
        <v>4042331</v>
      </c>
      <c r="I407" t="s">
        <v>24</v>
      </c>
      <c r="J407" t="s">
        <v>255</v>
      </c>
      <c r="K407">
        <v>7.93</v>
      </c>
      <c r="L407">
        <v>21</v>
      </c>
      <c r="M407" t="s">
        <v>248</v>
      </c>
      <c r="N407" t="s">
        <v>252</v>
      </c>
      <c r="O407">
        <v>6.5</v>
      </c>
      <c r="P407">
        <v>7.93</v>
      </c>
      <c r="Q407">
        <v>2</v>
      </c>
      <c r="R407">
        <v>15.86</v>
      </c>
      <c r="S407">
        <v>22.36</v>
      </c>
      <c r="T407">
        <v>5.5</v>
      </c>
      <c r="U407" s="91">
        <v>0</v>
      </c>
      <c r="V407" s="91">
        <v>5.5</v>
      </c>
      <c r="W407">
        <v>35.787500000000001</v>
      </c>
      <c r="X407">
        <v>0.35</v>
      </c>
      <c r="Y407">
        <v>12.525625</v>
      </c>
      <c r="Z407" s="183">
        <v>9.8344000000000005</v>
      </c>
      <c r="AA407" t="s">
        <v>23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12.525625</v>
      </c>
      <c r="AE407"/>
    </row>
    <row r="408" spans="1:31" x14ac:dyDescent="0.25">
      <c r="A408" t="s">
        <v>18</v>
      </c>
      <c r="B408" t="s">
        <v>886</v>
      </c>
      <c r="C408" t="s">
        <v>886</v>
      </c>
      <c r="D408" s="3">
        <v>0</v>
      </c>
      <c r="E408" t="s">
        <v>75</v>
      </c>
      <c r="F408" t="s">
        <v>394</v>
      </c>
      <c r="G408" s="2">
        <v>45647</v>
      </c>
      <c r="H408">
        <v>4045603</v>
      </c>
      <c r="I408" t="s">
        <v>24</v>
      </c>
      <c r="J408" t="s">
        <v>255</v>
      </c>
      <c r="K408">
        <v>26.95</v>
      </c>
      <c r="L408">
        <v>2</v>
      </c>
      <c r="M408" t="s">
        <v>248</v>
      </c>
      <c r="N408" t="s">
        <v>252</v>
      </c>
      <c r="O408">
        <v>6.5</v>
      </c>
      <c r="P408">
        <v>26.95</v>
      </c>
      <c r="Q408">
        <v>2</v>
      </c>
      <c r="R408">
        <v>53.9</v>
      </c>
      <c r="S408">
        <v>60.4</v>
      </c>
      <c r="T408">
        <v>5.5</v>
      </c>
      <c r="U408" s="91">
        <v>0</v>
      </c>
      <c r="V408" s="91">
        <v>5.5</v>
      </c>
      <c r="W408">
        <v>35.787500000000001</v>
      </c>
      <c r="X408">
        <v>3.3333333333333333E-2</v>
      </c>
      <c r="Y408">
        <v>1.1929166666666666</v>
      </c>
      <c r="Z408" s="183">
        <v>59.207099999999997</v>
      </c>
      <c r="AA408" t="s">
        <v>23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1.1929166666666666</v>
      </c>
      <c r="AE408"/>
    </row>
    <row r="409" spans="1:31" x14ac:dyDescent="0.25">
      <c r="A409" t="s">
        <v>135</v>
      </c>
      <c r="B409" t="s">
        <v>745</v>
      </c>
      <c r="C409" t="s">
        <v>602</v>
      </c>
      <c r="D409" s="3">
        <v>0</v>
      </c>
      <c r="E409" t="s">
        <v>75</v>
      </c>
      <c r="F409" t="s">
        <v>402</v>
      </c>
      <c r="G409" s="2">
        <v>45647</v>
      </c>
      <c r="H409">
        <v>4042294</v>
      </c>
      <c r="I409" t="s">
        <v>30</v>
      </c>
      <c r="J409" t="s">
        <v>255</v>
      </c>
      <c r="K409">
        <v>23.24</v>
      </c>
      <c r="L409">
        <v>40</v>
      </c>
      <c r="M409" t="s">
        <v>248</v>
      </c>
      <c r="N409" t="s">
        <v>252</v>
      </c>
      <c r="O409">
        <v>5</v>
      </c>
      <c r="P409">
        <v>23.24</v>
      </c>
      <c r="Q409">
        <v>1.75</v>
      </c>
      <c r="R409">
        <v>40.669999999999995</v>
      </c>
      <c r="S409">
        <v>45.669999999999995</v>
      </c>
      <c r="T409">
        <v>3.75</v>
      </c>
      <c r="U409" s="91">
        <v>0</v>
      </c>
      <c r="V409" s="91">
        <v>3.75</v>
      </c>
      <c r="W409">
        <v>32.5</v>
      </c>
      <c r="X409">
        <v>0.66666666666666663</v>
      </c>
      <c r="Y409">
        <v>21.666666666666664</v>
      </c>
      <c r="Z409" s="183">
        <v>24.003299999999999</v>
      </c>
      <c r="AA409" t="s">
        <v>23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21.666666666666668</v>
      </c>
      <c r="AE409"/>
    </row>
    <row r="410" spans="1:31" x14ac:dyDescent="0.25">
      <c r="A410" t="s">
        <v>18</v>
      </c>
      <c r="B410" t="s">
        <v>673</v>
      </c>
      <c r="C410" t="s">
        <v>621</v>
      </c>
      <c r="D410" s="3">
        <v>0</v>
      </c>
      <c r="E410" t="s">
        <v>75</v>
      </c>
      <c r="F410" t="s">
        <v>380</v>
      </c>
      <c r="G410" s="2">
        <v>45647</v>
      </c>
      <c r="H410">
        <v>4042296</v>
      </c>
      <c r="I410" t="s">
        <v>69</v>
      </c>
      <c r="J410" t="s">
        <v>257</v>
      </c>
      <c r="K410">
        <v>14.1</v>
      </c>
      <c r="L410">
        <v>33</v>
      </c>
      <c r="M410" t="s">
        <v>248</v>
      </c>
      <c r="N410" t="s">
        <v>252</v>
      </c>
      <c r="O410">
        <v>6.5</v>
      </c>
      <c r="P410">
        <v>14.1</v>
      </c>
      <c r="Q410">
        <v>2</v>
      </c>
      <c r="R410">
        <v>28.2</v>
      </c>
      <c r="S410">
        <v>34.700000000000003</v>
      </c>
      <c r="T410">
        <v>5</v>
      </c>
      <c r="U410" s="91">
        <v>0</v>
      </c>
      <c r="V410" s="91">
        <v>5</v>
      </c>
      <c r="W410">
        <v>35.787500000000001</v>
      </c>
      <c r="X410">
        <v>0.55000000000000004</v>
      </c>
      <c r="Y410">
        <v>19.683125000000004</v>
      </c>
      <c r="Z410" s="183">
        <v>15.0169</v>
      </c>
      <c r="AA410" t="s">
        <v>23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19.683125</v>
      </c>
      <c r="AE410"/>
    </row>
    <row r="411" spans="1:31" x14ac:dyDescent="0.25">
      <c r="A411" t="s">
        <v>135</v>
      </c>
      <c r="B411" t="s">
        <v>887</v>
      </c>
      <c r="C411" t="s">
        <v>422</v>
      </c>
      <c r="D411" s="3">
        <v>0</v>
      </c>
      <c r="E411" t="s">
        <v>75</v>
      </c>
      <c r="F411" t="s">
        <v>402</v>
      </c>
      <c r="G411" s="2">
        <v>45647</v>
      </c>
      <c r="H411">
        <v>4045516</v>
      </c>
      <c r="I411" t="s">
        <v>30</v>
      </c>
      <c r="J411" t="s">
        <v>381</v>
      </c>
      <c r="K411">
        <v>24.43</v>
      </c>
      <c r="L411">
        <v>51</v>
      </c>
      <c r="M411" t="s">
        <v>248</v>
      </c>
      <c r="N411" t="s">
        <v>252</v>
      </c>
      <c r="O411">
        <v>5</v>
      </c>
      <c r="P411">
        <v>24.43</v>
      </c>
      <c r="Q411">
        <v>1.75</v>
      </c>
      <c r="R411">
        <v>42.752499999999998</v>
      </c>
      <c r="S411">
        <v>47.752499999999998</v>
      </c>
      <c r="T411">
        <v>11</v>
      </c>
      <c r="U411" s="91">
        <v>0</v>
      </c>
      <c r="V411" s="91">
        <v>11</v>
      </c>
      <c r="W411">
        <v>32.5</v>
      </c>
      <c r="X411">
        <v>0.85</v>
      </c>
      <c r="Y411">
        <v>27.625</v>
      </c>
      <c r="Z411" s="183">
        <v>20.127500000000001</v>
      </c>
      <c r="AA411" t="s">
        <v>23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27.625</v>
      </c>
      <c r="AE411"/>
    </row>
    <row r="412" spans="1:31" x14ac:dyDescent="0.25">
      <c r="A412" t="s">
        <v>136</v>
      </c>
      <c r="B412" t="s">
        <v>526</v>
      </c>
      <c r="C412" t="s">
        <v>582</v>
      </c>
      <c r="D412" s="3">
        <v>0</v>
      </c>
      <c r="E412" t="s">
        <v>75</v>
      </c>
      <c r="F412" t="s">
        <v>234</v>
      </c>
      <c r="G412" s="2">
        <v>45647</v>
      </c>
      <c r="H412">
        <v>4042295</v>
      </c>
      <c r="I412" t="s">
        <v>58</v>
      </c>
      <c r="J412" t="s">
        <v>257</v>
      </c>
      <c r="K412">
        <v>14.1</v>
      </c>
      <c r="L412">
        <v>28</v>
      </c>
      <c r="M412" t="s">
        <v>248</v>
      </c>
      <c r="N412" t="s">
        <v>252</v>
      </c>
      <c r="O412">
        <v>5</v>
      </c>
      <c r="P412">
        <v>14.1</v>
      </c>
      <c r="Q412">
        <v>1.75</v>
      </c>
      <c r="R412">
        <v>24.675000000000001</v>
      </c>
      <c r="S412">
        <v>29.675000000000001</v>
      </c>
      <c r="T412">
        <v>5.5</v>
      </c>
      <c r="U412" s="91">
        <v>0</v>
      </c>
      <c r="V412" s="91">
        <v>5.5</v>
      </c>
      <c r="W412">
        <v>32.5</v>
      </c>
      <c r="X412">
        <v>0.46666666666666667</v>
      </c>
      <c r="Y412">
        <v>15.166666666666666</v>
      </c>
      <c r="Z412" s="183">
        <v>14.5083</v>
      </c>
      <c r="AA412" t="s">
        <v>37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12">
        <f>Fares_Big_Star_Export[[#This Row],[Trip Time]]*Fares_Big_Star_Export[[#This Row],[HOURLY DATA]]/60</f>
        <v>15.166666666666666</v>
      </c>
      <c r="AE412"/>
    </row>
    <row r="413" spans="1:31" x14ac:dyDescent="0.25">
      <c r="A413" t="s">
        <v>18</v>
      </c>
      <c r="B413" t="s">
        <v>847</v>
      </c>
      <c r="C413" t="s">
        <v>704</v>
      </c>
      <c r="D413" s="3">
        <v>0</v>
      </c>
      <c r="E413" t="s">
        <v>75</v>
      </c>
      <c r="F413" t="s">
        <v>394</v>
      </c>
      <c r="G413" s="2">
        <v>45647</v>
      </c>
      <c r="H413">
        <v>4045670</v>
      </c>
      <c r="I413" t="s">
        <v>24</v>
      </c>
      <c r="J413" t="s">
        <v>255</v>
      </c>
      <c r="K413">
        <v>20.78</v>
      </c>
      <c r="L413">
        <v>73</v>
      </c>
      <c r="M413" t="s">
        <v>248</v>
      </c>
      <c r="N413" t="s">
        <v>252</v>
      </c>
      <c r="O413">
        <v>6.5</v>
      </c>
      <c r="P413">
        <v>20.78</v>
      </c>
      <c r="Q413">
        <v>2</v>
      </c>
      <c r="R413">
        <v>41.56</v>
      </c>
      <c r="S413">
        <v>48.06</v>
      </c>
      <c r="T413">
        <v>5.5</v>
      </c>
      <c r="U413" s="91">
        <v>0</v>
      </c>
      <c r="V413" s="91">
        <v>5.5</v>
      </c>
      <c r="W413">
        <v>35.787500000000001</v>
      </c>
      <c r="X413">
        <v>1.2166666666666666</v>
      </c>
      <c r="Y413">
        <v>43.541458333333331</v>
      </c>
      <c r="Z413" s="183">
        <v>4.5185000000000004</v>
      </c>
      <c r="AA413" t="s">
        <v>23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43.541458333333338</v>
      </c>
      <c r="AE413"/>
    </row>
    <row r="414" spans="1:31" x14ac:dyDescent="0.25">
      <c r="A414" t="s">
        <v>18</v>
      </c>
      <c r="B414" t="s">
        <v>517</v>
      </c>
      <c r="C414" t="s">
        <v>824</v>
      </c>
      <c r="D414" s="3">
        <v>0</v>
      </c>
      <c r="E414" t="s">
        <v>75</v>
      </c>
      <c r="F414" t="s">
        <v>380</v>
      </c>
      <c r="G414" s="2">
        <v>45647</v>
      </c>
      <c r="H414">
        <v>4045606</v>
      </c>
      <c r="I414" t="s">
        <v>69</v>
      </c>
      <c r="J414" t="s">
        <v>255</v>
      </c>
      <c r="K414">
        <v>26.95</v>
      </c>
      <c r="L414">
        <v>91</v>
      </c>
      <c r="M414" t="s">
        <v>248</v>
      </c>
      <c r="N414" t="s">
        <v>252</v>
      </c>
      <c r="O414">
        <v>6.5</v>
      </c>
      <c r="P414">
        <v>26.95</v>
      </c>
      <c r="Q414">
        <v>2</v>
      </c>
      <c r="R414">
        <v>53.9</v>
      </c>
      <c r="S414">
        <v>60.4</v>
      </c>
      <c r="T414">
        <v>5.5</v>
      </c>
      <c r="U414" s="91">
        <v>0</v>
      </c>
      <c r="V414" s="91">
        <v>5.5</v>
      </c>
      <c r="W414">
        <v>35.787500000000001</v>
      </c>
      <c r="X414">
        <v>1.5166666666666666</v>
      </c>
      <c r="Y414">
        <v>54.277708333333337</v>
      </c>
      <c r="Z414" s="183">
        <v>6.1223000000000001</v>
      </c>
      <c r="AA414" t="s">
        <v>23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54.277708333333329</v>
      </c>
      <c r="AE414"/>
    </row>
    <row r="415" spans="1:31" x14ac:dyDescent="0.25">
      <c r="A415" t="s">
        <v>135</v>
      </c>
      <c r="B415" t="s">
        <v>888</v>
      </c>
      <c r="C415" t="s">
        <v>424</v>
      </c>
      <c r="D415" s="3">
        <v>0</v>
      </c>
      <c r="E415" t="s">
        <v>75</v>
      </c>
      <c r="F415" t="s">
        <v>402</v>
      </c>
      <c r="G415" s="2">
        <v>45647</v>
      </c>
      <c r="H415">
        <v>4046099</v>
      </c>
      <c r="I415" t="s">
        <v>30</v>
      </c>
      <c r="J415" t="s">
        <v>258</v>
      </c>
      <c r="K415">
        <v>11.95</v>
      </c>
      <c r="L415">
        <v>24</v>
      </c>
      <c r="M415" t="s">
        <v>249</v>
      </c>
      <c r="N415" t="s">
        <v>252</v>
      </c>
      <c r="O415">
        <v>6.5</v>
      </c>
      <c r="P415">
        <v>11.95</v>
      </c>
      <c r="Q415">
        <v>2</v>
      </c>
      <c r="R415">
        <v>23.9</v>
      </c>
      <c r="S415">
        <v>30.4</v>
      </c>
      <c r="T415">
        <v>3.75</v>
      </c>
      <c r="U415" s="91">
        <v>0</v>
      </c>
      <c r="V415" s="91">
        <v>3.75</v>
      </c>
      <c r="W415">
        <v>32.5</v>
      </c>
      <c r="X415">
        <v>0.4</v>
      </c>
      <c r="Y415">
        <v>13</v>
      </c>
      <c r="Z415" s="183">
        <v>17.399999999999999</v>
      </c>
      <c r="AA415" t="s">
        <v>23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13</v>
      </c>
      <c r="AE415"/>
    </row>
    <row r="416" spans="1:31" x14ac:dyDescent="0.25">
      <c r="A416" t="s">
        <v>133</v>
      </c>
      <c r="B416" t="s">
        <v>889</v>
      </c>
      <c r="C416" t="s">
        <v>674</v>
      </c>
      <c r="D416" s="3">
        <v>0</v>
      </c>
      <c r="E416" t="s">
        <v>75</v>
      </c>
      <c r="F416" t="s">
        <v>405</v>
      </c>
      <c r="G416" s="2">
        <v>45647</v>
      </c>
      <c r="H416">
        <v>4046541</v>
      </c>
      <c r="I416" t="s">
        <v>64</v>
      </c>
      <c r="J416" t="s">
        <v>255</v>
      </c>
      <c r="K416">
        <v>10.94</v>
      </c>
      <c r="L416">
        <v>19</v>
      </c>
      <c r="M416" t="s">
        <v>248</v>
      </c>
      <c r="N416" t="s">
        <v>252</v>
      </c>
      <c r="O416">
        <v>5</v>
      </c>
      <c r="P416">
        <v>10.94</v>
      </c>
      <c r="Q416">
        <v>1.75</v>
      </c>
      <c r="R416">
        <v>19.145</v>
      </c>
      <c r="S416">
        <v>24.145</v>
      </c>
      <c r="T416">
        <v>5</v>
      </c>
      <c r="U416" s="91">
        <v>0</v>
      </c>
      <c r="V416" s="91">
        <v>5</v>
      </c>
      <c r="W416">
        <v>32.5</v>
      </c>
      <c r="X416">
        <v>0.31666666666666665</v>
      </c>
      <c r="Y416">
        <v>10.291666666666666</v>
      </c>
      <c r="Z416" s="183">
        <v>13.853300000000001</v>
      </c>
      <c r="AA416" t="s">
        <v>23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10.291666666666666</v>
      </c>
      <c r="AE416"/>
    </row>
    <row r="417" spans="1:31" x14ac:dyDescent="0.25">
      <c r="A417" t="s">
        <v>140</v>
      </c>
      <c r="B417" t="s">
        <v>752</v>
      </c>
      <c r="C417" t="s">
        <v>890</v>
      </c>
      <c r="D417" s="3">
        <v>0</v>
      </c>
      <c r="E417" t="s">
        <v>75</v>
      </c>
      <c r="F417" t="s">
        <v>385</v>
      </c>
      <c r="G417" s="2">
        <v>45647</v>
      </c>
      <c r="H417">
        <v>4044875</v>
      </c>
      <c r="I417" t="s">
        <v>386</v>
      </c>
      <c r="J417" t="s">
        <v>251</v>
      </c>
      <c r="K417">
        <v>10.26</v>
      </c>
      <c r="L417">
        <v>25</v>
      </c>
      <c r="M417" t="s">
        <v>249</v>
      </c>
      <c r="N417" t="s">
        <v>252</v>
      </c>
      <c r="O417">
        <v>6.5</v>
      </c>
      <c r="P417">
        <v>10.26</v>
      </c>
      <c r="Q417">
        <v>2</v>
      </c>
      <c r="R417">
        <v>20.52</v>
      </c>
      <c r="S417">
        <v>27.02</v>
      </c>
      <c r="T417">
        <v>3</v>
      </c>
      <c r="U417" s="91">
        <v>0</v>
      </c>
      <c r="V417" s="91">
        <v>3</v>
      </c>
      <c r="W417">
        <v>32.5</v>
      </c>
      <c r="X417">
        <v>0.41666666666666669</v>
      </c>
      <c r="Y417">
        <v>13.541666666666668</v>
      </c>
      <c r="Z417" s="183">
        <v>13.478300000000001</v>
      </c>
      <c r="AA417" t="s">
        <v>23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13.541666666666666</v>
      </c>
      <c r="AE417"/>
    </row>
    <row r="418" spans="1:31" x14ac:dyDescent="0.25">
      <c r="A418" t="s">
        <v>141</v>
      </c>
      <c r="B418" t="s">
        <v>861</v>
      </c>
      <c r="C418" t="s">
        <v>891</v>
      </c>
      <c r="D418" s="3">
        <v>0</v>
      </c>
      <c r="E418" t="s">
        <v>75</v>
      </c>
      <c r="F418" t="s">
        <v>406</v>
      </c>
      <c r="G418" s="2">
        <v>45647</v>
      </c>
      <c r="H418">
        <v>4045671</v>
      </c>
      <c r="I418" t="s">
        <v>66</v>
      </c>
      <c r="J418" t="s">
        <v>255</v>
      </c>
      <c r="K418">
        <v>20.78</v>
      </c>
      <c r="L418">
        <v>38</v>
      </c>
      <c r="M418" t="s">
        <v>248</v>
      </c>
      <c r="N418" t="s">
        <v>252</v>
      </c>
      <c r="O418">
        <v>5</v>
      </c>
      <c r="P418">
        <v>20.78</v>
      </c>
      <c r="Q418">
        <v>1.75</v>
      </c>
      <c r="R418">
        <v>36.365000000000002</v>
      </c>
      <c r="S418">
        <v>41.365000000000002</v>
      </c>
      <c r="T418">
        <v>5</v>
      </c>
      <c r="U418" s="91">
        <v>0</v>
      </c>
      <c r="V418" s="91">
        <v>5</v>
      </c>
      <c r="W418">
        <v>32.5</v>
      </c>
      <c r="X418">
        <v>0.6333333333333333</v>
      </c>
      <c r="Y418">
        <v>20.583333333333332</v>
      </c>
      <c r="Z418" s="183">
        <v>20.781700000000001</v>
      </c>
      <c r="AA418" t="s">
        <v>23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20.583333333333332</v>
      </c>
      <c r="AE418"/>
    </row>
    <row r="419" spans="1:31" x14ac:dyDescent="0.25">
      <c r="A419" t="s">
        <v>136</v>
      </c>
      <c r="B419" t="s">
        <v>822</v>
      </c>
      <c r="C419" t="s">
        <v>491</v>
      </c>
      <c r="D419" s="3">
        <v>0</v>
      </c>
      <c r="E419" t="s">
        <v>75</v>
      </c>
      <c r="F419" t="s">
        <v>228</v>
      </c>
      <c r="G419" s="2">
        <v>45648</v>
      </c>
      <c r="H419">
        <v>4044155</v>
      </c>
      <c r="I419" t="s">
        <v>58</v>
      </c>
      <c r="J419" t="s">
        <v>257</v>
      </c>
      <c r="K419">
        <v>9.56</v>
      </c>
      <c r="L419">
        <v>18</v>
      </c>
      <c r="M419" t="s">
        <v>248</v>
      </c>
      <c r="N419" t="s">
        <v>252</v>
      </c>
      <c r="O419">
        <v>5</v>
      </c>
      <c r="P419">
        <v>9.56</v>
      </c>
      <c r="Q419">
        <v>1.75</v>
      </c>
      <c r="R419">
        <v>16.73</v>
      </c>
      <c r="S419">
        <v>21.73</v>
      </c>
      <c r="T419">
        <v>5.5</v>
      </c>
      <c r="U419" s="91">
        <v>0</v>
      </c>
      <c r="V419" s="91">
        <v>5.5</v>
      </c>
      <c r="W419">
        <v>32.5</v>
      </c>
      <c r="X419">
        <v>0.3</v>
      </c>
      <c r="Y419">
        <v>9.75</v>
      </c>
      <c r="Z419" s="183">
        <v>11.98</v>
      </c>
      <c r="AA419" t="s">
        <v>23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9.75</v>
      </c>
      <c r="AE419"/>
    </row>
    <row r="420" spans="1:31" x14ac:dyDescent="0.25">
      <c r="A420" t="s">
        <v>18</v>
      </c>
      <c r="B420" t="s">
        <v>892</v>
      </c>
      <c r="C420" t="s">
        <v>472</v>
      </c>
      <c r="D420" s="3">
        <v>0</v>
      </c>
      <c r="E420" t="s">
        <v>75</v>
      </c>
      <c r="F420" t="s">
        <v>387</v>
      </c>
      <c r="G420" s="2">
        <v>45648</v>
      </c>
      <c r="H420">
        <v>4046354</v>
      </c>
      <c r="I420" t="s">
        <v>388</v>
      </c>
      <c r="J420" t="s">
        <v>257</v>
      </c>
      <c r="K420">
        <v>30.84</v>
      </c>
      <c r="L420">
        <v>77</v>
      </c>
      <c r="M420" t="s">
        <v>248</v>
      </c>
      <c r="N420" t="s">
        <v>252</v>
      </c>
      <c r="O420">
        <v>6.5</v>
      </c>
      <c r="P420">
        <v>30.84</v>
      </c>
      <c r="Q420">
        <v>2</v>
      </c>
      <c r="R420">
        <v>61.68</v>
      </c>
      <c r="S420">
        <v>68.180000000000007</v>
      </c>
      <c r="T420">
        <v>5.5</v>
      </c>
      <c r="U420" s="91">
        <v>0</v>
      </c>
      <c r="V420" s="91">
        <v>5.5</v>
      </c>
      <c r="W420">
        <v>35.787500000000001</v>
      </c>
      <c r="X420">
        <v>1.2833333333333334</v>
      </c>
      <c r="Y420">
        <v>45.927291666666669</v>
      </c>
      <c r="Z420" s="183">
        <v>22.252700000000001</v>
      </c>
      <c r="AA420" t="s">
        <v>23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45.927291666666669</v>
      </c>
      <c r="AE420"/>
    </row>
    <row r="421" spans="1:31" x14ac:dyDescent="0.25">
      <c r="A421" t="s">
        <v>18</v>
      </c>
      <c r="B421" t="s">
        <v>557</v>
      </c>
      <c r="C421" t="s">
        <v>893</v>
      </c>
      <c r="D421" s="3">
        <v>0</v>
      </c>
      <c r="E421" t="s">
        <v>75</v>
      </c>
      <c r="F421" t="s">
        <v>394</v>
      </c>
      <c r="G421" s="2">
        <v>45648</v>
      </c>
      <c r="H421">
        <v>4044154</v>
      </c>
      <c r="I421" t="s">
        <v>24</v>
      </c>
      <c r="J421" t="s">
        <v>257</v>
      </c>
      <c r="K421">
        <v>9.56</v>
      </c>
      <c r="L421">
        <v>21</v>
      </c>
      <c r="M421" t="s">
        <v>248</v>
      </c>
      <c r="N421" t="s">
        <v>252</v>
      </c>
      <c r="O421">
        <v>6.5</v>
      </c>
      <c r="P421">
        <v>9.56</v>
      </c>
      <c r="Q421">
        <v>2</v>
      </c>
      <c r="R421">
        <v>19.12</v>
      </c>
      <c r="S421">
        <v>25.62</v>
      </c>
      <c r="T421">
        <v>5</v>
      </c>
      <c r="U421" s="91">
        <v>0</v>
      </c>
      <c r="V421" s="91">
        <v>5</v>
      </c>
      <c r="W421">
        <v>35.787500000000001</v>
      </c>
      <c r="X421">
        <v>0.35</v>
      </c>
      <c r="Y421">
        <v>12.525625</v>
      </c>
      <c r="Z421" s="183">
        <v>13.0944</v>
      </c>
      <c r="AA421" t="s">
        <v>23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12.525625</v>
      </c>
      <c r="AE421"/>
    </row>
    <row r="422" spans="1:31" x14ac:dyDescent="0.25">
      <c r="A422" t="s">
        <v>18</v>
      </c>
      <c r="B422" t="s">
        <v>505</v>
      </c>
      <c r="C422" t="s">
        <v>452</v>
      </c>
      <c r="D422" s="3">
        <v>0</v>
      </c>
      <c r="E422" t="s">
        <v>75</v>
      </c>
      <c r="F422" t="s">
        <v>394</v>
      </c>
      <c r="G422" s="2">
        <v>45648</v>
      </c>
      <c r="H422">
        <v>4046203</v>
      </c>
      <c r="I422" t="s">
        <v>24</v>
      </c>
      <c r="J422" t="s">
        <v>255</v>
      </c>
      <c r="K422">
        <v>13.41</v>
      </c>
      <c r="L422">
        <v>42</v>
      </c>
      <c r="M422" t="s">
        <v>248</v>
      </c>
      <c r="N422" t="s">
        <v>252</v>
      </c>
      <c r="O422">
        <v>6.5</v>
      </c>
      <c r="P422">
        <v>13.41</v>
      </c>
      <c r="Q422">
        <v>2</v>
      </c>
      <c r="R422">
        <v>26.82</v>
      </c>
      <c r="S422">
        <v>33.32</v>
      </c>
      <c r="T422">
        <v>5.5</v>
      </c>
      <c r="U422" s="91">
        <v>0</v>
      </c>
      <c r="V422" s="91">
        <v>5.5</v>
      </c>
      <c r="W422">
        <v>35.787500000000001</v>
      </c>
      <c r="X422">
        <v>0.7</v>
      </c>
      <c r="Y422">
        <v>25.05125</v>
      </c>
      <c r="Z422" s="183">
        <v>8.2688000000000006</v>
      </c>
      <c r="AA422" t="s">
        <v>23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25.05125</v>
      </c>
      <c r="AE422"/>
    </row>
    <row r="423" spans="1:31" x14ac:dyDescent="0.25">
      <c r="A423" t="s">
        <v>18</v>
      </c>
      <c r="B423" t="s">
        <v>894</v>
      </c>
      <c r="C423" t="s">
        <v>895</v>
      </c>
      <c r="D423" s="3">
        <v>0</v>
      </c>
      <c r="E423" t="s">
        <v>75</v>
      </c>
      <c r="F423" t="s">
        <v>387</v>
      </c>
      <c r="G423" s="2">
        <v>45648</v>
      </c>
      <c r="H423">
        <v>4046330</v>
      </c>
      <c r="I423" t="s">
        <v>388</v>
      </c>
      <c r="J423" t="s">
        <v>256</v>
      </c>
      <c r="K423">
        <v>25.21</v>
      </c>
      <c r="L423">
        <v>29</v>
      </c>
      <c r="M423" t="s">
        <v>248</v>
      </c>
      <c r="N423" t="s">
        <v>252</v>
      </c>
      <c r="O423">
        <v>6.5</v>
      </c>
      <c r="P423">
        <v>25.21</v>
      </c>
      <c r="Q423">
        <v>2</v>
      </c>
      <c r="R423">
        <v>50.42</v>
      </c>
      <c r="S423">
        <v>56.92</v>
      </c>
      <c r="T423">
        <v>0</v>
      </c>
      <c r="U423" s="91">
        <v>0</v>
      </c>
      <c r="V423" s="91">
        <v>0</v>
      </c>
      <c r="W423">
        <v>35.787500000000001</v>
      </c>
      <c r="X423">
        <v>0.48333333333333334</v>
      </c>
      <c r="Y423">
        <v>17.297291666666666</v>
      </c>
      <c r="Z423" s="183">
        <v>39.622700000000002</v>
      </c>
      <c r="AA423" t="s">
        <v>23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17.29729166666667</v>
      </c>
      <c r="AE423"/>
    </row>
    <row r="424" spans="1:31" x14ac:dyDescent="0.25">
      <c r="A424" t="s">
        <v>18</v>
      </c>
      <c r="B424" t="s">
        <v>780</v>
      </c>
      <c r="C424" t="s">
        <v>896</v>
      </c>
      <c r="D424" s="3">
        <v>0</v>
      </c>
      <c r="E424" t="s">
        <v>75</v>
      </c>
      <c r="F424" t="s">
        <v>387</v>
      </c>
      <c r="G424" s="2">
        <v>45648</v>
      </c>
      <c r="H424">
        <v>4046331</v>
      </c>
      <c r="I424" t="s">
        <v>388</v>
      </c>
      <c r="J424" t="s">
        <v>256</v>
      </c>
      <c r="K424">
        <v>25.21</v>
      </c>
      <c r="L424">
        <v>26</v>
      </c>
      <c r="M424" t="s">
        <v>248</v>
      </c>
      <c r="N424" t="s">
        <v>252</v>
      </c>
      <c r="O424">
        <v>6.5</v>
      </c>
      <c r="P424">
        <v>25.21</v>
      </c>
      <c r="Q424">
        <v>2</v>
      </c>
      <c r="R424">
        <v>50.42</v>
      </c>
      <c r="S424">
        <v>56.92</v>
      </c>
      <c r="T424">
        <v>5.5</v>
      </c>
      <c r="U424" s="91">
        <v>0</v>
      </c>
      <c r="V424" s="91">
        <v>5.5</v>
      </c>
      <c r="W424">
        <v>35.787500000000001</v>
      </c>
      <c r="X424">
        <v>0.43333333333333335</v>
      </c>
      <c r="Y424">
        <v>15.507916666666668</v>
      </c>
      <c r="Z424" s="183">
        <v>41.412100000000002</v>
      </c>
      <c r="AA424" t="s">
        <v>23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15.507916666666667</v>
      </c>
      <c r="AE424"/>
    </row>
    <row r="425" spans="1:31" x14ac:dyDescent="0.25">
      <c r="A425" t="s">
        <v>18</v>
      </c>
      <c r="B425" t="s">
        <v>510</v>
      </c>
      <c r="C425" t="s">
        <v>635</v>
      </c>
      <c r="D425" s="3">
        <v>0</v>
      </c>
      <c r="E425" t="s">
        <v>75</v>
      </c>
      <c r="F425" t="s">
        <v>387</v>
      </c>
      <c r="G425" s="2">
        <v>45648</v>
      </c>
      <c r="H425">
        <v>4046501</v>
      </c>
      <c r="I425" t="s">
        <v>388</v>
      </c>
      <c r="J425" t="s">
        <v>255</v>
      </c>
      <c r="K425">
        <v>27.36</v>
      </c>
      <c r="L425">
        <v>73</v>
      </c>
      <c r="M425" t="s">
        <v>248</v>
      </c>
      <c r="N425" t="s">
        <v>252</v>
      </c>
      <c r="O425">
        <v>6.5</v>
      </c>
      <c r="P425">
        <v>27.36</v>
      </c>
      <c r="Q425">
        <v>2</v>
      </c>
      <c r="R425">
        <v>54.72</v>
      </c>
      <c r="S425">
        <v>61.22</v>
      </c>
      <c r="T425">
        <v>0</v>
      </c>
      <c r="U425" s="91">
        <v>0</v>
      </c>
      <c r="V425" s="91">
        <v>0</v>
      </c>
      <c r="W425">
        <v>35.787500000000001</v>
      </c>
      <c r="X425">
        <v>1.2166666666666666</v>
      </c>
      <c r="Y425">
        <v>43.541458333333331</v>
      </c>
      <c r="Z425" s="183">
        <v>17.6785</v>
      </c>
      <c r="AA425" t="s">
        <v>23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43.541458333333338</v>
      </c>
      <c r="AE425"/>
    </row>
    <row r="426" spans="1:31" x14ac:dyDescent="0.25">
      <c r="A426" t="s">
        <v>18</v>
      </c>
      <c r="B426" t="s">
        <v>608</v>
      </c>
      <c r="C426" t="s">
        <v>894</v>
      </c>
      <c r="D426" s="3">
        <v>0</v>
      </c>
      <c r="E426" t="s">
        <v>75</v>
      </c>
      <c r="F426" t="s">
        <v>387</v>
      </c>
      <c r="G426" s="2">
        <v>45648</v>
      </c>
      <c r="H426">
        <v>4046503</v>
      </c>
      <c r="I426" t="s">
        <v>388</v>
      </c>
      <c r="J426" t="s">
        <v>255</v>
      </c>
      <c r="K426">
        <v>27.36</v>
      </c>
      <c r="L426">
        <v>39</v>
      </c>
      <c r="M426" t="s">
        <v>248</v>
      </c>
      <c r="N426" t="s">
        <v>252</v>
      </c>
      <c r="O426">
        <v>6.5</v>
      </c>
      <c r="P426">
        <v>27.36</v>
      </c>
      <c r="Q426">
        <v>2</v>
      </c>
      <c r="R426">
        <v>54.72</v>
      </c>
      <c r="S426">
        <v>61.22</v>
      </c>
      <c r="T426">
        <v>5.5</v>
      </c>
      <c r="U426" s="91">
        <v>0</v>
      </c>
      <c r="V426" s="91">
        <v>5.5</v>
      </c>
      <c r="W426">
        <v>35.787500000000001</v>
      </c>
      <c r="X426">
        <v>0.65</v>
      </c>
      <c r="Y426">
        <v>23.261875000000003</v>
      </c>
      <c r="Z426" s="183">
        <v>37.958100000000002</v>
      </c>
      <c r="AA426" t="s">
        <v>23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23.261875</v>
      </c>
      <c r="AE426"/>
    </row>
    <row r="427" spans="1:31" x14ac:dyDescent="0.25">
      <c r="A427" t="s">
        <v>18</v>
      </c>
      <c r="B427" t="s">
        <v>535</v>
      </c>
      <c r="C427" t="s">
        <v>503</v>
      </c>
      <c r="D427" s="3">
        <v>0</v>
      </c>
      <c r="E427" t="s">
        <v>75</v>
      </c>
      <c r="F427" t="s">
        <v>380</v>
      </c>
      <c r="G427" s="2">
        <v>45648</v>
      </c>
      <c r="H427">
        <v>4046355</v>
      </c>
      <c r="I427" t="s">
        <v>69</v>
      </c>
      <c r="J427" t="s">
        <v>257</v>
      </c>
      <c r="K427">
        <v>30.84</v>
      </c>
      <c r="L427">
        <v>74</v>
      </c>
      <c r="M427" t="s">
        <v>248</v>
      </c>
      <c r="N427" t="s">
        <v>252</v>
      </c>
      <c r="O427">
        <v>6.5</v>
      </c>
      <c r="P427">
        <v>30.84</v>
      </c>
      <c r="Q427">
        <v>2</v>
      </c>
      <c r="R427">
        <v>61.68</v>
      </c>
      <c r="S427">
        <v>68.180000000000007</v>
      </c>
      <c r="T427">
        <v>0</v>
      </c>
      <c r="U427" s="91">
        <v>0</v>
      </c>
      <c r="V427" s="91">
        <v>0</v>
      </c>
      <c r="W427">
        <v>35.787500000000001</v>
      </c>
      <c r="X427">
        <v>1.2333333333333334</v>
      </c>
      <c r="Y427">
        <v>44.137916666666669</v>
      </c>
      <c r="Z427" s="183">
        <v>24.042100000000001</v>
      </c>
      <c r="AA427" t="s">
        <v>23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44.137916666666669</v>
      </c>
      <c r="AE427"/>
    </row>
    <row r="428" spans="1:31" x14ac:dyDescent="0.25">
      <c r="A428" t="s">
        <v>136</v>
      </c>
      <c r="B428" t="s">
        <v>897</v>
      </c>
      <c r="C428" t="s">
        <v>898</v>
      </c>
      <c r="D428" s="3">
        <v>0</v>
      </c>
      <c r="E428" t="s">
        <v>75</v>
      </c>
      <c r="F428" t="s">
        <v>228</v>
      </c>
      <c r="G428" s="2">
        <v>45648</v>
      </c>
      <c r="H428">
        <v>4042522</v>
      </c>
      <c r="I428" t="s">
        <v>58</v>
      </c>
      <c r="J428" t="s">
        <v>255</v>
      </c>
      <c r="K428">
        <v>23.24</v>
      </c>
      <c r="L428">
        <v>32</v>
      </c>
      <c r="M428" t="s">
        <v>248</v>
      </c>
      <c r="N428" t="s">
        <v>252</v>
      </c>
      <c r="O428">
        <v>5</v>
      </c>
      <c r="P428">
        <v>23.24</v>
      </c>
      <c r="Q428">
        <v>1.75</v>
      </c>
      <c r="R428">
        <v>40.669999999999995</v>
      </c>
      <c r="S428">
        <v>45.669999999999995</v>
      </c>
      <c r="T428">
        <v>5</v>
      </c>
      <c r="U428" s="91">
        <v>0</v>
      </c>
      <c r="V428" s="91">
        <v>5</v>
      </c>
      <c r="W428">
        <v>32.5</v>
      </c>
      <c r="X428">
        <v>0.53333333333333333</v>
      </c>
      <c r="Y428">
        <v>17.333333333333332</v>
      </c>
      <c r="Z428" s="183">
        <v>28.3367</v>
      </c>
      <c r="AA428" t="s">
        <v>23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17.333333333333332</v>
      </c>
      <c r="AE428"/>
    </row>
    <row r="429" spans="1:31" x14ac:dyDescent="0.25">
      <c r="A429" t="s">
        <v>18</v>
      </c>
      <c r="B429" t="s">
        <v>899</v>
      </c>
      <c r="C429" t="s">
        <v>900</v>
      </c>
      <c r="D429" s="3">
        <v>0</v>
      </c>
      <c r="E429" t="s">
        <v>75</v>
      </c>
      <c r="F429" t="s">
        <v>380</v>
      </c>
      <c r="G429" s="2">
        <v>45648</v>
      </c>
      <c r="H429">
        <v>4046465</v>
      </c>
      <c r="I429" t="s">
        <v>69</v>
      </c>
      <c r="J429" t="s">
        <v>257</v>
      </c>
      <c r="K429">
        <v>11.71</v>
      </c>
      <c r="L429">
        <v>29</v>
      </c>
      <c r="M429" t="s">
        <v>248</v>
      </c>
      <c r="N429" t="s">
        <v>252</v>
      </c>
      <c r="O429">
        <v>6.5</v>
      </c>
      <c r="P429">
        <v>11.71</v>
      </c>
      <c r="Q429">
        <v>2</v>
      </c>
      <c r="R429">
        <v>23.42</v>
      </c>
      <c r="S429">
        <v>29.92</v>
      </c>
      <c r="T429">
        <v>5</v>
      </c>
      <c r="U429" s="91">
        <v>0</v>
      </c>
      <c r="V429" s="91">
        <v>5</v>
      </c>
      <c r="W429">
        <v>35.787500000000001</v>
      </c>
      <c r="X429">
        <v>0.48333333333333334</v>
      </c>
      <c r="Y429">
        <v>17.297291666666666</v>
      </c>
      <c r="Z429" s="183">
        <v>12.6227</v>
      </c>
      <c r="AA429" t="s">
        <v>23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17.29729166666667</v>
      </c>
      <c r="AE429"/>
    </row>
    <row r="430" spans="1:31" x14ac:dyDescent="0.25">
      <c r="A430" t="s">
        <v>133</v>
      </c>
      <c r="B430" t="s">
        <v>599</v>
      </c>
      <c r="C430" t="s">
        <v>901</v>
      </c>
      <c r="D430" s="3">
        <v>0</v>
      </c>
      <c r="E430" t="s">
        <v>75</v>
      </c>
      <c r="F430" t="s">
        <v>405</v>
      </c>
      <c r="G430" s="2">
        <v>45648</v>
      </c>
      <c r="H430">
        <v>4046469</v>
      </c>
      <c r="I430" t="s">
        <v>64</v>
      </c>
      <c r="J430" t="s">
        <v>257</v>
      </c>
      <c r="K430">
        <v>19.760000000000002</v>
      </c>
      <c r="L430">
        <v>34</v>
      </c>
      <c r="M430" t="s">
        <v>248</v>
      </c>
      <c r="N430" t="s">
        <v>252</v>
      </c>
      <c r="O430">
        <v>5</v>
      </c>
      <c r="P430">
        <v>19.760000000000002</v>
      </c>
      <c r="Q430">
        <v>1.75</v>
      </c>
      <c r="R430">
        <v>34.580000000000005</v>
      </c>
      <c r="S430">
        <v>39.580000000000005</v>
      </c>
      <c r="T430">
        <v>3</v>
      </c>
      <c r="U430" s="91">
        <v>0</v>
      </c>
      <c r="V430" s="91">
        <v>3</v>
      </c>
      <c r="W430">
        <v>32.5</v>
      </c>
      <c r="X430">
        <v>0.56666666666666665</v>
      </c>
      <c r="Y430">
        <v>18.416666666666668</v>
      </c>
      <c r="Z430" s="183">
        <v>21.1633</v>
      </c>
      <c r="AA430" t="s">
        <v>23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18.416666666666668</v>
      </c>
      <c r="AE430"/>
    </row>
    <row r="431" spans="1:31" x14ac:dyDescent="0.25">
      <c r="A431" t="s">
        <v>136</v>
      </c>
      <c r="B431" t="s">
        <v>902</v>
      </c>
      <c r="C431" t="s">
        <v>903</v>
      </c>
      <c r="D431" s="3">
        <v>0</v>
      </c>
      <c r="E431" t="s">
        <v>75</v>
      </c>
      <c r="F431" t="s">
        <v>228</v>
      </c>
      <c r="G431" s="2">
        <v>45648</v>
      </c>
      <c r="H431">
        <v>4046470</v>
      </c>
      <c r="I431" t="s">
        <v>58</v>
      </c>
      <c r="J431" t="s">
        <v>257</v>
      </c>
      <c r="K431">
        <v>19.760000000000002</v>
      </c>
      <c r="L431">
        <v>29</v>
      </c>
      <c r="M431" t="s">
        <v>248</v>
      </c>
      <c r="N431" t="s">
        <v>252</v>
      </c>
      <c r="O431">
        <v>5</v>
      </c>
      <c r="P431">
        <v>19.760000000000002</v>
      </c>
      <c r="Q431">
        <v>1.75</v>
      </c>
      <c r="R431">
        <v>34.580000000000005</v>
      </c>
      <c r="S431">
        <v>39.580000000000005</v>
      </c>
      <c r="T431">
        <v>5</v>
      </c>
      <c r="U431" s="91">
        <v>0</v>
      </c>
      <c r="V431" s="91">
        <v>5</v>
      </c>
      <c r="W431">
        <v>32.5</v>
      </c>
      <c r="X431">
        <v>0.48333333333333334</v>
      </c>
      <c r="Y431">
        <v>15.708333333333334</v>
      </c>
      <c r="Z431" s="183">
        <v>23.871700000000001</v>
      </c>
      <c r="AA431" t="s">
        <v>23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15.708333333333334</v>
      </c>
      <c r="AE431"/>
    </row>
    <row r="432" spans="1:31" x14ac:dyDescent="0.25">
      <c r="A432" t="s">
        <v>18</v>
      </c>
      <c r="B432" t="s">
        <v>904</v>
      </c>
      <c r="C432" t="s">
        <v>905</v>
      </c>
      <c r="D432" s="3">
        <v>0</v>
      </c>
      <c r="E432" t="s">
        <v>75</v>
      </c>
      <c r="F432" t="s">
        <v>380</v>
      </c>
      <c r="G432" s="2">
        <v>45648</v>
      </c>
      <c r="H432">
        <v>4045607</v>
      </c>
      <c r="I432" t="s">
        <v>69</v>
      </c>
      <c r="J432" t="s">
        <v>255</v>
      </c>
      <c r="K432">
        <v>26.95</v>
      </c>
      <c r="L432">
        <v>42</v>
      </c>
      <c r="M432" t="s">
        <v>248</v>
      </c>
      <c r="N432" t="s">
        <v>252</v>
      </c>
      <c r="O432">
        <v>6.5</v>
      </c>
      <c r="P432">
        <v>26.95</v>
      </c>
      <c r="Q432">
        <v>2</v>
      </c>
      <c r="R432">
        <v>53.9</v>
      </c>
      <c r="S432">
        <v>60.4</v>
      </c>
      <c r="T432">
        <v>5.5</v>
      </c>
      <c r="U432" s="91">
        <v>0</v>
      </c>
      <c r="V432" s="91">
        <v>5.5</v>
      </c>
      <c r="W432">
        <v>35.787500000000001</v>
      </c>
      <c r="X432">
        <v>0.7</v>
      </c>
      <c r="Y432">
        <v>25.05125</v>
      </c>
      <c r="Z432" s="183">
        <v>35.348799999999997</v>
      </c>
      <c r="AA432" t="s">
        <v>23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25.05125</v>
      </c>
      <c r="AE432"/>
    </row>
    <row r="433" spans="1:31" x14ac:dyDescent="0.25">
      <c r="A433" t="s">
        <v>18</v>
      </c>
      <c r="B433" t="s">
        <v>881</v>
      </c>
      <c r="C433" t="s">
        <v>550</v>
      </c>
      <c r="D433" s="3">
        <v>0</v>
      </c>
      <c r="E433" t="s">
        <v>75</v>
      </c>
      <c r="F433" t="s">
        <v>390</v>
      </c>
      <c r="G433" s="2">
        <v>45648</v>
      </c>
      <c r="H433">
        <v>4045582</v>
      </c>
      <c r="I433" t="s">
        <v>19</v>
      </c>
      <c r="J433" t="s">
        <v>258</v>
      </c>
      <c r="K433">
        <v>11.31</v>
      </c>
      <c r="L433">
        <v>23</v>
      </c>
      <c r="M433" t="s">
        <v>249</v>
      </c>
      <c r="N433" t="s">
        <v>252</v>
      </c>
      <c r="O433">
        <v>6.5</v>
      </c>
      <c r="P433">
        <v>11.31</v>
      </c>
      <c r="Q433">
        <v>2</v>
      </c>
      <c r="R433">
        <v>22.62</v>
      </c>
      <c r="S433">
        <v>29.12</v>
      </c>
      <c r="T433">
        <v>0</v>
      </c>
      <c r="U433" s="91">
        <v>0</v>
      </c>
      <c r="V433" s="91">
        <v>0</v>
      </c>
      <c r="W433">
        <v>35.787500000000001</v>
      </c>
      <c r="X433">
        <v>0.38333333333333336</v>
      </c>
      <c r="Y433">
        <v>13.718541666666669</v>
      </c>
      <c r="Z433" s="183">
        <v>15.4015</v>
      </c>
      <c r="AA433" t="s">
        <v>20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13.718541666666669</v>
      </c>
      <c r="AE433"/>
    </row>
    <row r="434" spans="1:31" x14ac:dyDescent="0.25">
      <c r="A434" t="s">
        <v>18</v>
      </c>
      <c r="B434" t="s">
        <v>640</v>
      </c>
      <c r="C434" t="s">
        <v>576</v>
      </c>
      <c r="D434" s="3">
        <v>0</v>
      </c>
      <c r="E434" t="s">
        <v>75</v>
      </c>
      <c r="F434" t="s">
        <v>380</v>
      </c>
      <c r="G434" s="2">
        <v>45648</v>
      </c>
      <c r="H434">
        <v>4045608</v>
      </c>
      <c r="I434" t="s">
        <v>69</v>
      </c>
      <c r="J434" t="s">
        <v>255</v>
      </c>
      <c r="K434">
        <v>26.95</v>
      </c>
      <c r="L434">
        <v>64</v>
      </c>
      <c r="M434" t="s">
        <v>248</v>
      </c>
      <c r="N434" t="s">
        <v>252</v>
      </c>
      <c r="O434">
        <v>6.5</v>
      </c>
      <c r="P434">
        <v>26.95</v>
      </c>
      <c r="Q434">
        <v>2</v>
      </c>
      <c r="R434">
        <v>53.9</v>
      </c>
      <c r="S434">
        <v>60.4</v>
      </c>
      <c r="T434">
        <v>5.5</v>
      </c>
      <c r="U434" s="91">
        <v>0</v>
      </c>
      <c r="V434" s="91">
        <v>5.5</v>
      </c>
      <c r="W434">
        <v>35.787500000000001</v>
      </c>
      <c r="X434">
        <v>1.0666666666666667</v>
      </c>
      <c r="Y434">
        <v>38.173333333333332</v>
      </c>
      <c r="Z434" s="183">
        <v>22.226700000000001</v>
      </c>
      <c r="AA434" t="s">
        <v>23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38.173333333333332</v>
      </c>
      <c r="AE434"/>
    </row>
    <row r="435" spans="1:31" x14ac:dyDescent="0.25">
      <c r="A435" t="s">
        <v>133</v>
      </c>
      <c r="B435" t="s">
        <v>906</v>
      </c>
      <c r="C435" t="s">
        <v>455</v>
      </c>
      <c r="D435" s="3">
        <v>0</v>
      </c>
      <c r="E435" t="s">
        <v>75</v>
      </c>
      <c r="F435" t="s">
        <v>405</v>
      </c>
      <c r="G435" s="2">
        <v>45648</v>
      </c>
      <c r="H435">
        <v>4045643</v>
      </c>
      <c r="I435" t="s">
        <v>64</v>
      </c>
      <c r="J435" t="s">
        <v>257</v>
      </c>
      <c r="K435">
        <v>31.58</v>
      </c>
      <c r="L435">
        <v>43</v>
      </c>
      <c r="M435" t="s">
        <v>248</v>
      </c>
      <c r="N435" t="s">
        <v>252</v>
      </c>
      <c r="O435">
        <v>5</v>
      </c>
      <c r="P435">
        <v>31.58</v>
      </c>
      <c r="Q435">
        <v>1.75</v>
      </c>
      <c r="R435">
        <v>55.265000000000001</v>
      </c>
      <c r="S435">
        <v>60.265000000000001</v>
      </c>
      <c r="T435">
        <v>5.5</v>
      </c>
      <c r="U435" s="91">
        <v>0</v>
      </c>
      <c r="V435" s="91">
        <v>5.5</v>
      </c>
      <c r="W435">
        <v>32.5</v>
      </c>
      <c r="X435">
        <v>0.71666666666666667</v>
      </c>
      <c r="Y435">
        <v>23.291666666666668</v>
      </c>
      <c r="Z435" s="183">
        <v>36.973300000000002</v>
      </c>
      <c r="AA435" t="s">
        <v>23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23.291666666666668</v>
      </c>
      <c r="AE435"/>
    </row>
    <row r="436" spans="1:31" x14ac:dyDescent="0.25">
      <c r="A436" t="s">
        <v>18</v>
      </c>
      <c r="B436" t="s">
        <v>907</v>
      </c>
      <c r="C436" t="s">
        <v>907</v>
      </c>
      <c r="D436" s="3">
        <v>0</v>
      </c>
      <c r="E436" t="s">
        <v>75</v>
      </c>
      <c r="F436" t="s">
        <v>380</v>
      </c>
      <c r="G436" s="2">
        <v>45648</v>
      </c>
      <c r="H436">
        <v>4045581</v>
      </c>
      <c r="I436" t="s">
        <v>69</v>
      </c>
      <c r="J436" t="s">
        <v>258</v>
      </c>
      <c r="K436">
        <v>11.31</v>
      </c>
      <c r="L436">
        <v>0</v>
      </c>
      <c r="M436" t="s">
        <v>249</v>
      </c>
      <c r="N436" t="s">
        <v>252</v>
      </c>
      <c r="O436">
        <v>6.5</v>
      </c>
      <c r="P436">
        <v>11.31</v>
      </c>
      <c r="Q436">
        <v>2</v>
      </c>
      <c r="R436">
        <v>22.62</v>
      </c>
      <c r="S436">
        <v>29.12</v>
      </c>
      <c r="T436">
        <v>5.5</v>
      </c>
      <c r="U436" s="91">
        <v>0</v>
      </c>
      <c r="V436" s="91">
        <v>5.5</v>
      </c>
      <c r="W436">
        <v>35.787500000000001</v>
      </c>
      <c r="X436">
        <v>0</v>
      </c>
      <c r="Y436">
        <v>0</v>
      </c>
      <c r="Z436" s="183">
        <v>29.12</v>
      </c>
      <c r="AA436" t="s">
        <v>23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0</v>
      </c>
      <c r="AE436"/>
    </row>
    <row r="437" spans="1:31" x14ac:dyDescent="0.25">
      <c r="A437" t="s">
        <v>18</v>
      </c>
      <c r="B437" t="s">
        <v>908</v>
      </c>
      <c r="C437" t="s">
        <v>909</v>
      </c>
      <c r="D437" s="3">
        <v>0</v>
      </c>
      <c r="E437" t="s">
        <v>75</v>
      </c>
      <c r="F437" t="s">
        <v>387</v>
      </c>
      <c r="G437" s="2">
        <v>45648</v>
      </c>
      <c r="H437">
        <v>4046464</v>
      </c>
      <c r="I437" t="s">
        <v>388</v>
      </c>
      <c r="J437" t="s">
        <v>257</v>
      </c>
      <c r="K437">
        <v>11.71</v>
      </c>
      <c r="L437">
        <v>33</v>
      </c>
      <c r="M437" t="s">
        <v>248</v>
      </c>
      <c r="N437" t="s">
        <v>252</v>
      </c>
      <c r="O437">
        <v>6.5</v>
      </c>
      <c r="P437">
        <v>11.71</v>
      </c>
      <c r="Q437">
        <v>2</v>
      </c>
      <c r="R437">
        <v>23.42</v>
      </c>
      <c r="S437">
        <v>29.92</v>
      </c>
      <c r="T437">
        <v>5</v>
      </c>
      <c r="U437" s="91">
        <v>0</v>
      </c>
      <c r="V437" s="91">
        <v>5</v>
      </c>
      <c r="W437">
        <v>35.787500000000001</v>
      </c>
      <c r="X437">
        <v>0.55000000000000004</v>
      </c>
      <c r="Y437">
        <v>19.683125000000004</v>
      </c>
      <c r="Z437" s="183">
        <v>10.2369</v>
      </c>
      <c r="AA437" t="s">
        <v>23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19.683125</v>
      </c>
      <c r="AE437"/>
    </row>
    <row r="438" spans="1:31" x14ac:dyDescent="0.25">
      <c r="A438" t="s">
        <v>18</v>
      </c>
      <c r="B438" t="s">
        <v>516</v>
      </c>
      <c r="C438" t="s">
        <v>910</v>
      </c>
      <c r="D438" s="3">
        <v>0</v>
      </c>
      <c r="E438" t="s">
        <v>75</v>
      </c>
      <c r="F438" t="s">
        <v>401</v>
      </c>
      <c r="G438" s="2">
        <v>45649</v>
      </c>
      <c r="H438">
        <v>4042918</v>
      </c>
      <c r="I438" t="s">
        <v>383</v>
      </c>
      <c r="J438" t="s">
        <v>255</v>
      </c>
      <c r="K438">
        <v>17.43</v>
      </c>
      <c r="L438">
        <v>90</v>
      </c>
      <c r="M438" t="s">
        <v>248</v>
      </c>
      <c r="N438" t="s">
        <v>252</v>
      </c>
      <c r="O438">
        <v>6.5</v>
      </c>
      <c r="P438">
        <v>17.43</v>
      </c>
      <c r="Q438">
        <v>2</v>
      </c>
      <c r="R438">
        <v>34.86</v>
      </c>
      <c r="S438">
        <v>41.36</v>
      </c>
      <c r="T438">
        <v>0</v>
      </c>
      <c r="U438" s="91">
        <v>0</v>
      </c>
      <c r="V438" s="91">
        <v>0</v>
      </c>
      <c r="W438">
        <v>35.787500000000001</v>
      </c>
      <c r="X438">
        <v>1.5</v>
      </c>
      <c r="Y438">
        <v>53.681250000000006</v>
      </c>
      <c r="Z438" s="183">
        <v>-12.321199999999999</v>
      </c>
      <c r="AA438" t="s">
        <v>23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53.681249999999999</v>
      </c>
      <c r="AE438"/>
    </row>
    <row r="439" spans="1:31" x14ac:dyDescent="0.25">
      <c r="A439" t="s">
        <v>142</v>
      </c>
      <c r="B439" t="s">
        <v>911</v>
      </c>
      <c r="C439" t="s">
        <v>832</v>
      </c>
      <c r="D439" s="3">
        <v>0</v>
      </c>
      <c r="E439" t="s">
        <v>75</v>
      </c>
      <c r="F439" t="s">
        <v>395</v>
      </c>
      <c r="G439" s="2">
        <v>45649</v>
      </c>
      <c r="H439">
        <v>4042906</v>
      </c>
      <c r="I439" t="s">
        <v>41</v>
      </c>
      <c r="J439" t="s">
        <v>255</v>
      </c>
      <c r="K439">
        <v>7.08</v>
      </c>
      <c r="L439">
        <v>31</v>
      </c>
      <c r="M439" t="s">
        <v>248</v>
      </c>
      <c r="N439" t="s">
        <v>252</v>
      </c>
      <c r="O439">
        <v>5</v>
      </c>
      <c r="P439">
        <v>7.08</v>
      </c>
      <c r="Q439">
        <v>1.75</v>
      </c>
      <c r="R439">
        <v>12.39</v>
      </c>
      <c r="S439">
        <v>17.39</v>
      </c>
      <c r="T439">
        <v>0</v>
      </c>
      <c r="U439" s="91">
        <v>0</v>
      </c>
      <c r="V439" s="91">
        <v>0</v>
      </c>
      <c r="W439">
        <v>32.5</v>
      </c>
      <c r="X439">
        <v>0.51666666666666672</v>
      </c>
      <c r="Y439">
        <v>16.791666666666668</v>
      </c>
      <c r="Z439" s="183">
        <v>0.59830000000000005</v>
      </c>
      <c r="AA439" t="s">
        <v>23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16.791666666666668</v>
      </c>
      <c r="AE439"/>
    </row>
    <row r="440" spans="1:31" x14ac:dyDescent="0.25">
      <c r="A440" t="s">
        <v>142</v>
      </c>
      <c r="B440" t="s">
        <v>912</v>
      </c>
      <c r="C440" t="s">
        <v>604</v>
      </c>
      <c r="D440" s="3">
        <v>0</v>
      </c>
      <c r="E440" t="s">
        <v>75</v>
      </c>
      <c r="F440" t="s">
        <v>395</v>
      </c>
      <c r="G440" s="2">
        <v>45649</v>
      </c>
      <c r="H440">
        <v>4042897</v>
      </c>
      <c r="I440" t="s">
        <v>41</v>
      </c>
      <c r="J440" t="s">
        <v>257</v>
      </c>
      <c r="K440">
        <v>6.92</v>
      </c>
      <c r="L440">
        <v>19</v>
      </c>
      <c r="M440" t="s">
        <v>248</v>
      </c>
      <c r="N440" t="s">
        <v>252</v>
      </c>
      <c r="O440">
        <v>5</v>
      </c>
      <c r="P440">
        <v>6.92</v>
      </c>
      <c r="Q440">
        <v>1.75</v>
      </c>
      <c r="R440">
        <v>12.11</v>
      </c>
      <c r="S440">
        <v>17.11</v>
      </c>
      <c r="T440">
        <v>3.75</v>
      </c>
      <c r="U440" s="91">
        <v>0</v>
      </c>
      <c r="V440" s="91">
        <v>3.75</v>
      </c>
      <c r="W440">
        <v>32.5</v>
      </c>
      <c r="X440">
        <v>0.31666666666666665</v>
      </c>
      <c r="Y440">
        <v>10.291666666666666</v>
      </c>
      <c r="Z440" s="183">
        <v>6.8182999999999998</v>
      </c>
      <c r="AA440" t="s">
        <v>23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10.291666666666666</v>
      </c>
      <c r="AE440"/>
    </row>
    <row r="441" spans="1:31" x14ac:dyDescent="0.25">
      <c r="A441" t="s">
        <v>65</v>
      </c>
      <c r="B441" t="s">
        <v>449</v>
      </c>
      <c r="C441" t="s">
        <v>436</v>
      </c>
      <c r="D441" s="3">
        <v>0</v>
      </c>
      <c r="E441" t="s">
        <v>75</v>
      </c>
      <c r="F441" t="s">
        <v>397</v>
      </c>
      <c r="G441" s="2">
        <v>45649</v>
      </c>
      <c r="H441">
        <v>4042896</v>
      </c>
      <c r="I441" t="s">
        <v>35</v>
      </c>
      <c r="J441" t="s">
        <v>257</v>
      </c>
      <c r="K441">
        <v>6.92</v>
      </c>
      <c r="L441">
        <v>18</v>
      </c>
      <c r="M441" t="s">
        <v>248</v>
      </c>
      <c r="N441" t="s">
        <v>252</v>
      </c>
      <c r="O441">
        <v>5</v>
      </c>
      <c r="P441">
        <v>6.92</v>
      </c>
      <c r="Q441">
        <v>1.75</v>
      </c>
      <c r="R441">
        <v>12.11</v>
      </c>
      <c r="S441">
        <v>17.11</v>
      </c>
      <c r="T441">
        <v>5</v>
      </c>
      <c r="U441" s="91">
        <v>0</v>
      </c>
      <c r="V441" s="91">
        <v>5</v>
      </c>
      <c r="W441">
        <v>32.5</v>
      </c>
      <c r="X441">
        <v>0.3</v>
      </c>
      <c r="Y441">
        <v>9.75</v>
      </c>
      <c r="Z441" s="183">
        <v>7.36</v>
      </c>
      <c r="AA441" t="s">
        <v>23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9.75</v>
      </c>
      <c r="AE441"/>
    </row>
    <row r="442" spans="1:31" x14ac:dyDescent="0.25">
      <c r="A442" t="s">
        <v>18</v>
      </c>
      <c r="B442" t="s">
        <v>413</v>
      </c>
      <c r="C442" t="s">
        <v>669</v>
      </c>
      <c r="D442" s="3">
        <v>0</v>
      </c>
      <c r="E442" t="s">
        <v>75</v>
      </c>
      <c r="F442" t="s">
        <v>394</v>
      </c>
      <c r="G442" s="2">
        <v>45649</v>
      </c>
      <c r="H442">
        <v>4043033</v>
      </c>
      <c r="I442" t="s">
        <v>24</v>
      </c>
      <c r="J442" t="s">
        <v>255</v>
      </c>
      <c r="K442">
        <v>10.039999999999999</v>
      </c>
      <c r="L442">
        <v>35</v>
      </c>
      <c r="M442" t="s">
        <v>248</v>
      </c>
      <c r="N442" t="s">
        <v>252</v>
      </c>
      <c r="O442">
        <v>6.5</v>
      </c>
      <c r="P442">
        <v>10.039999999999999</v>
      </c>
      <c r="Q442">
        <v>2</v>
      </c>
      <c r="R442">
        <v>20.079999999999998</v>
      </c>
      <c r="S442">
        <v>26.58</v>
      </c>
      <c r="T442">
        <v>0</v>
      </c>
      <c r="U442" s="91">
        <v>0</v>
      </c>
      <c r="V442" s="91">
        <v>0</v>
      </c>
      <c r="W442">
        <v>35.787500000000001</v>
      </c>
      <c r="X442">
        <v>0.58333333333333337</v>
      </c>
      <c r="Y442">
        <v>20.876041666666669</v>
      </c>
      <c r="Z442" s="183">
        <v>5.7039999999999997</v>
      </c>
      <c r="AA442" t="s">
        <v>23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20.876041666666666</v>
      </c>
      <c r="AE442"/>
    </row>
    <row r="443" spans="1:31" x14ac:dyDescent="0.25">
      <c r="A443" t="s">
        <v>18</v>
      </c>
      <c r="B443" t="s">
        <v>685</v>
      </c>
      <c r="C443" t="s">
        <v>786</v>
      </c>
      <c r="D443" s="3">
        <v>0</v>
      </c>
      <c r="E443" t="s">
        <v>75</v>
      </c>
      <c r="F443" t="s">
        <v>382</v>
      </c>
      <c r="G443" s="2">
        <v>45649</v>
      </c>
      <c r="H443">
        <v>4042773</v>
      </c>
      <c r="I443" t="s">
        <v>33</v>
      </c>
      <c r="J443" t="s">
        <v>255</v>
      </c>
      <c r="K443">
        <v>11.47</v>
      </c>
      <c r="L443">
        <v>73</v>
      </c>
      <c r="M443" t="s">
        <v>248</v>
      </c>
      <c r="N443" t="s">
        <v>252</v>
      </c>
      <c r="O443">
        <v>6.5</v>
      </c>
      <c r="P443">
        <v>11.47</v>
      </c>
      <c r="Q443">
        <v>2</v>
      </c>
      <c r="R443">
        <v>22.94</v>
      </c>
      <c r="S443">
        <v>29.44</v>
      </c>
      <c r="T443">
        <v>0</v>
      </c>
      <c r="U443" s="91">
        <v>0</v>
      </c>
      <c r="V443" s="91">
        <v>0</v>
      </c>
      <c r="W443">
        <v>35.787500000000001</v>
      </c>
      <c r="X443">
        <v>1.2166666666666666</v>
      </c>
      <c r="Y443">
        <v>43.541458333333331</v>
      </c>
      <c r="Z443" s="183">
        <v>-14.1015</v>
      </c>
      <c r="AA443" t="s">
        <v>23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43.541458333333338</v>
      </c>
      <c r="AE443"/>
    </row>
    <row r="444" spans="1:31" x14ac:dyDescent="0.25">
      <c r="A444" t="s">
        <v>18</v>
      </c>
      <c r="B444" t="s">
        <v>637</v>
      </c>
      <c r="C444" t="s">
        <v>712</v>
      </c>
      <c r="D444" s="3">
        <v>0</v>
      </c>
      <c r="E444" t="s">
        <v>75</v>
      </c>
      <c r="F444" t="s">
        <v>401</v>
      </c>
      <c r="G444" s="2">
        <v>45649</v>
      </c>
      <c r="H444">
        <v>4044928</v>
      </c>
      <c r="I444" t="s">
        <v>383</v>
      </c>
      <c r="J444" t="s">
        <v>257</v>
      </c>
      <c r="K444">
        <v>17.89</v>
      </c>
      <c r="L444">
        <v>25</v>
      </c>
      <c r="M444" t="s">
        <v>248</v>
      </c>
      <c r="N444" t="s">
        <v>252</v>
      </c>
      <c r="O444">
        <v>6.5</v>
      </c>
      <c r="P444">
        <v>17.89</v>
      </c>
      <c r="Q444">
        <v>2</v>
      </c>
      <c r="R444">
        <v>35.78</v>
      </c>
      <c r="S444">
        <v>42.28</v>
      </c>
      <c r="T444">
        <v>0</v>
      </c>
      <c r="U444" s="91">
        <v>0</v>
      </c>
      <c r="V444" s="91">
        <v>0</v>
      </c>
      <c r="W444">
        <v>35.787500000000001</v>
      </c>
      <c r="X444">
        <v>0.41666666666666669</v>
      </c>
      <c r="Y444">
        <v>14.911458333333334</v>
      </c>
      <c r="Z444" s="183">
        <v>27.368500000000001</v>
      </c>
      <c r="AA444" t="s">
        <v>23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14.911458333333334</v>
      </c>
      <c r="AE444"/>
    </row>
    <row r="445" spans="1:31" x14ac:dyDescent="0.25">
      <c r="A445" t="s">
        <v>18</v>
      </c>
      <c r="B445" t="s">
        <v>655</v>
      </c>
      <c r="C445" t="s">
        <v>913</v>
      </c>
      <c r="D445" s="3">
        <v>0</v>
      </c>
      <c r="E445" t="s">
        <v>75</v>
      </c>
      <c r="F445" t="s">
        <v>382</v>
      </c>
      <c r="G445" s="2">
        <v>45649</v>
      </c>
      <c r="H445">
        <v>4044930</v>
      </c>
      <c r="I445" t="s">
        <v>33</v>
      </c>
      <c r="J445" t="s">
        <v>257</v>
      </c>
      <c r="K445">
        <v>17.89</v>
      </c>
      <c r="L445">
        <v>59</v>
      </c>
      <c r="M445" t="s">
        <v>248</v>
      </c>
      <c r="N445" t="s">
        <v>252</v>
      </c>
      <c r="O445">
        <v>6.5</v>
      </c>
      <c r="P445">
        <v>17.89</v>
      </c>
      <c r="Q445">
        <v>2</v>
      </c>
      <c r="R445">
        <v>35.78</v>
      </c>
      <c r="S445">
        <v>42.28</v>
      </c>
      <c r="T445">
        <v>5</v>
      </c>
      <c r="U445" s="91">
        <v>0</v>
      </c>
      <c r="V445" s="91">
        <v>5</v>
      </c>
      <c r="W445">
        <v>35.787500000000001</v>
      </c>
      <c r="X445">
        <v>0.98333333333333328</v>
      </c>
      <c r="Y445">
        <v>35.191041666666663</v>
      </c>
      <c r="Z445" s="183">
        <v>7.0890000000000004</v>
      </c>
      <c r="AA445" t="s">
        <v>23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35.191041666666671</v>
      </c>
      <c r="AE445"/>
    </row>
    <row r="446" spans="1:31" x14ac:dyDescent="0.25">
      <c r="A446" t="s">
        <v>18</v>
      </c>
      <c r="B446" t="s">
        <v>914</v>
      </c>
      <c r="C446" t="s">
        <v>915</v>
      </c>
      <c r="D446" s="3">
        <v>1</v>
      </c>
      <c r="E446" t="s">
        <v>75</v>
      </c>
      <c r="F446" t="s">
        <v>387</v>
      </c>
      <c r="G446" s="2">
        <v>45649</v>
      </c>
      <c r="H446">
        <v>4042978</v>
      </c>
      <c r="I446" t="s">
        <v>388</v>
      </c>
      <c r="J446" t="s">
        <v>255</v>
      </c>
      <c r="K446">
        <v>20.98</v>
      </c>
      <c r="L446">
        <v>36</v>
      </c>
      <c r="M446" t="s">
        <v>248</v>
      </c>
      <c r="N446" t="s">
        <v>252</v>
      </c>
      <c r="O446">
        <v>6.5</v>
      </c>
      <c r="P446">
        <v>20.98</v>
      </c>
      <c r="Q446">
        <v>2</v>
      </c>
      <c r="R446">
        <v>41.96</v>
      </c>
      <c r="S446">
        <v>48.46</v>
      </c>
      <c r="T446">
        <v>5.5</v>
      </c>
      <c r="U446" s="91">
        <v>5.5</v>
      </c>
      <c r="V446" s="91">
        <v>0</v>
      </c>
      <c r="W446">
        <v>35.787500000000001</v>
      </c>
      <c r="X446">
        <v>0.6</v>
      </c>
      <c r="Y446">
        <v>21.4725</v>
      </c>
      <c r="Z446" s="183">
        <v>26.987500000000001</v>
      </c>
      <c r="AA446" t="s">
        <v>23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21.472500000000004</v>
      </c>
      <c r="AE446"/>
    </row>
    <row r="447" spans="1:31" x14ac:dyDescent="0.25">
      <c r="A447" t="s">
        <v>136</v>
      </c>
      <c r="B447" t="s">
        <v>563</v>
      </c>
      <c r="C447" t="s">
        <v>851</v>
      </c>
      <c r="D447" s="3">
        <v>0</v>
      </c>
      <c r="E447" t="s">
        <v>75</v>
      </c>
      <c r="F447" t="s">
        <v>393</v>
      </c>
      <c r="G447" s="2">
        <v>45649</v>
      </c>
      <c r="H447">
        <v>4044754</v>
      </c>
      <c r="I447" t="s">
        <v>60</v>
      </c>
      <c r="J447" t="s">
        <v>255</v>
      </c>
      <c r="K447">
        <v>14.08</v>
      </c>
      <c r="L447">
        <v>25</v>
      </c>
      <c r="M447" t="s">
        <v>248</v>
      </c>
      <c r="N447" t="s">
        <v>252</v>
      </c>
      <c r="O447">
        <v>5</v>
      </c>
      <c r="P447">
        <v>14.08</v>
      </c>
      <c r="Q447">
        <v>1.75</v>
      </c>
      <c r="R447">
        <v>24.64</v>
      </c>
      <c r="S447">
        <v>29.64</v>
      </c>
      <c r="T447">
        <v>5</v>
      </c>
      <c r="U447" s="91">
        <v>0</v>
      </c>
      <c r="V447" s="91">
        <v>5</v>
      </c>
      <c r="W447">
        <v>32.5</v>
      </c>
      <c r="X447">
        <v>0.41666666666666669</v>
      </c>
      <c r="Y447">
        <v>13.541666666666668</v>
      </c>
      <c r="Z447" s="183">
        <v>16.098299999999998</v>
      </c>
      <c r="AA447" t="s">
        <v>37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47">
        <f>Fares_Big_Star_Export[[#This Row],[Trip Time]]*Fares_Big_Star_Export[[#This Row],[HOURLY DATA]]/60</f>
        <v>13.541666666666666</v>
      </c>
      <c r="AE447"/>
    </row>
    <row r="448" spans="1:31" x14ac:dyDescent="0.25">
      <c r="A448" t="s">
        <v>18</v>
      </c>
      <c r="B448" t="s">
        <v>516</v>
      </c>
      <c r="C448" t="s">
        <v>602</v>
      </c>
      <c r="D448" s="3">
        <v>0</v>
      </c>
      <c r="E448" t="s">
        <v>75</v>
      </c>
      <c r="F448" t="s">
        <v>401</v>
      </c>
      <c r="G448" s="2">
        <v>45649</v>
      </c>
      <c r="H448">
        <v>4042808</v>
      </c>
      <c r="I448" t="s">
        <v>383</v>
      </c>
      <c r="J448" t="s">
        <v>255</v>
      </c>
      <c r="K448">
        <v>20.329999999999998</v>
      </c>
      <c r="L448">
        <v>68</v>
      </c>
      <c r="M448" t="s">
        <v>248</v>
      </c>
      <c r="N448" t="s">
        <v>252</v>
      </c>
      <c r="O448">
        <v>6.5</v>
      </c>
      <c r="P448">
        <v>20.329999999999998</v>
      </c>
      <c r="Q448">
        <v>2</v>
      </c>
      <c r="R448">
        <v>40.659999999999997</v>
      </c>
      <c r="S448">
        <v>47.16</v>
      </c>
      <c r="T448">
        <v>0</v>
      </c>
      <c r="U448" s="91">
        <v>0</v>
      </c>
      <c r="V448" s="91">
        <v>0</v>
      </c>
      <c r="W448">
        <v>35.787500000000001</v>
      </c>
      <c r="X448">
        <v>1.1333333333333333</v>
      </c>
      <c r="Y448">
        <v>40.55916666666667</v>
      </c>
      <c r="Z448" s="183">
        <v>6.6007999999999996</v>
      </c>
      <c r="AA448" t="s">
        <v>23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40.55916666666667</v>
      </c>
      <c r="AE448"/>
    </row>
    <row r="449" spans="1:31" x14ac:dyDescent="0.25">
      <c r="A449" t="s">
        <v>138</v>
      </c>
      <c r="B449" t="s">
        <v>509</v>
      </c>
      <c r="C449" t="s">
        <v>916</v>
      </c>
      <c r="D449" s="3">
        <v>0</v>
      </c>
      <c r="E449" t="s">
        <v>75</v>
      </c>
      <c r="F449" t="s">
        <v>384</v>
      </c>
      <c r="G449" s="2">
        <v>45649</v>
      </c>
      <c r="H449">
        <v>4043082</v>
      </c>
      <c r="I449" t="s">
        <v>36</v>
      </c>
      <c r="J449" t="s">
        <v>255</v>
      </c>
      <c r="K449">
        <v>8.24</v>
      </c>
      <c r="L449">
        <v>32</v>
      </c>
      <c r="M449" t="s">
        <v>248</v>
      </c>
      <c r="N449" t="s">
        <v>252</v>
      </c>
      <c r="O449">
        <v>5</v>
      </c>
      <c r="P449">
        <v>8.24</v>
      </c>
      <c r="Q449">
        <v>1.75</v>
      </c>
      <c r="R449">
        <v>14.42</v>
      </c>
      <c r="S449">
        <v>19.420000000000002</v>
      </c>
      <c r="T449">
        <v>0</v>
      </c>
      <c r="U449" s="91">
        <v>0</v>
      </c>
      <c r="V449" s="91">
        <v>0</v>
      </c>
      <c r="W449">
        <v>29</v>
      </c>
      <c r="X449">
        <v>0.53333333333333333</v>
      </c>
      <c r="Y449">
        <v>15.466666666666667</v>
      </c>
      <c r="Z449" s="183">
        <v>3.9533</v>
      </c>
      <c r="AA449" t="s">
        <v>37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15.466666666666667</v>
      </c>
      <c r="AE449"/>
    </row>
    <row r="450" spans="1:31" x14ac:dyDescent="0.25">
      <c r="A450" t="s">
        <v>144</v>
      </c>
      <c r="B450" t="s">
        <v>917</v>
      </c>
      <c r="C450" t="s">
        <v>478</v>
      </c>
      <c r="D450" s="3">
        <v>0</v>
      </c>
      <c r="E450" t="s">
        <v>75</v>
      </c>
      <c r="F450" t="s">
        <v>396</v>
      </c>
      <c r="G450" s="2">
        <v>45649</v>
      </c>
      <c r="H450">
        <v>4044753</v>
      </c>
      <c r="I450" t="s">
        <v>39</v>
      </c>
      <c r="J450" t="s">
        <v>255</v>
      </c>
      <c r="K450">
        <v>14.08</v>
      </c>
      <c r="L450">
        <v>51</v>
      </c>
      <c r="M450" t="s">
        <v>248</v>
      </c>
      <c r="N450" t="s">
        <v>252</v>
      </c>
      <c r="O450">
        <v>5</v>
      </c>
      <c r="P450">
        <v>14.08</v>
      </c>
      <c r="Q450">
        <v>1.75</v>
      </c>
      <c r="R450">
        <v>24.64</v>
      </c>
      <c r="S450">
        <v>29.64</v>
      </c>
      <c r="T450">
        <v>3</v>
      </c>
      <c r="U450" s="91">
        <v>0</v>
      </c>
      <c r="V450" s="91">
        <v>3</v>
      </c>
      <c r="W450">
        <v>29</v>
      </c>
      <c r="X450">
        <v>0.85</v>
      </c>
      <c r="Y450">
        <v>24.65</v>
      </c>
      <c r="Z450" s="183">
        <v>4.99</v>
      </c>
      <c r="AA450" t="s">
        <v>37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24.65</v>
      </c>
      <c r="AE450"/>
    </row>
    <row r="451" spans="1:31" x14ac:dyDescent="0.25">
      <c r="A451" t="s">
        <v>18</v>
      </c>
      <c r="B451" t="s">
        <v>640</v>
      </c>
      <c r="C451" t="s">
        <v>918</v>
      </c>
      <c r="D451" s="3">
        <v>0</v>
      </c>
      <c r="E451" t="s">
        <v>75</v>
      </c>
      <c r="F451" t="s">
        <v>394</v>
      </c>
      <c r="G451" s="2">
        <v>45649</v>
      </c>
      <c r="H451">
        <v>4042887</v>
      </c>
      <c r="I451" t="s">
        <v>24</v>
      </c>
      <c r="J451" t="s">
        <v>258</v>
      </c>
      <c r="K451">
        <v>5.55</v>
      </c>
      <c r="L451">
        <v>29</v>
      </c>
      <c r="M451" t="s">
        <v>249</v>
      </c>
      <c r="N451" t="s">
        <v>252</v>
      </c>
      <c r="O451">
        <v>6.5</v>
      </c>
      <c r="P451">
        <v>5.55</v>
      </c>
      <c r="Q451">
        <v>2</v>
      </c>
      <c r="R451">
        <v>11.1</v>
      </c>
      <c r="S451">
        <v>17.600000000000001</v>
      </c>
      <c r="T451">
        <v>0</v>
      </c>
      <c r="U451" s="91">
        <v>0</v>
      </c>
      <c r="V451" s="91">
        <v>0</v>
      </c>
      <c r="W451">
        <v>35.787500000000001</v>
      </c>
      <c r="X451">
        <v>0.48333333333333334</v>
      </c>
      <c r="Y451">
        <v>17.297291666666666</v>
      </c>
      <c r="Z451" s="183">
        <v>0.30270000000000002</v>
      </c>
      <c r="AA451" t="s">
        <v>23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17.29729166666667</v>
      </c>
      <c r="AE451"/>
    </row>
    <row r="452" spans="1:31" x14ac:dyDescent="0.25">
      <c r="A452" t="s">
        <v>138</v>
      </c>
      <c r="B452" t="s">
        <v>513</v>
      </c>
      <c r="C452" t="s">
        <v>919</v>
      </c>
      <c r="D452" s="3">
        <v>0</v>
      </c>
      <c r="E452" t="s">
        <v>75</v>
      </c>
      <c r="F452" t="s">
        <v>384</v>
      </c>
      <c r="G452" s="2">
        <v>45649</v>
      </c>
      <c r="H452">
        <v>4043050</v>
      </c>
      <c r="I452" t="s">
        <v>36</v>
      </c>
      <c r="J452" t="s">
        <v>255</v>
      </c>
      <c r="K452">
        <v>4.38</v>
      </c>
      <c r="L452">
        <v>17</v>
      </c>
      <c r="M452" t="s">
        <v>248</v>
      </c>
      <c r="N452" t="s">
        <v>252</v>
      </c>
      <c r="O452">
        <v>5</v>
      </c>
      <c r="P452">
        <v>4.38</v>
      </c>
      <c r="Q452">
        <v>1.75</v>
      </c>
      <c r="R452">
        <v>7.665</v>
      </c>
      <c r="S452">
        <v>12.664999999999999</v>
      </c>
      <c r="T452">
        <v>5.5</v>
      </c>
      <c r="U452" s="91">
        <v>0</v>
      </c>
      <c r="V452" s="91">
        <v>5.5</v>
      </c>
      <c r="W452">
        <v>29</v>
      </c>
      <c r="X452">
        <v>0.28333333333333333</v>
      </c>
      <c r="Y452">
        <v>8.2166666666666668</v>
      </c>
      <c r="Z452" s="183">
        <v>4.4482999999999997</v>
      </c>
      <c r="AA452" t="s">
        <v>37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8.2166666666666668</v>
      </c>
      <c r="AE452"/>
    </row>
    <row r="453" spans="1:31" x14ac:dyDescent="0.25">
      <c r="A453" t="s">
        <v>144</v>
      </c>
      <c r="B453" t="s">
        <v>583</v>
      </c>
      <c r="C453" t="s">
        <v>920</v>
      </c>
      <c r="D453" s="3">
        <v>0</v>
      </c>
      <c r="E453" t="s">
        <v>75</v>
      </c>
      <c r="F453" t="s">
        <v>396</v>
      </c>
      <c r="G453" s="2">
        <v>45649</v>
      </c>
      <c r="H453">
        <v>4043052</v>
      </c>
      <c r="I453" t="s">
        <v>39</v>
      </c>
      <c r="J453" t="s">
        <v>255</v>
      </c>
      <c r="K453">
        <v>17.3</v>
      </c>
      <c r="L453">
        <v>75</v>
      </c>
      <c r="M453" t="s">
        <v>248</v>
      </c>
      <c r="N453" t="s">
        <v>252</v>
      </c>
      <c r="O453">
        <v>5</v>
      </c>
      <c r="P453">
        <v>17.3</v>
      </c>
      <c r="Q453">
        <v>1.75</v>
      </c>
      <c r="R453">
        <v>30.275000000000002</v>
      </c>
      <c r="S453">
        <v>35.275000000000006</v>
      </c>
      <c r="T453">
        <v>0</v>
      </c>
      <c r="U453" s="91">
        <v>0</v>
      </c>
      <c r="V453" s="91">
        <v>0</v>
      </c>
      <c r="W453">
        <v>29</v>
      </c>
      <c r="X453">
        <v>1.25</v>
      </c>
      <c r="Y453">
        <v>36.25</v>
      </c>
      <c r="Z453" s="183">
        <v>-0.97499999999999998</v>
      </c>
      <c r="AA453" t="s">
        <v>37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36.25</v>
      </c>
      <c r="AE453"/>
    </row>
    <row r="454" spans="1:31" x14ac:dyDescent="0.25">
      <c r="A454" t="s">
        <v>142</v>
      </c>
      <c r="B454" t="s">
        <v>555</v>
      </c>
      <c r="C454" t="s">
        <v>747</v>
      </c>
      <c r="D454" s="3">
        <v>0</v>
      </c>
      <c r="E454" t="s">
        <v>75</v>
      </c>
      <c r="F454" t="s">
        <v>395</v>
      </c>
      <c r="G454" s="2">
        <v>45649</v>
      </c>
      <c r="H454">
        <v>4043051</v>
      </c>
      <c r="I454" t="s">
        <v>41</v>
      </c>
      <c r="J454" t="s">
        <v>255</v>
      </c>
      <c r="K454">
        <v>17.3</v>
      </c>
      <c r="L454">
        <v>24</v>
      </c>
      <c r="M454" t="s">
        <v>248</v>
      </c>
      <c r="N454" t="s">
        <v>252</v>
      </c>
      <c r="O454">
        <v>5</v>
      </c>
      <c r="P454">
        <v>17.3</v>
      </c>
      <c r="Q454">
        <v>1.75</v>
      </c>
      <c r="R454">
        <v>30.275000000000002</v>
      </c>
      <c r="S454">
        <v>35.275000000000006</v>
      </c>
      <c r="T454">
        <v>0</v>
      </c>
      <c r="U454" s="91">
        <v>0</v>
      </c>
      <c r="V454" s="91">
        <v>0</v>
      </c>
      <c r="W454">
        <v>32.5</v>
      </c>
      <c r="X454">
        <v>0.4</v>
      </c>
      <c r="Y454">
        <v>13</v>
      </c>
      <c r="Z454" s="183">
        <v>22.274999999999999</v>
      </c>
      <c r="AA454" t="s">
        <v>23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13</v>
      </c>
      <c r="AE454"/>
    </row>
    <row r="455" spans="1:31" x14ac:dyDescent="0.25">
      <c r="A455" t="s">
        <v>143</v>
      </c>
      <c r="B455" t="s">
        <v>567</v>
      </c>
      <c r="C455" t="s">
        <v>921</v>
      </c>
      <c r="D455" s="3">
        <v>0</v>
      </c>
      <c r="E455" t="s">
        <v>75</v>
      </c>
      <c r="F455" t="s">
        <v>399</v>
      </c>
      <c r="G455" s="2">
        <v>45649</v>
      </c>
      <c r="H455">
        <v>4043049</v>
      </c>
      <c r="I455" t="s">
        <v>400</v>
      </c>
      <c r="J455" t="s">
        <v>258</v>
      </c>
      <c r="K455">
        <v>4.88</v>
      </c>
      <c r="L455">
        <v>23</v>
      </c>
      <c r="M455" t="s">
        <v>249</v>
      </c>
      <c r="N455" t="s">
        <v>252</v>
      </c>
      <c r="O455">
        <v>6.5</v>
      </c>
      <c r="P455">
        <v>4.88</v>
      </c>
      <c r="Q455">
        <v>2</v>
      </c>
      <c r="R455">
        <v>9.76</v>
      </c>
      <c r="S455">
        <v>16.259999999999998</v>
      </c>
      <c r="T455">
        <v>0</v>
      </c>
      <c r="U455" s="91">
        <v>0</v>
      </c>
      <c r="V455" s="91">
        <v>0</v>
      </c>
      <c r="W455">
        <v>32.5</v>
      </c>
      <c r="X455">
        <v>0.38333333333333336</v>
      </c>
      <c r="Y455">
        <v>12.458333333333334</v>
      </c>
      <c r="Z455" s="183">
        <v>3.8016999999999999</v>
      </c>
      <c r="AA455" t="s">
        <v>23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12.458333333333334</v>
      </c>
      <c r="AE455"/>
    </row>
    <row r="456" spans="1:31" x14ac:dyDescent="0.25">
      <c r="A456" t="s">
        <v>142</v>
      </c>
      <c r="B456" t="s">
        <v>445</v>
      </c>
      <c r="C456" t="s">
        <v>832</v>
      </c>
      <c r="D456" s="3">
        <v>0</v>
      </c>
      <c r="E456" t="s">
        <v>75</v>
      </c>
      <c r="F456" t="s">
        <v>395</v>
      </c>
      <c r="G456" s="2">
        <v>45649</v>
      </c>
      <c r="H456">
        <v>4043048</v>
      </c>
      <c r="I456" t="s">
        <v>41</v>
      </c>
      <c r="J456" t="s">
        <v>258</v>
      </c>
      <c r="K456">
        <v>4.88</v>
      </c>
      <c r="L456">
        <v>13</v>
      </c>
      <c r="M456" t="s">
        <v>249</v>
      </c>
      <c r="N456" t="s">
        <v>252</v>
      </c>
      <c r="O456">
        <v>6.5</v>
      </c>
      <c r="P456">
        <v>4.88</v>
      </c>
      <c r="Q456">
        <v>2</v>
      </c>
      <c r="R456">
        <v>9.76</v>
      </c>
      <c r="S456">
        <v>16.259999999999998</v>
      </c>
      <c r="T456">
        <v>0</v>
      </c>
      <c r="U456" s="91">
        <v>0</v>
      </c>
      <c r="V456" s="91">
        <v>0</v>
      </c>
      <c r="W456">
        <v>32.5</v>
      </c>
      <c r="X456">
        <v>0.21666666666666667</v>
      </c>
      <c r="Y456">
        <v>7.041666666666667</v>
      </c>
      <c r="Z456" s="183">
        <v>9.2182999999999993</v>
      </c>
      <c r="AA456" t="s">
        <v>23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7.041666666666667</v>
      </c>
      <c r="AE456"/>
    </row>
    <row r="457" spans="1:31" x14ac:dyDescent="0.25">
      <c r="A457" t="s">
        <v>138</v>
      </c>
      <c r="B457" t="s">
        <v>513</v>
      </c>
      <c r="C457" t="s">
        <v>506</v>
      </c>
      <c r="D457" s="3">
        <v>0</v>
      </c>
      <c r="E457" t="s">
        <v>75</v>
      </c>
      <c r="F457" t="s">
        <v>384</v>
      </c>
      <c r="G457" s="2">
        <v>45649</v>
      </c>
      <c r="H457">
        <v>4043034</v>
      </c>
      <c r="I457" t="s">
        <v>36</v>
      </c>
      <c r="J457" t="s">
        <v>255</v>
      </c>
      <c r="K457">
        <v>10.039999999999999</v>
      </c>
      <c r="L457">
        <v>32</v>
      </c>
      <c r="M457" t="s">
        <v>248</v>
      </c>
      <c r="N457" t="s">
        <v>252</v>
      </c>
      <c r="O457">
        <v>5</v>
      </c>
      <c r="P457">
        <v>10.039999999999999</v>
      </c>
      <c r="Q457">
        <v>1.75</v>
      </c>
      <c r="R457">
        <v>17.57</v>
      </c>
      <c r="S457">
        <v>22.57</v>
      </c>
      <c r="T457">
        <v>0</v>
      </c>
      <c r="U457" s="91">
        <v>0</v>
      </c>
      <c r="V457" s="91">
        <v>0</v>
      </c>
      <c r="W457">
        <v>29</v>
      </c>
      <c r="X457">
        <v>0.53333333333333333</v>
      </c>
      <c r="Y457">
        <v>15.466666666666667</v>
      </c>
      <c r="Z457" s="183">
        <v>7.1032999999999999</v>
      </c>
      <c r="AA457" t="s">
        <v>37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15.466666666666667</v>
      </c>
      <c r="AE457"/>
    </row>
    <row r="458" spans="1:31" x14ac:dyDescent="0.25">
      <c r="A458" t="s">
        <v>18</v>
      </c>
      <c r="B458" t="s">
        <v>449</v>
      </c>
      <c r="C458" t="s">
        <v>765</v>
      </c>
      <c r="D458" s="3">
        <v>0</v>
      </c>
      <c r="E458" t="s">
        <v>75</v>
      </c>
      <c r="F458" t="s">
        <v>394</v>
      </c>
      <c r="G458" s="2">
        <v>45649</v>
      </c>
      <c r="H458">
        <v>4042884</v>
      </c>
      <c r="I458" t="s">
        <v>24</v>
      </c>
      <c r="J458" t="s">
        <v>255</v>
      </c>
      <c r="K458">
        <v>10.39</v>
      </c>
      <c r="L458">
        <v>30</v>
      </c>
      <c r="M458" t="s">
        <v>248</v>
      </c>
      <c r="N458" t="s">
        <v>252</v>
      </c>
      <c r="O458">
        <v>6.5</v>
      </c>
      <c r="P458">
        <v>10.39</v>
      </c>
      <c r="Q458">
        <v>2</v>
      </c>
      <c r="R458">
        <v>20.78</v>
      </c>
      <c r="S458">
        <v>27.28</v>
      </c>
      <c r="T458">
        <v>5.5</v>
      </c>
      <c r="U458" s="91">
        <v>0</v>
      </c>
      <c r="V458" s="91">
        <v>5.5</v>
      </c>
      <c r="W458">
        <v>35.787500000000001</v>
      </c>
      <c r="X458">
        <v>0.5</v>
      </c>
      <c r="Y458">
        <v>17.893750000000001</v>
      </c>
      <c r="Z458" s="183">
        <v>9.3862000000000005</v>
      </c>
      <c r="AA458" t="s">
        <v>23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17.893750000000001</v>
      </c>
      <c r="AE458"/>
    </row>
    <row r="459" spans="1:31" x14ac:dyDescent="0.25">
      <c r="A459" t="s">
        <v>144</v>
      </c>
      <c r="B459" t="s">
        <v>609</v>
      </c>
      <c r="C459" t="s">
        <v>470</v>
      </c>
      <c r="D459" s="3">
        <v>0</v>
      </c>
      <c r="E459" t="s">
        <v>75</v>
      </c>
      <c r="F459" t="s">
        <v>396</v>
      </c>
      <c r="G459" s="2">
        <v>45649</v>
      </c>
      <c r="H459">
        <v>4042885</v>
      </c>
      <c r="I459" t="s">
        <v>39</v>
      </c>
      <c r="J459" t="s">
        <v>255</v>
      </c>
      <c r="K459">
        <v>10.39</v>
      </c>
      <c r="L459">
        <v>48</v>
      </c>
      <c r="M459" t="s">
        <v>248</v>
      </c>
      <c r="N459" t="s">
        <v>252</v>
      </c>
      <c r="O459">
        <v>5</v>
      </c>
      <c r="P459">
        <v>10.39</v>
      </c>
      <c r="Q459">
        <v>1.75</v>
      </c>
      <c r="R459">
        <v>18.182500000000001</v>
      </c>
      <c r="S459">
        <v>23.182500000000001</v>
      </c>
      <c r="T459">
        <v>0</v>
      </c>
      <c r="U459" s="91">
        <v>0</v>
      </c>
      <c r="V459" s="91">
        <v>0</v>
      </c>
      <c r="W459">
        <v>29</v>
      </c>
      <c r="X459">
        <v>0.8</v>
      </c>
      <c r="Y459">
        <v>23.200000000000003</v>
      </c>
      <c r="Z459" s="183">
        <v>-1.7500000000000002E-2</v>
      </c>
      <c r="AA459" t="s">
        <v>37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23.2</v>
      </c>
      <c r="AE459"/>
    </row>
    <row r="460" spans="1:31" x14ac:dyDescent="0.25">
      <c r="A460" t="s">
        <v>18</v>
      </c>
      <c r="B460" t="s">
        <v>599</v>
      </c>
      <c r="C460" t="s">
        <v>562</v>
      </c>
      <c r="D460" s="3">
        <v>0</v>
      </c>
      <c r="E460" t="s">
        <v>75</v>
      </c>
      <c r="F460" t="s">
        <v>387</v>
      </c>
      <c r="G460" s="2">
        <v>45649</v>
      </c>
      <c r="H460">
        <v>4043261</v>
      </c>
      <c r="I460" t="s">
        <v>388</v>
      </c>
      <c r="J460" t="s">
        <v>255</v>
      </c>
      <c r="K460">
        <v>21.37</v>
      </c>
      <c r="L460">
        <v>41</v>
      </c>
      <c r="M460" t="s">
        <v>248</v>
      </c>
      <c r="N460" t="s">
        <v>252</v>
      </c>
      <c r="O460">
        <v>6.5</v>
      </c>
      <c r="P460">
        <v>21.37</v>
      </c>
      <c r="Q460">
        <v>2</v>
      </c>
      <c r="R460">
        <v>42.74</v>
      </c>
      <c r="S460">
        <v>49.24</v>
      </c>
      <c r="T460">
        <v>5.5</v>
      </c>
      <c r="U460" s="91">
        <v>0</v>
      </c>
      <c r="V460" s="91">
        <v>5.5</v>
      </c>
      <c r="W460">
        <v>35.787500000000001</v>
      </c>
      <c r="X460">
        <v>0.68333333333333335</v>
      </c>
      <c r="Y460">
        <v>24.454791666666669</v>
      </c>
      <c r="Z460" s="183">
        <v>24.7852</v>
      </c>
      <c r="AA460" t="s">
        <v>23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24.454791666666669</v>
      </c>
      <c r="AE460"/>
    </row>
    <row r="461" spans="1:31" x14ac:dyDescent="0.25">
      <c r="A461" t="s">
        <v>136</v>
      </c>
      <c r="B461" t="s">
        <v>922</v>
      </c>
      <c r="C461" t="s">
        <v>811</v>
      </c>
      <c r="D461" s="3">
        <v>0</v>
      </c>
      <c r="E461" t="s">
        <v>75</v>
      </c>
      <c r="F461" t="s">
        <v>228</v>
      </c>
      <c r="G461" s="2">
        <v>45649</v>
      </c>
      <c r="H461">
        <v>4043482</v>
      </c>
      <c r="I461" t="s">
        <v>58</v>
      </c>
      <c r="J461" t="s">
        <v>257</v>
      </c>
      <c r="K461">
        <v>4.01</v>
      </c>
      <c r="L461">
        <v>13</v>
      </c>
      <c r="M461" t="s">
        <v>248</v>
      </c>
      <c r="N461" t="s">
        <v>252</v>
      </c>
      <c r="O461">
        <v>5</v>
      </c>
      <c r="P461">
        <v>4.01</v>
      </c>
      <c r="Q461">
        <v>1.75</v>
      </c>
      <c r="R461">
        <v>7.0175000000000001</v>
      </c>
      <c r="S461">
        <v>12.0175</v>
      </c>
      <c r="T461">
        <v>3.75</v>
      </c>
      <c r="U461" s="91">
        <v>0</v>
      </c>
      <c r="V461" s="91">
        <v>3.75</v>
      </c>
      <c r="W461">
        <v>32.5</v>
      </c>
      <c r="X461">
        <v>0.21666666666666667</v>
      </c>
      <c r="Y461">
        <v>7.041666666666667</v>
      </c>
      <c r="Z461" s="183">
        <v>4.9757999999999996</v>
      </c>
      <c r="AA461" t="s">
        <v>23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7.041666666666667</v>
      </c>
      <c r="AE461"/>
    </row>
    <row r="462" spans="1:31" x14ac:dyDescent="0.25">
      <c r="A462" t="s">
        <v>21</v>
      </c>
      <c r="B462" t="s">
        <v>923</v>
      </c>
      <c r="C462" t="s">
        <v>821</v>
      </c>
      <c r="D462" s="3">
        <v>1</v>
      </c>
      <c r="E462" t="s">
        <v>75</v>
      </c>
      <c r="F462" t="s">
        <v>232</v>
      </c>
      <c r="G462" s="2">
        <v>45649</v>
      </c>
      <c r="H462">
        <v>4043480</v>
      </c>
      <c r="I462" t="s">
        <v>233</v>
      </c>
      <c r="J462" t="s">
        <v>257</v>
      </c>
      <c r="K462">
        <v>4.01</v>
      </c>
      <c r="L462">
        <v>46</v>
      </c>
      <c r="M462" t="s">
        <v>248</v>
      </c>
      <c r="N462" t="s">
        <v>252</v>
      </c>
      <c r="O462">
        <v>5</v>
      </c>
      <c r="P462">
        <v>4.01</v>
      </c>
      <c r="Q462">
        <v>1.75</v>
      </c>
      <c r="R462">
        <v>7.0175000000000001</v>
      </c>
      <c r="S462">
        <v>12.0175</v>
      </c>
      <c r="T462">
        <v>5</v>
      </c>
      <c r="U462" s="91">
        <v>5</v>
      </c>
      <c r="V462" s="91">
        <v>0</v>
      </c>
      <c r="W462">
        <v>32.5</v>
      </c>
      <c r="X462">
        <v>0.76666666666666672</v>
      </c>
      <c r="Y462">
        <v>24.916666666666668</v>
      </c>
      <c r="Z462" s="183">
        <v>-12.8992</v>
      </c>
      <c r="AA462" t="s">
        <v>23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24.916666666666668</v>
      </c>
      <c r="AE462"/>
    </row>
    <row r="463" spans="1:31" x14ac:dyDescent="0.25">
      <c r="A463" t="s">
        <v>21</v>
      </c>
      <c r="B463" t="s">
        <v>924</v>
      </c>
      <c r="C463" t="s">
        <v>675</v>
      </c>
      <c r="D463" s="3">
        <v>0</v>
      </c>
      <c r="E463" t="s">
        <v>75</v>
      </c>
      <c r="F463" t="s">
        <v>230</v>
      </c>
      <c r="G463" s="2">
        <v>45649</v>
      </c>
      <c r="H463">
        <v>4043446</v>
      </c>
      <c r="I463" t="s">
        <v>231</v>
      </c>
      <c r="J463" t="s">
        <v>260</v>
      </c>
      <c r="K463">
        <v>10.7</v>
      </c>
      <c r="L463">
        <v>27</v>
      </c>
      <c r="M463" t="s">
        <v>248</v>
      </c>
      <c r="N463" t="s">
        <v>252</v>
      </c>
      <c r="O463">
        <v>5</v>
      </c>
      <c r="P463">
        <v>10.7</v>
      </c>
      <c r="Q463">
        <v>1.75</v>
      </c>
      <c r="R463">
        <v>18.724999999999998</v>
      </c>
      <c r="S463">
        <v>23.724999999999998</v>
      </c>
      <c r="T463">
        <v>0</v>
      </c>
      <c r="U463" s="91">
        <v>0</v>
      </c>
      <c r="V463" s="91">
        <v>0</v>
      </c>
      <c r="W463">
        <v>32.5</v>
      </c>
      <c r="X463">
        <v>0.45</v>
      </c>
      <c r="Y463">
        <v>14.625</v>
      </c>
      <c r="Z463" s="183">
        <v>9.1</v>
      </c>
      <c r="AA463" t="s">
        <v>23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14.625</v>
      </c>
      <c r="AE463"/>
    </row>
    <row r="464" spans="1:31" x14ac:dyDescent="0.25">
      <c r="A464" t="s">
        <v>18</v>
      </c>
      <c r="B464" t="s">
        <v>925</v>
      </c>
      <c r="C464" t="s">
        <v>677</v>
      </c>
      <c r="D464" s="3">
        <v>0</v>
      </c>
      <c r="E464" t="s">
        <v>75</v>
      </c>
      <c r="F464" t="s">
        <v>387</v>
      </c>
      <c r="G464" s="2">
        <v>45649</v>
      </c>
      <c r="H464">
        <v>4043265</v>
      </c>
      <c r="I464" t="s">
        <v>388</v>
      </c>
      <c r="J464" t="s">
        <v>255</v>
      </c>
      <c r="K464">
        <v>21.37</v>
      </c>
      <c r="L464">
        <v>74</v>
      </c>
      <c r="M464" t="s">
        <v>248</v>
      </c>
      <c r="N464" t="s">
        <v>252</v>
      </c>
      <c r="O464">
        <v>6.5</v>
      </c>
      <c r="P464">
        <v>21.37</v>
      </c>
      <c r="Q464">
        <v>2</v>
      </c>
      <c r="R464">
        <v>42.74</v>
      </c>
      <c r="S464">
        <v>49.24</v>
      </c>
      <c r="T464">
        <v>5.5</v>
      </c>
      <c r="U464" s="91">
        <v>0</v>
      </c>
      <c r="V464" s="91">
        <v>5.5</v>
      </c>
      <c r="W464">
        <v>35.787500000000001</v>
      </c>
      <c r="X464">
        <v>1.2333333333333334</v>
      </c>
      <c r="Y464">
        <v>44.137916666666669</v>
      </c>
      <c r="Z464" s="183">
        <v>5.1021000000000001</v>
      </c>
      <c r="AA464" t="s">
        <v>23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44.137916666666669</v>
      </c>
      <c r="AE464"/>
    </row>
    <row r="465" spans="1:31" x14ac:dyDescent="0.25">
      <c r="A465" t="s">
        <v>18</v>
      </c>
      <c r="B465" t="s">
        <v>926</v>
      </c>
      <c r="C465" t="s">
        <v>816</v>
      </c>
      <c r="D465" s="3">
        <v>0</v>
      </c>
      <c r="E465" t="s">
        <v>75</v>
      </c>
      <c r="F465" t="s">
        <v>401</v>
      </c>
      <c r="G465" s="2">
        <v>45649</v>
      </c>
      <c r="H465">
        <v>4044775</v>
      </c>
      <c r="I465" t="s">
        <v>383</v>
      </c>
      <c r="J465" t="s">
        <v>258</v>
      </c>
      <c r="K465">
        <v>8.6199999999999992</v>
      </c>
      <c r="L465">
        <v>17</v>
      </c>
      <c r="M465" t="s">
        <v>249</v>
      </c>
      <c r="N465" t="s">
        <v>252</v>
      </c>
      <c r="O465">
        <v>6.5</v>
      </c>
      <c r="P465">
        <v>8.6199999999999992</v>
      </c>
      <c r="Q465">
        <v>2</v>
      </c>
      <c r="R465">
        <v>17.239999999999998</v>
      </c>
      <c r="S465">
        <v>23.74</v>
      </c>
      <c r="T465">
        <v>0</v>
      </c>
      <c r="U465" s="91">
        <v>0</v>
      </c>
      <c r="V465" s="91">
        <v>0</v>
      </c>
      <c r="W465">
        <v>35.787500000000001</v>
      </c>
      <c r="X465">
        <v>0.28333333333333333</v>
      </c>
      <c r="Y465">
        <v>10.139791666666667</v>
      </c>
      <c r="Z465" s="183">
        <v>13.600199999999999</v>
      </c>
      <c r="AA465" t="s">
        <v>23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10.139791666666667</v>
      </c>
      <c r="AE465"/>
    </row>
    <row r="466" spans="1:31" x14ac:dyDescent="0.25">
      <c r="A466" t="s">
        <v>18</v>
      </c>
      <c r="B466" t="s">
        <v>687</v>
      </c>
      <c r="C466" t="s">
        <v>927</v>
      </c>
      <c r="D466" s="3">
        <v>0</v>
      </c>
      <c r="E466" t="s">
        <v>75</v>
      </c>
      <c r="F466" t="s">
        <v>394</v>
      </c>
      <c r="G466" s="2">
        <v>45649</v>
      </c>
      <c r="H466">
        <v>4042886</v>
      </c>
      <c r="I466" t="s">
        <v>24</v>
      </c>
      <c r="J466" t="s">
        <v>258</v>
      </c>
      <c r="K466">
        <v>5.55</v>
      </c>
      <c r="L466">
        <v>36</v>
      </c>
      <c r="M466" t="s">
        <v>249</v>
      </c>
      <c r="N466" t="s">
        <v>252</v>
      </c>
      <c r="O466">
        <v>6.5</v>
      </c>
      <c r="P466">
        <v>5.55</v>
      </c>
      <c r="Q466">
        <v>2</v>
      </c>
      <c r="R466">
        <v>11.1</v>
      </c>
      <c r="S466">
        <v>17.600000000000001</v>
      </c>
      <c r="T466">
        <v>5.5</v>
      </c>
      <c r="U466" s="91">
        <v>0</v>
      </c>
      <c r="V466" s="91">
        <v>5.5</v>
      </c>
      <c r="W466">
        <v>35.787500000000001</v>
      </c>
      <c r="X466">
        <v>0.6</v>
      </c>
      <c r="Y466">
        <v>21.4725</v>
      </c>
      <c r="Z466" s="183">
        <v>-3.8725000000000001</v>
      </c>
      <c r="AA466" t="s">
        <v>23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21.472500000000004</v>
      </c>
      <c r="AE466"/>
    </row>
    <row r="467" spans="1:31" x14ac:dyDescent="0.25">
      <c r="A467" t="s">
        <v>144</v>
      </c>
      <c r="B467" t="s">
        <v>583</v>
      </c>
      <c r="C467" t="s">
        <v>511</v>
      </c>
      <c r="D467" s="3">
        <v>0</v>
      </c>
      <c r="E467" t="s">
        <v>75</v>
      </c>
      <c r="F467" t="s">
        <v>396</v>
      </c>
      <c r="G467" s="2">
        <v>45649</v>
      </c>
      <c r="H467">
        <v>4043083</v>
      </c>
      <c r="I467" t="s">
        <v>39</v>
      </c>
      <c r="J467" t="s">
        <v>255</v>
      </c>
      <c r="K467">
        <v>8.24</v>
      </c>
      <c r="L467">
        <v>56</v>
      </c>
      <c r="M467" t="s">
        <v>248</v>
      </c>
      <c r="N467" t="s">
        <v>252</v>
      </c>
      <c r="O467">
        <v>5</v>
      </c>
      <c r="P467">
        <v>8.24</v>
      </c>
      <c r="Q467">
        <v>1.75</v>
      </c>
      <c r="R467">
        <v>14.42</v>
      </c>
      <c r="S467">
        <v>19.420000000000002</v>
      </c>
      <c r="T467">
        <v>0</v>
      </c>
      <c r="U467" s="91">
        <v>0</v>
      </c>
      <c r="V467" s="91">
        <v>0</v>
      </c>
      <c r="W467">
        <v>29</v>
      </c>
      <c r="X467">
        <v>0.93333333333333335</v>
      </c>
      <c r="Y467">
        <v>27.066666666666666</v>
      </c>
      <c r="Z467" s="183">
        <v>-7.6467000000000001</v>
      </c>
      <c r="AA467" t="s">
        <v>37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27.066666666666666</v>
      </c>
      <c r="AE467"/>
    </row>
    <row r="468" spans="1:31" x14ac:dyDescent="0.25">
      <c r="A468" t="s">
        <v>18</v>
      </c>
      <c r="B468" t="s">
        <v>611</v>
      </c>
      <c r="C468" t="s">
        <v>928</v>
      </c>
      <c r="D468" s="3">
        <v>0</v>
      </c>
      <c r="E468" t="s">
        <v>75</v>
      </c>
      <c r="F468" t="s">
        <v>394</v>
      </c>
      <c r="G468" s="2">
        <v>45649</v>
      </c>
      <c r="H468">
        <v>4046290</v>
      </c>
      <c r="I468" t="s">
        <v>24</v>
      </c>
      <c r="J468" t="s">
        <v>255</v>
      </c>
      <c r="K468">
        <v>14.46</v>
      </c>
      <c r="L468">
        <v>38</v>
      </c>
      <c r="M468" t="s">
        <v>248</v>
      </c>
      <c r="N468" t="s">
        <v>252</v>
      </c>
      <c r="O468">
        <v>6.5</v>
      </c>
      <c r="P468">
        <v>14.46</v>
      </c>
      <c r="Q468">
        <v>2</v>
      </c>
      <c r="R468">
        <v>28.92</v>
      </c>
      <c r="S468">
        <v>35.42</v>
      </c>
      <c r="T468">
        <v>5.5</v>
      </c>
      <c r="U468" s="91">
        <v>0</v>
      </c>
      <c r="V468" s="91">
        <v>5.5</v>
      </c>
      <c r="W468">
        <v>35.787500000000001</v>
      </c>
      <c r="X468">
        <v>0.6333333333333333</v>
      </c>
      <c r="Y468">
        <v>22.665416666666665</v>
      </c>
      <c r="Z468" s="183">
        <v>12.7546</v>
      </c>
      <c r="AA468" t="s">
        <v>23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22.665416666666665</v>
      </c>
      <c r="AE468"/>
    </row>
    <row r="469" spans="1:31" x14ac:dyDescent="0.25">
      <c r="A469" t="s">
        <v>18</v>
      </c>
      <c r="B469" t="s">
        <v>654</v>
      </c>
      <c r="C469" t="s">
        <v>442</v>
      </c>
      <c r="D469" s="3">
        <v>0</v>
      </c>
      <c r="E469" t="s">
        <v>75</v>
      </c>
      <c r="F469" t="s">
        <v>390</v>
      </c>
      <c r="G469" s="2">
        <v>45649</v>
      </c>
      <c r="H469">
        <v>4044845</v>
      </c>
      <c r="I469" t="s">
        <v>19</v>
      </c>
      <c r="J469" t="s">
        <v>391</v>
      </c>
      <c r="K469">
        <v>31.87</v>
      </c>
      <c r="L469">
        <v>45</v>
      </c>
      <c r="M469" t="s">
        <v>248</v>
      </c>
      <c r="N469" t="s">
        <v>252</v>
      </c>
      <c r="O469">
        <v>6.5</v>
      </c>
      <c r="P469">
        <v>31.87</v>
      </c>
      <c r="Q469">
        <v>2</v>
      </c>
      <c r="R469">
        <v>63.74</v>
      </c>
      <c r="S469">
        <v>70.240000000000009</v>
      </c>
      <c r="T469">
        <v>5.5</v>
      </c>
      <c r="U469" s="91">
        <v>0</v>
      </c>
      <c r="V469" s="91">
        <v>5.5</v>
      </c>
      <c r="W469">
        <v>35.787500000000001</v>
      </c>
      <c r="X469">
        <v>0.75</v>
      </c>
      <c r="Y469">
        <v>26.840625000000003</v>
      </c>
      <c r="Z469" s="183">
        <v>43.3994</v>
      </c>
      <c r="AA469" t="s">
        <v>20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26.840624999999999</v>
      </c>
      <c r="AE469"/>
    </row>
    <row r="470" spans="1:31" x14ac:dyDescent="0.25">
      <c r="A470" t="s">
        <v>139</v>
      </c>
      <c r="B470" t="s">
        <v>876</v>
      </c>
      <c r="C470" t="s">
        <v>923</v>
      </c>
      <c r="D470" s="3">
        <v>0</v>
      </c>
      <c r="E470" t="s">
        <v>75</v>
      </c>
      <c r="F470" t="s">
        <v>389</v>
      </c>
      <c r="G470" s="2">
        <v>45649</v>
      </c>
      <c r="H470">
        <v>4046713</v>
      </c>
      <c r="I470" t="s">
        <v>43</v>
      </c>
      <c r="J470" t="s">
        <v>255</v>
      </c>
      <c r="K470">
        <v>23.4</v>
      </c>
      <c r="L470">
        <v>38</v>
      </c>
      <c r="M470" t="s">
        <v>248</v>
      </c>
      <c r="N470" t="s">
        <v>252</v>
      </c>
      <c r="O470">
        <v>5</v>
      </c>
      <c r="P470">
        <v>23.4</v>
      </c>
      <c r="Q470">
        <v>1.75</v>
      </c>
      <c r="R470">
        <v>40.949999999999996</v>
      </c>
      <c r="S470">
        <v>45.949999999999996</v>
      </c>
      <c r="T470">
        <v>5</v>
      </c>
      <c r="U470" s="91">
        <v>0</v>
      </c>
      <c r="V470" s="91">
        <v>5</v>
      </c>
      <c r="W470">
        <v>29</v>
      </c>
      <c r="X470">
        <v>0.6333333333333333</v>
      </c>
      <c r="Y470">
        <v>18.366666666666667</v>
      </c>
      <c r="Z470" s="183">
        <v>27.583300000000001</v>
      </c>
      <c r="AA470" t="s">
        <v>37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18.366666666666667</v>
      </c>
      <c r="AE470"/>
    </row>
    <row r="471" spans="1:31" x14ac:dyDescent="0.25">
      <c r="A471" t="s">
        <v>143</v>
      </c>
      <c r="B471" t="s">
        <v>547</v>
      </c>
      <c r="C471" t="s">
        <v>715</v>
      </c>
      <c r="D471" s="3">
        <v>0</v>
      </c>
      <c r="E471" t="s">
        <v>75</v>
      </c>
      <c r="F471" t="s">
        <v>399</v>
      </c>
      <c r="G471" s="2">
        <v>45649</v>
      </c>
      <c r="H471">
        <v>4046705</v>
      </c>
      <c r="I471" t="s">
        <v>400</v>
      </c>
      <c r="J471" t="s">
        <v>256</v>
      </c>
      <c r="K471">
        <v>9.5399999999999991</v>
      </c>
      <c r="L471">
        <v>34</v>
      </c>
      <c r="M471" t="s">
        <v>248</v>
      </c>
      <c r="N471" t="s">
        <v>252</v>
      </c>
      <c r="O471">
        <v>5</v>
      </c>
      <c r="P471">
        <v>9.5399999999999991</v>
      </c>
      <c r="Q471">
        <v>1.75</v>
      </c>
      <c r="R471">
        <v>16.695</v>
      </c>
      <c r="S471">
        <v>21.695</v>
      </c>
      <c r="T471">
        <v>10</v>
      </c>
      <c r="U471" s="91">
        <v>0</v>
      </c>
      <c r="V471" s="91">
        <v>10</v>
      </c>
      <c r="W471">
        <v>32.5</v>
      </c>
      <c r="X471">
        <v>0.56666666666666665</v>
      </c>
      <c r="Y471">
        <v>18.416666666666668</v>
      </c>
      <c r="Z471" s="183">
        <v>3.2783000000000002</v>
      </c>
      <c r="AA471" t="s">
        <v>23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18.416666666666668</v>
      </c>
      <c r="AE471"/>
    </row>
    <row r="472" spans="1:31" x14ac:dyDescent="0.25">
      <c r="A472" t="s">
        <v>138</v>
      </c>
      <c r="B472" t="s">
        <v>468</v>
      </c>
      <c r="C472" t="s">
        <v>871</v>
      </c>
      <c r="D472" s="3">
        <v>0</v>
      </c>
      <c r="E472" t="s">
        <v>75</v>
      </c>
      <c r="F472" t="s">
        <v>384</v>
      </c>
      <c r="G472" s="2">
        <v>45649</v>
      </c>
      <c r="H472">
        <v>4046704</v>
      </c>
      <c r="I472" t="s">
        <v>36</v>
      </c>
      <c r="J472" t="s">
        <v>256</v>
      </c>
      <c r="K472">
        <v>9.5399999999999991</v>
      </c>
      <c r="L472">
        <v>29</v>
      </c>
      <c r="M472" t="s">
        <v>248</v>
      </c>
      <c r="N472" t="s">
        <v>252</v>
      </c>
      <c r="O472">
        <v>5</v>
      </c>
      <c r="P472">
        <v>9.5399999999999991</v>
      </c>
      <c r="Q472">
        <v>1.75</v>
      </c>
      <c r="R472">
        <v>16.695</v>
      </c>
      <c r="S472">
        <v>21.695</v>
      </c>
      <c r="T472">
        <v>11</v>
      </c>
      <c r="U472" s="91">
        <v>0</v>
      </c>
      <c r="V472" s="91">
        <v>11</v>
      </c>
      <c r="W472">
        <v>29</v>
      </c>
      <c r="X472">
        <v>0.48333333333333334</v>
      </c>
      <c r="Y472">
        <v>14.016666666666667</v>
      </c>
      <c r="Z472" s="183">
        <v>7.6783000000000001</v>
      </c>
      <c r="AA472" t="s">
        <v>37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14.016666666666667</v>
      </c>
      <c r="AE472"/>
    </row>
    <row r="473" spans="1:31" x14ac:dyDescent="0.25">
      <c r="A473" t="s">
        <v>139</v>
      </c>
      <c r="B473" t="s">
        <v>929</v>
      </c>
      <c r="C473" t="s">
        <v>670</v>
      </c>
      <c r="D473" s="3">
        <v>0</v>
      </c>
      <c r="E473" t="s">
        <v>75</v>
      </c>
      <c r="F473" t="s">
        <v>389</v>
      </c>
      <c r="G473" s="2">
        <v>45649</v>
      </c>
      <c r="H473">
        <v>4042807</v>
      </c>
      <c r="I473" t="s">
        <v>43</v>
      </c>
      <c r="J473" t="s">
        <v>255</v>
      </c>
      <c r="K473">
        <v>20.329999999999998</v>
      </c>
      <c r="L473">
        <v>54</v>
      </c>
      <c r="M473" t="s">
        <v>248</v>
      </c>
      <c r="N473" t="s">
        <v>252</v>
      </c>
      <c r="O473">
        <v>5</v>
      </c>
      <c r="P473">
        <v>20.329999999999998</v>
      </c>
      <c r="Q473">
        <v>1.75</v>
      </c>
      <c r="R473">
        <v>35.577500000000001</v>
      </c>
      <c r="S473">
        <v>40.577500000000001</v>
      </c>
      <c r="T473">
        <v>0</v>
      </c>
      <c r="U473" s="91">
        <v>0</v>
      </c>
      <c r="V473" s="91">
        <v>0</v>
      </c>
      <c r="W473">
        <v>29</v>
      </c>
      <c r="X473">
        <v>0.9</v>
      </c>
      <c r="Y473">
        <v>26.1</v>
      </c>
      <c r="Z473" s="183">
        <v>14.477499999999999</v>
      </c>
      <c r="AA473" t="s">
        <v>37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26.1</v>
      </c>
      <c r="AE473"/>
    </row>
    <row r="474" spans="1:31" x14ac:dyDescent="0.25">
      <c r="A474" t="s">
        <v>136</v>
      </c>
      <c r="B474" t="s">
        <v>930</v>
      </c>
      <c r="C474" t="s">
        <v>931</v>
      </c>
      <c r="D474" s="3">
        <v>1</v>
      </c>
      <c r="E474" t="s">
        <v>75</v>
      </c>
      <c r="F474" t="s">
        <v>234</v>
      </c>
      <c r="G474" s="2">
        <v>45649</v>
      </c>
      <c r="H474">
        <v>4046682</v>
      </c>
      <c r="I474" t="s">
        <v>58</v>
      </c>
      <c r="J474" t="s">
        <v>255</v>
      </c>
      <c r="K474">
        <v>18.48</v>
      </c>
      <c r="L474">
        <v>41</v>
      </c>
      <c r="M474" t="s">
        <v>248</v>
      </c>
      <c r="N474" t="s">
        <v>252</v>
      </c>
      <c r="O474">
        <v>5</v>
      </c>
      <c r="P474">
        <v>18.48</v>
      </c>
      <c r="Q474">
        <v>1.75</v>
      </c>
      <c r="R474">
        <v>32.340000000000003</v>
      </c>
      <c r="S474">
        <v>37.340000000000003</v>
      </c>
      <c r="T474">
        <v>5.5</v>
      </c>
      <c r="U474" s="91">
        <v>5.5</v>
      </c>
      <c r="V474" s="91">
        <v>0</v>
      </c>
      <c r="W474">
        <v>32.5</v>
      </c>
      <c r="X474">
        <v>0.68333333333333335</v>
      </c>
      <c r="Y474">
        <v>22.208333333333332</v>
      </c>
      <c r="Z474" s="183">
        <v>15.1317</v>
      </c>
      <c r="AA474" t="s">
        <v>37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4">
        <f>Fares_Big_Star_Export[[#This Row],[Trip Time]]*Fares_Big_Star_Export[[#This Row],[HOURLY DATA]]/60</f>
        <v>22.208333333333332</v>
      </c>
      <c r="AE474"/>
    </row>
    <row r="475" spans="1:31" x14ac:dyDescent="0.25">
      <c r="A475" t="s">
        <v>18</v>
      </c>
      <c r="B475" t="s">
        <v>490</v>
      </c>
      <c r="C475" t="s">
        <v>582</v>
      </c>
      <c r="D475" s="3">
        <v>0</v>
      </c>
      <c r="E475" t="s">
        <v>75</v>
      </c>
      <c r="F475" t="s">
        <v>382</v>
      </c>
      <c r="G475" s="2">
        <v>45649</v>
      </c>
      <c r="H475">
        <v>4046723</v>
      </c>
      <c r="I475" t="s">
        <v>33</v>
      </c>
      <c r="J475" t="s">
        <v>255</v>
      </c>
      <c r="K475">
        <v>15.37</v>
      </c>
      <c r="L475">
        <v>38</v>
      </c>
      <c r="M475" t="s">
        <v>248</v>
      </c>
      <c r="N475" t="s">
        <v>252</v>
      </c>
      <c r="O475">
        <v>6.5</v>
      </c>
      <c r="P475">
        <v>15.37</v>
      </c>
      <c r="Q475">
        <v>2</v>
      </c>
      <c r="R475">
        <v>30.74</v>
      </c>
      <c r="S475">
        <v>37.239999999999995</v>
      </c>
      <c r="T475">
        <v>3</v>
      </c>
      <c r="U475" s="91">
        <v>0</v>
      </c>
      <c r="V475" s="91">
        <v>3</v>
      </c>
      <c r="W475">
        <v>35.787500000000001</v>
      </c>
      <c r="X475">
        <v>0.6333333333333333</v>
      </c>
      <c r="Y475">
        <v>22.665416666666665</v>
      </c>
      <c r="Z475" s="183">
        <v>14.5746</v>
      </c>
      <c r="AA475" t="s">
        <v>23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22.665416666666665</v>
      </c>
      <c r="AE475"/>
    </row>
    <row r="476" spans="1:31" x14ac:dyDescent="0.25">
      <c r="A476" t="s">
        <v>136</v>
      </c>
      <c r="B476" t="s">
        <v>756</v>
      </c>
      <c r="C476" t="s">
        <v>853</v>
      </c>
      <c r="D476" s="3">
        <v>0</v>
      </c>
      <c r="E476" t="s">
        <v>75</v>
      </c>
      <c r="F476" t="s">
        <v>234</v>
      </c>
      <c r="G476" s="2">
        <v>45649</v>
      </c>
      <c r="H476">
        <v>4046726</v>
      </c>
      <c r="I476" t="s">
        <v>58</v>
      </c>
      <c r="J476" t="s">
        <v>255</v>
      </c>
      <c r="K476">
        <v>26.95</v>
      </c>
      <c r="L476">
        <v>60</v>
      </c>
      <c r="M476" t="s">
        <v>248</v>
      </c>
      <c r="N476" t="s">
        <v>252</v>
      </c>
      <c r="O476">
        <v>5</v>
      </c>
      <c r="P476">
        <v>26.95</v>
      </c>
      <c r="Q476">
        <v>1.75</v>
      </c>
      <c r="R476">
        <v>47.162500000000001</v>
      </c>
      <c r="S476">
        <v>52.162500000000001</v>
      </c>
      <c r="T476">
        <v>5.5</v>
      </c>
      <c r="U476" s="91">
        <v>0</v>
      </c>
      <c r="V476" s="91">
        <v>5.5</v>
      </c>
      <c r="W476">
        <v>32.5</v>
      </c>
      <c r="X476">
        <v>1</v>
      </c>
      <c r="Y476">
        <v>32.5</v>
      </c>
      <c r="Z476" s="183">
        <v>19.662500000000001</v>
      </c>
      <c r="AA476" t="s">
        <v>37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476">
        <f>Fares_Big_Star_Export[[#This Row],[Trip Time]]*Fares_Big_Star_Export[[#This Row],[HOURLY DATA]]/60</f>
        <v>32.5</v>
      </c>
      <c r="AE476"/>
    </row>
    <row r="477" spans="1:31" x14ac:dyDescent="0.25">
      <c r="A477" t="s">
        <v>65</v>
      </c>
      <c r="B477" t="s">
        <v>932</v>
      </c>
      <c r="C477" t="s">
        <v>895</v>
      </c>
      <c r="D477" s="3">
        <v>0</v>
      </c>
      <c r="E477" t="s">
        <v>75</v>
      </c>
      <c r="F477" t="s">
        <v>397</v>
      </c>
      <c r="G477" s="2">
        <v>45649</v>
      </c>
      <c r="H477">
        <v>4046291</v>
      </c>
      <c r="I477" t="s">
        <v>35</v>
      </c>
      <c r="J477" t="s">
        <v>255</v>
      </c>
      <c r="K477">
        <v>14.46</v>
      </c>
      <c r="L477">
        <v>29</v>
      </c>
      <c r="M477" t="s">
        <v>248</v>
      </c>
      <c r="N477" t="s">
        <v>252</v>
      </c>
      <c r="O477">
        <v>5</v>
      </c>
      <c r="P477">
        <v>14.46</v>
      </c>
      <c r="Q477">
        <v>1.75</v>
      </c>
      <c r="R477">
        <v>25.305</v>
      </c>
      <c r="S477">
        <v>30.305</v>
      </c>
      <c r="T477">
        <v>5</v>
      </c>
      <c r="U477" s="91">
        <v>0</v>
      </c>
      <c r="V477" s="91">
        <v>5</v>
      </c>
      <c r="W477">
        <v>32.5</v>
      </c>
      <c r="X477">
        <v>0.48333333333333334</v>
      </c>
      <c r="Y477">
        <v>15.708333333333334</v>
      </c>
      <c r="Z477" s="183">
        <v>14.5967</v>
      </c>
      <c r="AA477" t="s">
        <v>23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15.708333333333334</v>
      </c>
      <c r="AE477"/>
    </row>
    <row r="478" spans="1:31" x14ac:dyDescent="0.25">
      <c r="A478" t="s">
        <v>144</v>
      </c>
      <c r="B478" t="s">
        <v>586</v>
      </c>
      <c r="C478" t="s">
        <v>610</v>
      </c>
      <c r="D478" s="3">
        <v>0</v>
      </c>
      <c r="E478" t="s">
        <v>75</v>
      </c>
      <c r="F478" t="s">
        <v>396</v>
      </c>
      <c r="G478" s="2">
        <v>45649</v>
      </c>
      <c r="H478">
        <v>4045482</v>
      </c>
      <c r="I478" t="s">
        <v>39</v>
      </c>
      <c r="J478" t="s">
        <v>257</v>
      </c>
      <c r="K478">
        <v>29.85</v>
      </c>
      <c r="L478">
        <v>91</v>
      </c>
      <c r="M478" t="s">
        <v>248</v>
      </c>
      <c r="N478" t="s">
        <v>252</v>
      </c>
      <c r="O478">
        <v>5</v>
      </c>
      <c r="P478">
        <v>29.85</v>
      </c>
      <c r="Q478">
        <v>1.75</v>
      </c>
      <c r="R478">
        <v>52.237500000000004</v>
      </c>
      <c r="S478">
        <v>57.237500000000004</v>
      </c>
      <c r="T478">
        <v>5.5</v>
      </c>
      <c r="U478" s="91">
        <v>0</v>
      </c>
      <c r="V478" s="91">
        <v>5.5</v>
      </c>
      <c r="W478">
        <v>29</v>
      </c>
      <c r="X478">
        <v>1.5166666666666666</v>
      </c>
      <c r="Y478">
        <v>43.983333333333334</v>
      </c>
      <c r="Z478" s="183">
        <v>13.254200000000001</v>
      </c>
      <c r="AA478" t="s">
        <v>37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43.983333333333334</v>
      </c>
      <c r="AE478"/>
    </row>
    <row r="479" spans="1:31" x14ac:dyDescent="0.25">
      <c r="A479" t="s">
        <v>18</v>
      </c>
      <c r="B479" t="s">
        <v>923</v>
      </c>
      <c r="C479" t="s">
        <v>627</v>
      </c>
      <c r="D479" s="3">
        <v>1</v>
      </c>
      <c r="E479" t="s">
        <v>75</v>
      </c>
      <c r="F479" t="s">
        <v>382</v>
      </c>
      <c r="G479" s="2">
        <v>45649</v>
      </c>
      <c r="H479">
        <v>4047214</v>
      </c>
      <c r="I479" t="s">
        <v>33</v>
      </c>
      <c r="J479" t="s">
        <v>255</v>
      </c>
      <c r="K479">
        <v>10.93</v>
      </c>
      <c r="L479">
        <v>21</v>
      </c>
      <c r="M479" t="s">
        <v>248</v>
      </c>
      <c r="N479" t="s">
        <v>252</v>
      </c>
      <c r="O479">
        <v>6.5</v>
      </c>
      <c r="P479">
        <v>10.93</v>
      </c>
      <c r="Q479">
        <v>2</v>
      </c>
      <c r="R479">
        <v>21.86</v>
      </c>
      <c r="S479">
        <v>28.36</v>
      </c>
      <c r="T479">
        <v>5.5</v>
      </c>
      <c r="U479" s="91">
        <v>5.5</v>
      </c>
      <c r="V479" s="91">
        <v>0</v>
      </c>
      <c r="W479">
        <v>35.787500000000001</v>
      </c>
      <c r="X479">
        <v>0.35</v>
      </c>
      <c r="Y479">
        <v>12.525625</v>
      </c>
      <c r="Z479" s="183">
        <v>15.8344</v>
      </c>
      <c r="AA479" t="s">
        <v>23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12.525625</v>
      </c>
      <c r="AE479"/>
    </row>
    <row r="480" spans="1:31" x14ac:dyDescent="0.25">
      <c r="A480" t="s">
        <v>144</v>
      </c>
      <c r="B480" t="s">
        <v>611</v>
      </c>
      <c r="C480" t="s">
        <v>933</v>
      </c>
      <c r="D480" s="3">
        <v>1</v>
      </c>
      <c r="E480" t="s">
        <v>75</v>
      </c>
      <c r="F480" t="s">
        <v>396</v>
      </c>
      <c r="G480" s="2">
        <v>45649</v>
      </c>
      <c r="H480">
        <v>4047213</v>
      </c>
      <c r="I480" t="s">
        <v>39</v>
      </c>
      <c r="J480" t="s">
        <v>255</v>
      </c>
      <c r="K480">
        <v>10.93</v>
      </c>
      <c r="L480">
        <v>50</v>
      </c>
      <c r="M480" t="s">
        <v>248</v>
      </c>
      <c r="N480" t="s">
        <v>252</v>
      </c>
      <c r="O480">
        <v>5</v>
      </c>
      <c r="P480">
        <v>10.93</v>
      </c>
      <c r="Q480">
        <v>1.75</v>
      </c>
      <c r="R480">
        <v>19.127499999999998</v>
      </c>
      <c r="S480">
        <v>24.127499999999998</v>
      </c>
      <c r="T480">
        <v>5.5</v>
      </c>
      <c r="U480" s="91">
        <v>5.5</v>
      </c>
      <c r="V480" s="91">
        <v>0</v>
      </c>
      <c r="W480">
        <v>29</v>
      </c>
      <c r="X480">
        <v>0.83333333333333337</v>
      </c>
      <c r="Y480">
        <v>24.166666666666668</v>
      </c>
      <c r="Z480" s="183">
        <v>-3.9199999999999999E-2</v>
      </c>
      <c r="AA480" t="s">
        <v>37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24.166666666666668</v>
      </c>
      <c r="AE480"/>
    </row>
    <row r="481" spans="1:31" x14ac:dyDescent="0.25">
      <c r="A481" t="s">
        <v>143</v>
      </c>
      <c r="B481" t="s">
        <v>934</v>
      </c>
      <c r="C481" t="s">
        <v>935</v>
      </c>
      <c r="D481" s="3">
        <v>0</v>
      </c>
      <c r="E481" t="s">
        <v>75</v>
      </c>
      <c r="F481" t="s">
        <v>399</v>
      </c>
      <c r="G481" s="2">
        <v>45649</v>
      </c>
      <c r="H481">
        <v>4047207</v>
      </c>
      <c r="I481" t="s">
        <v>400</v>
      </c>
      <c r="J481" t="s">
        <v>255</v>
      </c>
      <c r="K481">
        <v>14.43</v>
      </c>
      <c r="L481">
        <v>23</v>
      </c>
      <c r="M481" t="s">
        <v>248</v>
      </c>
      <c r="N481" t="s">
        <v>252</v>
      </c>
      <c r="O481">
        <v>5</v>
      </c>
      <c r="P481">
        <v>14.43</v>
      </c>
      <c r="Q481">
        <v>1.75</v>
      </c>
      <c r="R481">
        <v>25.252499999999998</v>
      </c>
      <c r="S481">
        <v>30.252499999999998</v>
      </c>
      <c r="T481">
        <v>0</v>
      </c>
      <c r="U481" s="91">
        <v>0</v>
      </c>
      <c r="V481" s="91">
        <v>0</v>
      </c>
      <c r="W481">
        <v>32.5</v>
      </c>
      <c r="X481">
        <v>0.38333333333333336</v>
      </c>
      <c r="Y481">
        <v>12.458333333333334</v>
      </c>
      <c r="Z481" s="183">
        <v>17.7942</v>
      </c>
      <c r="AA481" t="s">
        <v>23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12.458333333333334</v>
      </c>
      <c r="AE481"/>
    </row>
    <row r="482" spans="1:31" x14ac:dyDescent="0.25">
      <c r="A482" t="s">
        <v>143</v>
      </c>
      <c r="B482" t="s">
        <v>936</v>
      </c>
      <c r="C482" t="s">
        <v>421</v>
      </c>
      <c r="D482" s="3">
        <v>0</v>
      </c>
      <c r="E482" t="s">
        <v>75</v>
      </c>
      <c r="F482" t="s">
        <v>399</v>
      </c>
      <c r="G482" s="2">
        <v>45649</v>
      </c>
      <c r="H482">
        <v>4046784</v>
      </c>
      <c r="I482" t="s">
        <v>400</v>
      </c>
      <c r="J482" t="s">
        <v>256</v>
      </c>
      <c r="K482">
        <v>14.16</v>
      </c>
      <c r="L482">
        <v>74</v>
      </c>
      <c r="M482" t="s">
        <v>248</v>
      </c>
      <c r="N482" t="s">
        <v>252</v>
      </c>
      <c r="O482">
        <v>5</v>
      </c>
      <c r="P482">
        <v>14.16</v>
      </c>
      <c r="Q482">
        <v>1.75</v>
      </c>
      <c r="R482">
        <v>24.78</v>
      </c>
      <c r="S482">
        <v>29.78</v>
      </c>
      <c r="T482">
        <v>5</v>
      </c>
      <c r="U482" s="91">
        <v>0</v>
      </c>
      <c r="V482" s="91">
        <v>5</v>
      </c>
      <c r="W482">
        <v>32.5</v>
      </c>
      <c r="X482">
        <v>1.2333333333333334</v>
      </c>
      <c r="Y482">
        <v>40.083333333333336</v>
      </c>
      <c r="Z482" s="183">
        <v>-10.3033</v>
      </c>
      <c r="AA482" t="s">
        <v>23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40.083333333333336</v>
      </c>
      <c r="AE482"/>
    </row>
    <row r="483" spans="1:31" x14ac:dyDescent="0.25">
      <c r="A483" t="s">
        <v>143</v>
      </c>
      <c r="B483" t="s">
        <v>590</v>
      </c>
      <c r="C483" t="s">
        <v>937</v>
      </c>
      <c r="D483" s="3">
        <v>0</v>
      </c>
      <c r="E483" t="s">
        <v>75</v>
      </c>
      <c r="F483" t="s">
        <v>399</v>
      </c>
      <c r="G483" s="2">
        <v>45649</v>
      </c>
      <c r="H483">
        <v>4046767</v>
      </c>
      <c r="I483" t="s">
        <v>400</v>
      </c>
      <c r="J483" t="s">
        <v>255</v>
      </c>
      <c r="K483">
        <v>15.59</v>
      </c>
      <c r="L483">
        <v>32</v>
      </c>
      <c r="M483" t="s">
        <v>248</v>
      </c>
      <c r="N483" t="s">
        <v>252</v>
      </c>
      <c r="O483">
        <v>5</v>
      </c>
      <c r="P483">
        <v>15.59</v>
      </c>
      <c r="Q483">
        <v>1.75</v>
      </c>
      <c r="R483">
        <v>27.282499999999999</v>
      </c>
      <c r="S483">
        <v>32.282499999999999</v>
      </c>
      <c r="T483">
        <v>5.5</v>
      </c>
      <c r="U483" s="91">
        <v>0</v>
      </c>
      <c r="V483" s="91">
        <v>5.5</v>
      </c>
      <c r="W483">
        <v>32.5</v>
      </c>
      <c r="X483">
        <v>0.53333333333333333</v>
      </c>
      <c r="Y483">
        <v>17.333333333333332</v>
      </c>
      <c r="Z483" s="183">
        <v>14.949199999999999</v>
      </c>
      <c r="AA483" t="s">
        <v>23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17.333333333333332</v>
      </c>
      <c r="AE483"/>
    </row>
    <row r="484" spans="1:31" x14ac:dyDescent="0.25">
      <c r="A484" t="s">
        <v>18</v>
      </c>
      <c r="B484" t="s">
        <v>835</v>
      </c>
      <c r="C484" t="s">
        <v>938</v>
      </c>
      <c r="D484" s="3">
        <v>0</v>
      </c>
      <c r="E484" t="s">
        <v>75</v>
      </c>
      <c r="F484" t="s">
        <v>401</v>
      </c>
      <c r="G484" s="2">
        <v>45649</v>
      </c>
      <c r="H484">
        <v>4046699</v>
      </c>
      <c r="I484" t="s">
        <v>383</v>
      </c>
      <c r="J484" t="s">
        <v>256</v>
      </c>
      <c r="K484">
        <v>10.53</v>
      </c>
      <c r="L484">
        <v>38</v>
      </c>
      <c r="M484" t="s">
        <v>248</v>
      </c>
      <c r="N484" t="s">
        <v>252</v>
      </c>
      <c r="O484">
        <v>6.5</v>
      </c>
      <c r="P484">
        <v>10.53</v>
      </c>
      <c r="Q484">
        <v>2</v>
      </c>
      <c r="R484">
        <v>21.06</v>
      </c>
      <c r="S484">
        <v>27.56</v>
      </c>
      <c r="T484">
        <v>5.5</v>
      </c>
      <c r="U484" s="91">
        <v>0</v>
      </c>
      <c r="V484" s="91">
        <v>5.5</v>
      </c>
      <c r="W484">
        <v>35.787500000000001</v>
      </c>
      <c r="X484">
        <v>0.6333333333333333</v>
      </c>
      <c r="Y484">
        <v>22.665416666666665</v>
      </c>
      <c r="Z484" s="183">
        <v>4.8945999999999996</v>
      </c>
      <c r="AA484" t="s">
        <v>23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22.665416666666665</v>
      </c>
      <c r="AE484"/>
    </row>
    <row r="485" spans="1:31" x14ac:dyDescent="0.25">
      <c r="A485" t="s">
        <v>18</v>
      </c>
      <c r="B485" t="s">
        <v>559</v>
      </c>
      <c r="C485" t="s">
        <v>641</v>
      </c>
      <c r="D485" s="3">
        <v>0</v>
      </c>
      <c r="E485" t="s">
        <v>75</v>
      </c>
      <c r="F485" t="s">
        <v>390</v>
      </c>
      <c r="G485" s="2">
        <v>45649</v>
      </c>
      <c r="H485">
        <v>4045523</v>
      </c>
      <c r="I485" t="s">
        <v>19</v>
      </c>
      <c r="J485" t="s">
        <v>391</v>
      </c>
      <c r="K485">
        <v>16.45</v>
      </c>
      <c r="L485">
        <v>50</v>
      </c>
      <c r="M485" t="s">
        <v>248</v>
      </c>
      <c r="N485" t="s">
        <v>252</v>
      </c>
      <c r="O485">
        <v>6.5</v>
      </c>
      <c r="P485">
        <v>16.45</v>
      </c>
      <c r="Q485">
        <v>2</v>
      </c>
      <c r="R485">
        <v>32.9</v>
      </c>
      <c r="S485">
        <v>39.4</v>
      </c>
      <c r="T485">
        <v>5</v>
      </c>
      <c r="U485" s="91">
        <v>0</v>
      </c>
      <c r="V485" s="91">
        <v>5</v>
      </c>
      <c r="W485">
        <v>35.787500000000001</v>
      </c>
      <c r="X485">
        <v>0.83333333333333337</v>
      </c>
      <c r="Y485">
        <v>29.822916666666668</v>
      </c>
      <c r="Z485" s="183">
        <v>9.5770999999999997</v>
      </c>
      <c r="AA485" t="s">
        <v>20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29.822916666666668</v>
      </c>
      <c r="AE485"/>
    </row>
    <row r="486" spans="1:31" x14ac:dyDescent="0.25">
      <c r="A486" t="s">
        <v>18</v>
      </c>
      <c r="B486" t="s">
        <v>466</v>
      </c>
      <c r="C486" t="s">
        <v>939</v>
      </c>
      <c r="D486" s="3">
        <v>0</v>
      </c>
      <c r="E486" t="s">
        <v>75</v>
      </c>
      <c r="F486" t="s">
        <v>380</v>
      </c>
      <c r="G486" s="2">
        <v>45649</v>
      </c>
      <c r="H486">
        <v>4046756</v>
      </c>
      <c r="I486" t="s">
        <v>69</v>
      </c>
      <c r="J486" t="s">
        <v>258</v>
      </c>
      <c r="K486">
        <v>27.56</v>
      </c>
      <c r="L486">
        <v>92</v>
      </c>
      <c r="M486" t="s">
        <v>249</v>
      </c>
      <c r="N486" t="s">
        <v>252</v>
      </c>
      <c r="O486">
        <v>6.5</v>
      </c>
      <c r="P486">
        <v>27.56</v>
      </c>
      <c r="Q486">
        <v>2</v>
      </c>
      <c r="R486">
        <v>55.12</v>
      </c>
      <c r="S486">
        <v>61.62</v>
      </c>
      <c r="T486">
        <v>0</v>
      </c>
      <c r="U486" s="91">
        <v>0</v>
      </c>
      <c r="V486" s="91">
        <v>0</v>
      </c>
      <c r="W486">
        <v>35.787500000000001</v>
      </c>
      <c r="X486">
        <v>1.5333333333333334</v>
      </c>
      <c r="Y486">
        <v>54.874166666666675</v>
      </c>
      <c r="Z486" s="183">
        <v>6.7458</v>
      </c>
      <c r="AA486" t="s">
        <v>23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54.874166666666675</v>
      </c>
      <c r="AE486"/>
    </row>
    <row r="487" spans="1:31" x14ac:dyDescent="0.25">
      <c r="A487" t="s">
        <v>139</v>
      </c>
      <c r="B487" t="s">
        <v>623</v>
      </c>
      <c r="C487" t="s">
        <v>670</v>
      </c>
      <c r="D487" s="3">
        <v>0</v>
      </c>
      <c r="E487" t="s">
        <v>75</v>
      </c>
      <c r="F487" t="s">
        <v>389</v>
      </c>
      <c r="G487" s="2">
        <v>45649</v>
      </c>
      <c r="H487">
        <v>4042917</v>
      </c>
      <c r="I487" t="s">
        <v>43</v>
      </c>
      <c r="J487" t="s">
        <v>255</v>
      </c>
      <c r="K487">
        <v>17.43</v>
      </c>
      <c r="L487">
        <v>14</v>
      </c>
      <c r="M487" t="s">
        <v>248</v>
      </c>
      <c r="N487" t="s">
        <v>252</v>
      </c>
      <c r="O487">
        <v>5</v>
      </c>
      <c r="P487">
        <v>17.43</v>
      </c>
      <c r="Q487">
        <v>1.75</v>
      </c>
      <c r="R487">
        <v>30.502499999999998</v>
      </c>
      <c r="S487">
        <v>35.502499999999998</v>
      </c>
      <c r="T487">
        <v>0</v>
      </c>
      <c r="U487" s="91">
        <v>0</v>
      </c>
      <c r="V487" s="91">
        <v>0</v>
      </c>
      <c r="W487">
        <v>29</v>
      </c>
      <c r="X487">
        <v>0.23333333333333334</v>
      </c>
      <c r="Y487">
        <v>6.7666666666666666</v>
      </c>
      <c r="Z487" s="183">
        <v>28.735800000000001</v>
      </c>
      <c r="AA487" t="s">
        <v>37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6.7666666666666666</v>
      </c>
      <c r="AE487"/>
    </row>
    <row r="488" spans="1:31" x14ac:dyDescent="0.25">
      <c r="A488" t="s">
        <v>21</v>
      </c>
      <c r="B488" t="s">
        <v>940</v>
      </c>
      <c r="C488" t="s">
        <v>941</v>
      </c>
      <c r="D488" s="3">
        <v>0</v>
      </c>
      <c r="E488" t="s">
        <v>75</v>
      </c>
      <c r="F488" t="s">
        <v>230</v>
      </c>
      <c r="G488" s="2">
        <v>45649</v>
      </c>
      <c r="H488">
        <v>4046611</v>
      </c>
      <c r="I488" t="s">
        <v>231</v>
      </c>
      <c r="J488" t="s">
        <v>255</v>
      </c>
      <c r="K488">
        <v>30.37</v>
      </c>
      <c r="L488">
        <v>36</v>
      </c>
      <c r="M488" t="s">
        <v>248</v>
      </c>
      <c r="N488" t="s">
        <v>252</v>
      </c>
      <c r="O488">
        <v>5</v>
      </c>
      <c r="P488">
        <v>30.37</v>
      </c>
      <c r="Q488">
        <v>1.75</v>
      </c>
      <c r="R488">
        <v>53.147500000000001</v>
      </c>
      <c r="S488">
        <v>58.147500000000001</v>
      </c>
      <c r="T488">
        <v>0</v>
      </c>
      <c r="U488" s="91">
        <v>0</v>
      </c>
      <c r="V488" s="91">
        <v>0</v>
      </c>
      <c r="W488">
        <v>32.5</v>
      </c>
      <c r="X488">
        <v>0.6</v>
      </c>
      <c r="Y488">
        <v>19.5</v>
      </c>
      <c r="Z488" s="183">
        <v>38.647500000000001</v>
      </c>
      <c r="AA488" t="s">
        <v>23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19.5</v>
      </c>
      <c r="AE488"/>
    </row>
    <row r="489" spans="1:31" x14ac:dyDescent="0.25">
      <c r="A489" t="s">
        <v>143</v>
      </c>
      <c r="B489" t="s">
        <v>428</v>
      </c>
      <c r="C489" t="s">
        <v>848</v>
      </c>
      <c r="D489" s="3">
        <v>1</v>
      </c>
      <c r="E489" t="s">
        <v>75</v>
      </c>
      <c r="F489" t="s">
        <v>399</v>
      </c>
      <c r="G489" s="2">
        <v>45649</v>
      </c>
      <c r="H489">
        <v>4046341</v>
      </c>
      <c r="I489" t="s">
        <v>400</v>
      </c>
      <c r="J489" t="s">
        <v>251</v>
      </c>
      <c r="K489">
        <v>21.16</v>
      </c>
      <c r="L489">
        <v>39</v>
      </c>
      <c r="M489" t="s">
        <v>249</v>
      </c>
      <c r="N489" t="s">
        <v>252</v>
      </c>
      <c r="O489">
        <v>6.5</v>
      </c>
      <c r="P489">
        <v>21.16</v>
      </c>
      <c r="Q489">
        <v>2</v>
      </c>
      <c r="R489">
        <v>42.32</v>
      </c>
      <c r="S489">
        <v>48.82</v>
      </c>
      <c r="T489">
        <v>5.5</v>
      </c>
      <c r="U489" s="91">
        <v>5.5</v>
      </c>
      <c r="V489" s="91">
        <v>0</v>
      </c>
      <c r="W489">
        <v>32.5</v>
      </c>
      <c r="X489">
        <v>0.65</v>
      </c>
      <c r="Y489">
        <v>21.125</v>
      </c>
      <c r="Z489" s="183">
        <v>27.695</v>
      </c>
      <c r="AA489" t="s">
        <v>23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21.125</v>
      </c>
      <c r="AE489"/>
    </row>
    <row r="490" spans="1:31" x14ac:dyDescent="0.25">
      <c r="A490" t="s">
        <v>18</v>
      </c>
      <c r="B490" t="s">
        <v>859</v>
      </c>
      <c r="C490" t="s">
        <v>553</v>
      </c>
      <c r="D490" s="3">
        <v>1</v>
      </c>
      <c r="E490" t="s">
        <v>75</v>
      </c>
      <c r="F490" t="s">
        <v>401</v>
      </c>
      <c r="G490" s="2">
        <v>45649</v>
      </c>
      <c r="H490">
        <v>4046634</v>
      </c>
      <c r="I490" t="s">
        <v>383</v>
      </c>
      <c r="J490" t="s">
        <v>255</v>
      </c>
      <c r="K490">
        <v>18.489999999999998</v>
      </c>
      <c r="L490">
        <v>29</v>
      </c>
      <c r="M490" t="s">
        <v>248</v>
      </c>
      <c r="N490" t="s">
        <v>252</v>
      </c>
      <c r="O490">
        <v>6.5</v>
      </c>
      <c r="P490">
        <v>18.489999999999998</v>
      </c>
      <c r="Q490">
        <v>2</v>
      </c>
      <c r="R490">
        <v>36.979999999999997</v>
      </c>
      <c r="S490">
        <v>43.48</v>
      </c>
      <c r="T490">
        <v>5.5</v>
      </c>
      <c r="U490" s="91">
        <v>5.5</v>
      </c>
      <c r="V490" s="91">
        <v>0</v>
      </c>
      <c r="W490">
        <v>35.787500000000001</v>
      </c>
      <c r="X490">
        <v>0.48333333333333334</v>
      </c>
      <c r="Y490">
        <v>17.297291666666666</v>
      </c>
      <c r="Z490" s="183">
        <v>26.182700000000001</v>
      </c>
      <c r="AA490" t="s">
        <v>23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17.29729166666667</v>
      </c>
      <c r="AE490"/>
    </row>
    <row r="491" spans="1:31" x14ac:dyDescent="0.25">
      <c r="A491" t="s">
        <v>142</v>
      </c>
      <c r="B491" t="s">
        <v>942</v>
      </c>
      <c r="C491" t="s">
        <v>943</v>
      </c>
      <c r="D491" s="3">
        <v>0</v>
      </c>
      <c r="E491" t="s">
        <v>75</v>
      </c>
      <c r="F491" t="s">
        <v>395</v>
      </c>
      <c r="G491" s="2">
        <v>45649</v>
      </c>
      <c r="H491">
        <v>4046208</v>
      </c>
      <c r="I491" t="s">
        <v>41</v>
      </c>
      <c r="J491" t="s">
        <v>251</v>
      </c>
      <c r="K491">
        <v>14.09</v>
      </c>
      <c r="L491">
        <v>30</v>
      </c>
      <c r="M491" t="s">
        <v>249</v>
      </c>
      <c r="N491" t="s">
        <v>252</v>
      </c>
      <c r="O491">
        <v>6.5</v>
      </c>
      <c r="P491">
        <v>14.09</v>
      </c>
      <c r="Q491">
        <v>2</v>
      </c>
      <c r="R491">
        <v>28.18</v>
      </c>
      <c r="S491">
        <v>34.68</v>
      </c>
      <c r="T491">
        <v>0</v>
      </c>
      <c r="U491" s="91">
        <v>0</v>
      </c>
      <c r="V491" s="91">
        <v>0</v>
      </c>
      <c r="W491">
        <v>32.5</v>
      </c>
      <c r="X491">
        <v>0.5</v>
      </c>
      <c r="Y491">
        <v>16.25</v>
      </c>
      <c r="Z491" s="183">
        <v>18.43</v>
      </c>
      <c r="AA491" t="s">
        <v>23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16.25</v>
      </c>
      <c r="AE491"/>
    </row>
    <row r="492" spans="1:31" x14ac:dyDescent="0.25">
      <c r="A492" t="s">
        <v>18</v>
      </c>
      <c r="B492" t="s">
        <v>860</v>
      </c>
      <c r="C492" t="s">
        <v>780</v>
      </c>
      <c r="D492" s="3">
        <v>0</v>
      </c>
      <c r="E492" t="s">
        <v>75</v>
      </c>
      <c r="F492" t="s">
        <v>382</v>
      </c>
      <c r="G492" s="2">
        <v>45649</v>
      </c>
      <c r="H492">
        <v>4046607</v>
      </c>
      <c r="I492" t="s">
        <v>33</v>
      </c>
      <c r="J492" t="s">
        <v>255</v>
      </c>
      <c r="K492">
        <v>36.29</v>
      </c>
      <c r="L492">
        <v>96</v>
      </c>
      <c r="M492" t="s">
        <v>248</v>
      </c>
      <c r="N492" t="s">
        <v>252</v>
      </c>
      <c r="O492">
        <v>6.5</v>
      </c>
      <c r="P492">
        <v>36.29</v>
      </c>
      <c r="Q492">
        <v>2</v>
      </c>
      <c r="R492">
        <v>72.58</v>
      </c>
      <c r="S492">
        <v>79.08</v>
      </c>
      <c r="T492">
        <v>3</v>
      </c>
      <c r="U492" s="91">
        <v>0</v>
      </c>
      <c r="V492" s="91">
        <v>3</v>
      </c>
      <c r="W492">
        <v>35.787500000000001</v>
      </c>
      <c r="X492">
        <v>1.6</v>
      </c>
      <c r="Y492">
        <v>57.260000000000005</v>
      </c>
      <c r="Z492" s="183">
        <v>21.82</v>
      </c>
      <c r="AA492" t="s">
        <v>23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57.260000000000005</v>
      </c>
      <c r="AE492"/>
    </row>
    <row r="493" spans="1:31" x14ac:dyDescent="0.25">
      <c r="A493" t="s">
        <v>142</v>
      </c>
      <c r="B493" t="s">
        <v>670</v>
      </c>
      <c r="C493" t="s">
        <v>871</v>
      </c>
      <c r="D493" s="3">
        <v>0</v>
      </c>
      <c r="E493" t="s">
        <v>75</v>
      </c>
      <c r="F493" t="s">
        <v>395</v>
      </c>
      <c r="G493" s="2">
        <v>45649</v>
      </c>
      <c r="H493">
        <v>4046498</v>
      </c>
      <c r="I493" t="s">
        <v>41</v>
      </c>
      <c r="J493" t="s">
        <v>255</v>
      </c>
      <c r="K493">
        <v>17.97</v>
      </c>
      <c r="L493">
        <v>46</v>
      </c>
      <c r="M493" t="s">
        <v>248</v>
      </c>
      <c r="N493" t="s">
        <v>252</v>
      </c>
      <c r="O493">
        <v>5</v>
      </c>
      <c r="P493">
        <v>17.97</v>
      </c>
      <c r="Q493">
        <v>1.75</v>
      </c>
      <c r="R493">
        <v>31.447499999999998</v>
      </c>
      <c r="S493">
        <v>36.447499999999998</v>
      </c>
      <c r="T493">
        <v>5.5</v>
      </c>
      <c r="U493" s="91">
        <v>0</v>
      </c>
      <c r="V493" s="91">
        <v>5.5</v>
      </c>
      <c r="W493">
        <v>32.5</v>
      </c>
      <c r="X493">
        <v>0.76666666666666672</v>
      </c>
      <c r="Y493">
        <v>24.916666666666668</v>
      </c>
      <c r="Z493" s="183">
        <v>11.530799999999999</v>
      </c>
      <c r="AA493" t="s">
        <v>23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24.916666666666668</v>
      </c>
      <c r="AE493"/>
    </row>
    <row r="494" spans="1:31" x14ac:dyDescent="0.25">
      <c r="A494" t="s">
        <v>18</v>
      </c>
      <c r="B494" t="s">
        <v>937</v>
      </c>
      <c r="C494" t="s">
        <v>412</v>
      </c>
      <c r="D494" s="3">
        <v>0</v>
      </c>
      <c r="E494" t="s">
        <v>75</v>
      </c>
      <c r="F494" t="s">
        <v>380</v>
      </c>
      <c r="G494" s="2">
        <v>45649</v>
      </c>
      <c r="H494">
        <v>4046499</v>
      </c>
      <c r="I494" t="s">
        <v>69</v>
      </c>
      <c r="J494" t="s">
        <v>255</v>
      </c>
      <c r="K494">
        <v>17.97</v>
      </c>
      <c r="L494">
        <v>30</v>
      </c>
      <c r="M494" t="s">
        <v>248</v>
      </c>
      <c r="N494" t="s">
        <v>252</v>
      </c>
      <c r="O494">
        <v>6.5</v>
      </c>
      <c r="P494">
        <v>17.97</v>
      </c>
      <c r="Q494">
        <v>2</v>
      </c>
      <c r="R494">
        <v>35.94</v>
      </c>
      <c r="S494">
        <v>42.44</v>
      </c>
      <c r="T494">
        <v>5</v>
      </c>
      <c r="U494" s="91">
        <v>0</v>
      </c>
      <c r="V494" s="91">
        <v>5</v>
      </c>
      <c r="W494">
        <v>35.787500000000001</v>
      </c>
      <c r="X494">
        <v>0.5</v>
      </c>
      <c r="Y494">
        <v>17.893750000000001</v>
      </c>
      <c r="Z494" s="183">
        <v>24.546199999999999</v>
      </c>
      <c r="AA494" t="s">
        <v>23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17.893750000000001</v>
      </c>
      <c r="AE494"/>
    </row>
    <row r="495" spans="1:31" x14ac:dyDescent="0.25">
      <c r="A495" t="s">
        <v>18</v>
      </c>
      <c r="B495" t="s">
        <v>944</v>
      </c>
      <c r="C495" t="s">
        <v>717</v>
      </c>
      <c r="D495" s="3">
        <v>0</v>
      </c>
      <c r="E495" t="s">
        <v>75</v>
      </c>
      <c r="F495" t="s">
        <v>380</v>
      </c>
      <c r="G495" s="2">
        <v>45649</v>
      </c>
      <c r="H495">
        <v>4046110</v>
      </c>
      <c r="I495" t="s">
        <v>69</v>
      </c>
      <c r="J495" t="s">
        <v>255</v>
      </c>
      <c r="K495">
        <v>26.9</v>
      </c>
      <c r="L495">
        <v>52</v>
      </c>
      <c r="M495" t="s">
        <v>248</v>
      </c>
      <c r="N495" t="s">
        <v>252</v>
      </c>
      <c r="O495">
        <v>6.5</v>
      </c>
      <c r="P495">
        <v>26.9</v>
      </c>
      <c r="Q495">
        <v>2</v>
      </c>
      <c r="R495">
        <v>53.8</v>
      </c>
      <c r="S495">
        <v>60.3</v>
      </c>
      <c r="T495">
        <v>0</v>
      </c>
      <c r="U495" s="91">
        <v>0</v>
      </c>
      <c r="V495" s="91">
        <v>0</v>
      </c>
      <c r="W495">
        <v>35.787500000000001</v>
      </c>
      <c r="X495">
        <v>0.8666666666666667</v>
      </c>
      <c r="Y495">
        <v>31.015833333333337</v>
      </c>
      <c r="Z495" s="183">
        <v>29.284199999999998</v>
      </c>
      <c r="AA495" t="s">
        <v>23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31.015833333333333</v>
      </c>
      <c r="AE495"/>
    </row>
    <row r="496" spans="1:31" x14ac:dyDescent="0.25">
      <c r="A496" t="s">
        <v>138</v>
      </c>
      <c r="B496" t="s">
        <v>412</v>
      </c>
      <c r="C496" t="s">
        <v>851</v>
      </c>
      <c r="D496" s="3">
        <v>0</v>
      </c>
      <c r="E496" t="s">
        <v>75</v>
      </c>
      <c r="F496" t="s">
        <v>384</v>
      </c>
      <c r="G496" s="2">
        <v>45649</v>
      </c>
      <c r="H496">
        <v>4046725</v>
      </c>
      <c r="I496" t="s">
        <v>36</v>
      </c>
      <c r="J496" t="s">
        <v>255</v>
      </c>
      <c r="K496">
        <v>16.079999999999998</v>
      </c>
      <c r="L496">
        <v>53</v>
      </c>
      <c r="M496" t="s">
        <v>248</v>
      </c>
      <c r="N496" t="s">
        <v>252</v>
      </c>
      <c r="O496">
        <v>5</v>
      </c>
      <c r="P496">
        <v>16.079999999999998</v>
      </c>
      <c r="Q496">
        <v>1.75</v>
      </c>
      <c r="R496">
        <v>28.139999999999997</v>
      </c>
      <c r="S496">
        <v>33.14</v>
      </c>
      <c r="T496">
        <v>5</v>
      </c>
      <c r="U496" s="91">
        <v>0</v>
      </c>
      <c r="V496" s="91">
        <v>5</v>
      </c>
      <c r="W496">
        <v>29</v>
      </c>
      <c r="X496">
        <v>0.8833333333333333</v>
      </c>
      <c r="Y496">
        <v>25.616666666666667</v>
      </c>
      <c r="Z496" s="183">
        <v>7.5232999999999999</v>
      </c>
      <c r="AA496" t="s">
        <v>37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25.616666666666667</v>
      </c>
      <c r="AE496"/>
    </row>
    <row r="497" spans="1:31" x14ac:dyDescent="0.25">
      <c r="A497" t="s">
        <v>18</v>
      </c>
      <c r="B497" t="s">
        <v>735</v>
      </c>
      <c r="C497" t="s">
        <v>658</v>
      </c>
      <c r="D497" s="3">
        <v>0</v>
      </c>
      <c r="E497" t="s">
        <v>75</v>
      </c>
      <c r="F497" t="s">
        <v>382</v>
      </c>
      <c r="G497" s="2">
        <v>45649</v>
      </c>
      <c r="H497">
        <v>4046729</v>
      </c>
      <c r="I497" t="s">
        <v>33</v>
      </c>
      <c r="J497" t="s">
        <v>255</v>
      </c>
      <c r="K497">
        <v>26.95</v>
      </c>
      <c r="L497">
        <v>41</v>
      </c>
      <c r="M497" t="s">
        <v>248</v>
      </c>
      <c r="N497" t="s">
        <v>252</v>
      </c>
      <c r="O497">
        <v>6.5</v>
      </c>
      <c r="P497">
        <v>26.95</v>
      </c>
      <c r="Q497">
        <v>2</v>
      </c>
      <c r="R497">
        <v>53.9</v>
      </c>
      <c r="S497">
        <v>60.4</v>
      </c>
      <c r="T497">
        <v>5</v>
      </c>
      <c r="U497" s="91">
        <v>0</v>
      </c>
      <c r="V497" s="91">
        <v>5</v>
      </c>
      <c r="W497">
        <v>35.787500000000001</v>
      </c>
      <c r="X497">
        <v>0.68333333333333335</v>
      </c>
      <c r="Y497">
        <v>24.454791666666669</v>
      </c>
      <c r="Z497" s="183">
        <v>35.9452</v>
      </c>
      <c r="AA497" t="s">
        <v>23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24.454791666666669</v>
      </c>
      <c r="AE497"/>
    </row>
    <row r="498" spans="1:31" x14ac:dyDescent="0.25">
      <c r="A498" t="s">
        <v>18</v>
      </c>
      <c r="B498" t="s">
        <v>945</v>
      </c>
      <c r="C498" t="s">
        <v>560</v>
      </c>
      <c r="D498" s="3">
        <v>0</v>
      </c>
      <c r="E498" t="s">
        <v>75</v>
      </c>
      <c r="F498" t="s">
        <v>390</v>
      </c>
      <c r="G498" s="2">
        <v>45649</v>
      </c>
      <c r="H498">
        <v>4046358</v>
      </c>
      <c r="I498" t="s">
        <v>19</v>
      </c>
      <c r="J498" t="s">
        <v>391</v>
      </c>
      <c r="K498">
        <v>17.07</v>
      </c>
      <c r="L498">
        <v>45</v>
      </c>
      <c r="M498" t="s">
        <v>248</v>
      </c>
      <c r="N498" t="s">
        <v>252</v>
      </c>
      <c r="O498">
        <v>6.5</v>
      </c>
      <c r="P498">
        <v>17.07</v>
      </c>
      <c r="Q498">
        <v>2</v>
      </c>
      <c r="R498">
        <v>34.14</v>
      </c>
      <c r="S498">
        <v>40.64</v>
      </c>
      <c r="T498">
        <v>3</v>
      </c>
      <c r="U498" s="91">
        <v>0</v>
      </c>
      <c r="V498" s="91">
        <v>3</v>
      </c>
      <c r="W498">
        <v>35.787500000000001</v>
      </c>
      <c r="X498">
        <v>0.75</v>
      </c>
      <c r="Y498">
        <v>26.840625000000003</v>
      </c>
      <c r="Z498" s="183">
        <v>13.7994</v>
      </c>
      <c r="AA498" t="s">
        <v>20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26.840624999999999</v>
      </c>
      <c r="AE498"/>
    </row>
    <row r="499" spans="1:31" x14ac:dyDescent="0.25">
      <c r="A499" t="s">
        <v>18</v>
      </c>
      <c r="B499" t="s">
        <v>634</v>
      </c>
      <c r="C499" t="s">
        <v>825</v>
      </c>
      <c r="D499" s="3">
        <v>1</v>
      </c>
      <c r="E499" t="s">
        <v>75</v>
      </c>
      <c r="F499" t="s">
        <v>401</v>
      </c>
      <c r="G499" s="2">
        <v>45650</v>
      </c>
      <c r="H499">
        <v>4047333</v>
      </c>
      <c r="I499" t="s">
        <v>383</v>
      </c>
      <c r="J499" t="s">
        <v>255</v>
      </c>
      <c r="K499">
        <v>19.57</v>
      </c>
      <c r="L499">
        <v>35</v>
      </c>
      <c r="M499" t="s">
        <v>248</v>
      </c>
      <c r="N499" t="s">
        <v>252</v>
      </c>
      <c r="O499">
        <v>6.5</v>
      </c>
      <c r="P499">
        <v>19.57</v>
      </c>
      <c r="Q499">
        <v>2</v>
      </c>
      <c r="R499">
        <v>39.14</v>
      </c>
      <c r="S499">
        <v>45.64</v>
      </c>
      <c r="T499">
        <v>5.5</v>
      </c>
      <c r="U499" s="91">
        <v>5.5</v>
      </c>
      <c r="V499" s="91">
        <v>0</v>
      </c>
      <c r="W499">
        <v>35.787500000000001</v>
      </c>
      <c r="X499">
        <v>0.58333333333333337</v>
      </c>
      <c r="Y499">
        <v>20.876041666666669</v>
      </c>
      <c r="Z499" s="183">
        <v>24.763999999999999</v>
      </c>
      <c r="AA499" t="s">
        <v>23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20.876041666666666</v>
      </c>
      <c r="AE499"/>
    </row>
    <row r="500" spans="1:31" x14ac:dyDescent="0.25">
      <c r="A500" t="s">
        <v>21</v>
      </c>
      <c r="B500" t="s">
        <v>921</v>
      </c>
      <c r="C500" t="s">
        <v>569</v>
      </c>
      <c r="D500" s="3">
        <v>1</v>
      </c>
      <c r="E500" t="s">
        <v>75</v>
      </c>
      <c r="F500" t="s">
        <v>230</v>
      </c>
      <c r="G500" s="2">
        <v>45650</v>
      </c>
      <c r="H500">
        <v>4047246</v>
      </c>
      <c r="I500" t="s">
        <v>231</v>
      </c>
      <c r="J500" t="s">
        <v>256</v>
      </c>
      <c r="K500">
        <v>10.49</v>
      </c>
      <c r="L500">
        <v>23</v>
      </c>
      <c r="M500" t="s">
        <v>248</v>
      </c>
      <c r="N500" t="s">
        <v>252</v>
      </c>
      <c r="O500">
        <v>5</v>
      </c>
      <c r="P500">
        <v>10.49</v>
      </c>
      <c r="Q500">
        <v>1.75</v>
      </c>
      <c r="R500">
        <v>18.357500000000002</v>
      </c>
      <c r="S500">
        <v>23.357500000000002</v>
      </c>
      <c r="T500">
        <v>5</v>
      </c>
      <c r="U500" s="91">
        <v>5</v>
      </c>
      <c r="V500" s="91">
        <v>0</v>
      </c>
      <c r="W500">
        <v>32.5</v>
      </c>
      <c r="X500">
        <v>0.38333333333333336</v>
      </c>
      <c r="Y500">
        <v>12.458333333333334</v>
      </c>
      <c r="Z500" s="183">
        <v>10.8992</v>
      </c>
      <c r="AA500" t="s">
        <v>23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12.458333333333334</v>
      </c>
      <c r="AE500"/>
    </row>
    <row r="501" spans="1:31" x14ac:dyDescent="0.25">
      <c r="A501" t="s">
        <v>142</v>
      </c>
      <c r="B501" t="s">
        <v>946</v>
      </c>
      <c r="C501" t="s">
        <v>618</v>
      </c>
      <c r="D501" s="3">
        <v>0</v>
      </c>
      <c r="E501" t="s">
        <v>75</v>
      </c>
      <c r="F501" t="s">
        <v>395</v>
      </c>
      <c r="G501" s="2">
        <v>45650</v>
      </c>
      <c r="H501">
        <v>4047245</v>
      </c>
      <c r="I501" t="s">
        <v>41</v>
      </c>
      <c r="J501" t="s">
        <v>255</v>
      </c>
      <c r="K501">
        <v>10.49</v>
      </c>
      <c r="L501">
        <v>20</v>
      </c>
      <c r="M501" t="s">
        <v>248</v>
      </c>
      <c r="N501" t="s">
        <v>252</v>
      </c>
      <c r="O501">
        <v>5</v>
      </c>
      <c r="P501">
        <v>10.49</v>
      </c>
      <c r="Q501">
        <v>1.75</v>
      </c>
      <c r="R501">
        <v>18.357500000000002</v>
      </c>
      <c r="S501">
        <v>23.357500000000002</v>
      </c>
      <c r="T501">
        <v>5.5</v>
      </c>
      <c r="U501" s="91">
        <v>0</v>
      </c>
      <c r="V501" s="91">
        <v>5.5</v>
      </c>
      <c r="W501">
        <v>32.5</v>
      </c>
      <c r="X501">
        <v>0.33333333333333331</v>
      </c>
      <c r="Y501">
        <v>10.833333333333332</v>
      </c>
      <c r="Z501" s="183">
        <v>12.5242</v>
      </c>
      <c r="AA501" t="s">
        <v>23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10.833333333333334</v>
      </c>
      <c r="AE501"/>
    </row>
    <row r="502" spans="1:31" x14ac:dyDescent="0.25">
      <c r="A502" t="s">
        <v>140</v>
      </c>
      <c r="B502" t="s">
        <v>818</v>
      </c>
      <c r="C502" t="s">
        <v>779</v>
      </c>
      <c r="D502" s="3">
        <v>0</v>
      </c>
      <c r="E502" t="s">
        <v>75</v>
      </c>
      <c r="F502" t="s">
        <v>385</v>
      </c>
      <c r="G502" s="2">
        <v>45650</v>
      </c>
      <c r="H502">
        <v>4047231</v>
      </c>
      <c r="I502" t="s">
        <v>386</v>
      </c>
      <c r="J502" t="s">
        <v>255</v>
      </c>
      <c r="K502">
        <v>18.62</v>
      </c>
      <c r="L502">
        <v>45</v>
      </c>
      <c r="M502" t="s">
        <v>248</v>
      </c>
      <c r="N502" t="s">
        <v>252</v>
      </c>
      <c r="O502">
        <v>5</v>
      </c>
      <c r="P502">
        <v>18.62</v>
      </c>
      <c r="Q502">
        <v>1.75</v>
      </c>
      <c r="R502">
        <v>32.585000000000001</v>
      </c>
      <c r="S502">
        <v>37.585000000000001</v>
      </c>
      <c r="T502">
        <v>5.5</v>
      </c>
      <c r="U502" s="91">
        <v>0</v>
      </c>
      <c r="V502" s="91">
        <v>5.5</v>
      </c>
      <c r="W502">
        <v>32.5</v>
      </c>
      <c r="X502">
        <v>0.75</v>
      </c>
      <c r="Y502">
        <v>24.375</v>
      </c>
      <c r="Z502" s="183">
        <v>13.21</v>
      </c>
      <c r="AA502" t="s">
        <v>23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24.375</v>
      </c>
      <c r="AE502"/>
    </row>
    <row r="503" spans="1:31" x14ac:dyDescent="0.25">
      <c r="A503" t="s">
        <v>144</v>
      </c>
      <c r="B503" t="s">
        <v>667</v>
      </c>
      <c r="C503" t="s">
        <v>498</v>
      </c>
      <c r="D503" s="3">
        <v>0</v>
      </c>
      <c r="E503" t="s">
        <v>75</v>
      </c>
      <c r="F503" t="s">
        <v>396</v>
      </c>
      <c r="G503" s="2">
        <v>45650</v>
      </c>
      <c r="H503">
        <v>4047885</v>
      </c>
      <c r="I503" t="s">
        <v>39</v>
      </c>
      <c r="J503" t="s">
        <v>255</v>
      </c>
      <c r="K503">
        <v>10.94</v>
      </c>
      <c r="L503">
        <v>26</v>
      </c>
      <c r="M503" t="s">
        <v>248</v>
      </c>
      <c r="N503" t="s">
        <v>252</v>
      </c>
      <c r="O503">
        <v>5</v>
      </c>
      <c r="P503">
        <v>10.94</v>
      </c>
      <c r="Q503">
        <v>1.75</v>
      </c>
      <c r="R503">
        <v>19.145</v>
      </c>
      <c r="S503">
        <v>24.145</v>
      </c>
      <c r="T503">
        <v>5</v>
      </c>
      <c r="U503" s="91">
        <v>0</v>
      </c>
      <c r="V503" s="91">
        <v>5</v>
      </c>
      <c r="W503">
        <v>29</v>
      </c>
      <c r="X503">
        <v>0.43333333333333335</v>
      </c>
      <c r="Y503">
        <v>12.566666666666666</v>
      </c>
      <c r="Z503" s="183">
        <v>11.5783</v>
      </c>
      <c r="AA503" t="s">
        <v>37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12.566666666666666</v>
      </c>
      <c r="AE503"/>
    </row>
    <row r="504" spans="1:31" x14ac:dyDescent="0.25">
      <c r="A504" t="s">
        <v>140</v>
      </c>
      <c r="B504" t="s">
        <v>947</v>
      </c>
      <c r="C504" t="s">
        <v>948</v>
      </c>
      <c r="D504" s="3">
        <v>0</v>
      </c>
      <c r="E504" t="s">
        <v>75</v>
      </c>
      <c r="F504" t="s">
        <v>385</v>
      </c>
      <c r="G504" s="2">
        <v>45650</v>
      </c>
      <c r="H504">
        <v>4047390</v>
      </c>
      <c r="I504" t="s">
        <v>386</v>
      </c>
      <c r="J504" t="s">
        <v>255</v>
      </c>
      <c r="K504">
        <v>19.559999999999999</v>
      </c>
      <c r="L504">
        <v>41</v>
      </c>
      <c r="M504" t="s">
        <v>248</v>
      </c>
      <c r="N504" t="s">
        <v>252</v>
      </c>
      <c r="O504">
        <v>5</v>
      </c>
      <c r="P504">
        <v>19.559999999999999</v>
      </c>
      <c r="Q504">
        <v>1.75</v>
      </c>
      <c r="R504">
        <v>34.229999999999997</v>
      </c>
      <c r="S504">
        <v>39.229999999999997</v>
      </c>
      <c r="T504">
        <v>5.5</v>
      </c>
      <c r="U504" s="91">
        <v>0</v>
      </c>
      <c r="V504" s="91">
        <v>5.5</v>
      </c>
      <c r="W504">
        <v>32.5</v>
      </c>
      <c r="X504">
        <v>0.68333333333333335</v>
      </c>
      <c r="Y504">
        <v>22.208333333333332</v>
      </c>
      <c r="Z504" s="183">
        <v>17.021699999999999</v>
      </c>
      <c r="AA504" t="s">
        <v>23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22.208333333333332</v>
      </c>
      <c r="AE504"/>
    </row>
    <row r="505" spans="1:31" x14ac:dyDescent="0.25">
      <c r="A505" t="s">
        <v>18</v>
      </c>
      <c r="B505" t="s">
        <v>842</v>
      </c>
      <c r="C505" t="s">
        <v>923</v>
      </c>
      <c r="D505" s="3">
        <v>0</v>
      </c>
      <c r="E505" t="s">
        <v>75</v>
      </c>
      <c r="F505" t="s">
        <v>401</v>
      </c>
      <c r="G505" s="2">
        <v>45650</v>
      </c>
      <c r="H505">
        <v>4047389</v>
      </c>
      <c r="I505" t="s">
        <v>383</v>
      </c>
      <c r="J505" t="s">
        <v>255</v>
      </c>
      <c r="K505">
        <v>19.559999999999999</v>
      </c>
      <c r="L505">
        <v>32</v>
      </c>
      <c r="M505" t="s">
        <v>248</v>
      </c>
      <c r="N505" t="s">
        <v>252</v>
      </c>
      <c r="O505">
        <v>6.5</v>
      </c>
      <c r="P505">
        <v>19.559999999999999</v>
      </c>
      <c r="Q505">
        <v>2</v>
      </c>
      <c r="R505">
        <v>39.119999999999997</v>
      </c>
      <c r="S505">
        <v>45.62</v>
      </c>
      <c r="T505">
        <v>5.5</v>
      </c>
      <c r="U505" s="91">
        <v>0</v>
      </c>
      <c r="V505" s="91">
        <v>5.5</v>
      </c>
      <c r="W505">
        <v>35.787500000000001</v>
      </c>
      <c r="X505">
        <v>0.53333333333333333</v>
      </c>
      <c r="Y505">
        <v>19.086666666666666</v>
      </c>
      <c r="Z505" s="183">
        <v>26.533300000000001</v>
      </c>
      <c r="AA505" t="s">
        <v>23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19.086666666666666</v>
      </c>
      <c r="AE505"/>
    </row>
    <row r="506" spans="1:31" x14ac:dyDescent="0.25">
      <c r="A506" t="s">
        <v>141</v>
      </c>
      <c r="B506" t="s">
        <v>503</v>
      </c>
      <c r="C506" t="s">
        <v>622</v>
      </c>
      <c r="D506" s="3">
        <v>1</v>
      </c>
      <c r="E506" t="s">
        <v>75</v>
      </c>
      <c r="F506" t="s">
        <v>406</v>
      </c>
      <c r="G506" s="2">
        <v>45650</v>
      </c>
      <c r="H506">
        <v>4047334</v>
      </c>
      <c r="I506" t="s">
        <v>66</v>
      </c>
      <c r="J506" t="s">
        <v>255</v>
      </c>
      <c r="K506">
        <v>19.57</v>
      </c>
      <c r="L506">
        <v>49</v>
      </c>
      <c r="M506" t="s">
        <v>248</v>
      </c>
      <c r="N506" t="s">
        <v>252</v>
      </c>
      <c r="O506">
        <v>5</v>
      </c>
      <c r="P506">
        <v>19.57</v>
      </c>
      <c r="Q506">
        <v>1.75</v>
      </c>
      <c r="R506">
        <v>34.247500000000002</v>
      </c>
      <c r="S506">
        <v>39.247500000000002</v>
      </c>
      <c r="T506">
        <v>5</v>
      </c>
      <c r="U506" s="91">
        <v>5</v>
      </c>
      <c r="V506" s="91">
        <v>0</v>
      </c>
      <c r="W506">
        <v>32.5</v>
      </c>
      <c r="X506">
        <v>0.81666666666666665</v>
      </c>
      <c r="Y506">
        <v>26.541666666666668</v>
      </c>
      <c r="Z506" s="183">
        <v>12.7058</v>
      </c>
      <c r="AA506" t="s">
        <v>23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26.541666666666668</v>
      </c>
      <c r="AE506"/>
    </row>
    <row r="507" spans="1:31" x14ac:dyDescent="0.25">
      <c r="A507" t="s">
        <v>140</v>
      </c>
      <c r="B507" t="s">
        <v>817</v>
      </c>
      <c r="C507" t="s">
        <v>581</v>
      </c>
      <c r="D507" s="3">
        <v>0</v>
      </c>
      <c r="E507" t="s">
        <v>75</v>
      </c>
      <c r="F507" t="s">
        <v>385</v>
      </c>
      <c r="G507" s="2">
        <v>45650</v>
      </c>
      <c r="H507">
        <v>4047318</v>
      </c>
      <c r="I507" t="s">
        <v>386</v>
      </c>
      <c r="J507" t="s">
        <v>251</v>
      </c>
      <c r="K507">
        <v>15.27</v>
      </c>
      <c r="L507">
        <v>48</v>
      </c>
      <c r="M507" t="s">
        <v>249</v>
      </c>
      <c r="N507" t="s">
        <v>252</v>
      </c>
      <c r="O507">
        <v>6.5</v>
      </c>
      <c r="P507">
        <v>15.27</v>
      </c>
      <c r="Q507">
        <v>2</v>
      </c>
      <c r="R507">
        <v>30.54</v>
      </c>
      <c r="S507">
        <v>37.04</v>
      </c>
      <c r="T507">
        <v>5</v>
      </c>
      <c r="U507" s="91">
        <v>0</v>
      </c>
      <c r="V507" s="91">
        <v>5</v>
      </c>
      <c r="W507">
        <v>32.5</v>
      </c>
      <c r="X507">
        <v>0.8</v>
      </c>
      <c r="Y507">
        <v>26</v>
      </c>
      <c r="Z507" s="183">
        <v>11.04</v>
      </c>
      <c r="AA507" t="s">
        <v>23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26</v>
      </c>
      <c r="AE507"/>
    </row>
    <row r="508" spans="1:31" x14ac:dyDescent="0.25">
      <c r="A508" t="s">
        <v>140</v>
      </c>
      <c r="B508" t="s">
        <v>511</v>
      </c>
      <c r="C508" t="s">
        <v>910</v>
      </c>
      <c r="D508" s="3">
        <v>0</v>
      </c>
      <c r="E508" t="s">
        <v>75</v>
      </c>
      <c r="F508" t="s">
        <v>385</v>
      </c>
      <c r="G508" s="2">
        <v>45650</v>
      </c>
      <c r="H508">
        <v>4046752</v>
      </c>
      <c r="I508" t="s">
        <v>386</v>
      </c>
      <c r="J508" t="s">
        <v>255</v>
      </c>
      <c r="K508">
        <v>14.03</v>
      </c>
      <c r="L508">
        <v>33</v>
      </c>
      <c r="M508" t="s">
        <v>248</v>
      </c>
      <c r="N508" t="s">
        <v>252</v>
      </c>
      <c r="O508">
        <v>5</v>
      </c>
      <c r="P508">
        <v>14.03</v>
      </c>
      <c r="Q508">
        <v>1.75</v>
      </c>
      <c r="R508">
        <v>24.552499999999998</v>
      </c>
      <c r="S508">
        <v>29.552499999999998</v>
      </c>
      <c r="T508">
        <v>0</v>
      </c>
      <c r="U508" s="91">
        <v>0</v>
      </c>
      <c r="V508" s="91">
        <v>0</v>
      </c>
      <c r="W508">
        <v>32.5</v>
      </c>
      <c r="X508">
        <v>0.55000000000000004</v>
      </c>
      <c r="Y508">
        <v>17.875</v>
      </c>
      <c r="Z508" s="183">
        <v>11.6775</v>
      </c>
      <c r="AA508" t="s">
        <v>23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17.875</v>
      </c>
      <c r="AE508"/>
    </row>
    <row r="509" spans="1:31" x14ac:dyDescent="0.25">
      <c r="A509" t="s">
        <v>135</v>
      </c>
      <c r="B509" t="s">
        <v>949</v>
      </c>
      <c r="C509" t="s">
        <v>950</v>
      </c>
      <c r="D509" s="3">
        <v>0</v>
      </c>
      <c r="E509" t="s">
        <v>75</v>
      </c>
      <c r="F509" t="s">
        <v>402</v>
      </c>
      <c r="G509" s="2">
        <v>45650</v>
      </c>
      <c r="H509">
        <v>4045650</v>
      </c>
      <c r="I509" t="s">
        <v>30</v>
      </c>
      <c r="J509" t="s">
        <v>257</v>
      </c>
      <c r="K509">
        <v>31.58</v>
      </c>
      <c r="L509">
        <v>66</v>
      </c>
      <c r="M509" t="s">
        <v>248</v>
      </c>
      <c r="N509" t="s">
        <v>252</v>
      </c>
      <c r="O509">
        <v>5</v>
      </c>
      <c r="P509">
        <v>31.58</v>
      </c>
      <c r="Q509">
        <v>1.75</v>
      </c>
      <c r="R509">
        <v>55.265000000000001</v>
      </c>
      <c r="S509">
        <v>60.265000000000001</v>
      </c>
      <c r="T509">
        <v>3</v>
      </c>
      <c r="U509" s="91">
        <v>0</v>
      </c>
      <c r="V509" s="91">
        <v>3</v>
      </c>
      <c r="W509">
        <v>32.5</v>
      </c>
      <c r="X509">
        <v>1.1000000000000001</v>
      </c>
      <c r="Y509">
        <v>35.75</v>
      </c>
      <c r="Z509" s="183">
        <v>24.515000000000001</v>
      </c>
      <c r="AA509" t="s">
        <v>23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35.75</v>
      </c>
      <c r="AE509"/>
    </row>
    <row r="510" spans="1:31" x14ac:dyDescent="0.25">
      <c r="A510" t="s">
        <v>18</v>
      </c>
      <c r="B510" t="s">
        <v>648</v>
      </c>
      <c r="C510" t="s">
        <v>432</v>
      </c>
      <c r="D510" s="3">
        <v>0</v>
      </c>
      <c r="E510" t="s">
        <v>75</v>
      </c>
      <c r="F510" t="s">
        <v>390</v>
      </c>
      <c r="G510" s="2">
        <v>45650</v>
      </c>
      <c r="H510">
        <v>4044970</v>
      </c>
      <c r="I510" t="s">
        <v>19</v>
      </c>
      <c r="J510" t="s">
        <v>256</v>
      </c>
      <c r="K510">
        <v>24.46</v>
      </c>
      <c r="L510">
        <v>76</v>
      </c>
      <c r="M510" t="s">
        <v>248</v>
      </c>
      <c r="N510" t="s">
        <v>252</v>
      </c>
      <c r="O510">
        <v>6.5</v>
      </c>
      <c r="P510">
        <v>24.46</v>
      </c>
      <c r="Q510">
        <v>2</v>
      </c>
      <c r="R510">
        <v>48.92</v>
      </c>
      <c r="S510">
        <v>55.42</v>
      </c>
      <c r="T510">
        <v>5</v>
      </c>
      <c r="U510" s="91">
        <v>0</v>
      </c>
      <c r="V510" s="91">
        <v>5</v>
      </c>
      <c r="W510">
        <v>35.787500000000001</v>
      </c>
      <c r="X510">
        <v>1.2666666666666666</v>
      </c>
      <c r="Y510">
        <v>45.330833333333331</v>
      </c>
      <c r="Z510" s="183">
        <v>10.0892</v>
      </c>
      <c r="AA510" t="s">
        <v>20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45.330833333333331</v>
      </c>
      <c r="AE510"/>
    </row>
    <row r="511" spans="1:31" x14ac:dyDescent="0.25">
      <c r="A511" t="s">
        <v>21</v>
      </c>
      <c r="B511" t="s">
        <v>544</v>
      </c>
      <c r="C511" t="s">
        <v>662</v>
      </c>
      <c r="D511" s="3">
        <v>0</v>
      </c>
      <c r="E511" t="s">
        <v>75</v>
      </c>
      <c r="F511" t="s">
        <v>232</v>
      </c>
      <c r="G511" s="2">
        <v>45650</v>
      </c>
      <c r="H511">
        <v>4046662</v>
      </c>
      <c r="I511" t="s">
        <v>233</v>
      </c>
      <c r="J511" t="s">
        <v>255</v>
      </c>
      <c r="K511">
        <v>13.41</v>
      </c>
      <c r="L511">
        <v>54</v>
      </c>
      <c r="M511" t="s">
        <v>248</v>
      </c>
      <c r="N511" t="s">
        <v>252</v>
      </c>
      <c r="O511">
        <v>5</v>
      </c>
      <c r="P511">
        <v>13.41</v>
      </c>
      <c r="Q511">
        <v>1.75</v>
      </c>
      <c r="R511">
        <v>23.467500000000001</v>
      </c>
      <c r="S511">
        <v>28.467500000000001</v>
      </c>
      <c r="T511">
        <v>5.5</v>
      </c>
      <c r="U511" s="91">
        <v>0</v>
      </c>
      <c r="V511" s="91">
        <v>5.5</v>
      </c>
      <c r="W511">
        <v>32.5</v>
      </c>
      <c r="X511">
        <v>0.9</v>
      </c>
      <c r="Y511">
        <v>29.25</v>
      </c>
      <c r="Z511" s="183">
        <v>-0.78249999999999997</v>
      </c>
      <c r="AA511" t="s">
        <v>23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29.25</v>
      </c>
    </row>
    <row r="512" spans="1:31" x14ac:dyDescent="0.25">
      <c r="A512" t="s">
        <v>65</v>
      </c>
      <c r="B512" t="s">
        <v>556</v>
      </c>
      <c r="C512" t="s">
        <v>951</v>
      </c>
      <c r="D512" s="3">
        <v>0</v>
      </c>
      <c r="E512" t="s">
        <v>75</v>
      </c>
      <c r="F512" t="s">
        <v>397</v>
      </c>
      <c r="G512" s="2">
        <v>45650</v>
      </c>
      <c r="H512">
        <v>4046743</v>
      </c>
      <c r="I512" t="s">
        <v>35</v>
      </c>
      <c r="J512" t="s">
        <v>255</v>
      </c>
      <c r="K512">
        <v>12.94</v>
      </c>
      <c r="L512">
        <v>27</v>
      </c>
      <c r="M512" t="s">
        <v>248</v>
      </c>
      <c r="N512" t="s">
        <v>252</v>
      </c>
      <c r="O512">
        <v>5</v>
      </c>
      <c r="P512">
        <v>12.94</v>
      </c>
      <c r="Q512">
        <v>1.75</v>
      </c>
      <c r="R512">
        <v>22.645</v>
      </c>
      <c r="S512">
        <v>27.645</v>
      </c>
      <c r="T512">
        <v>0</v>
      </c>
      <c r="U512" s="91">
        <v>0</v>
      </c>
      <c r="V512" s="91">
        <v>0</v>
      </c>
      <c r="W512">
        <v>32.5</v>
      </c>
      <c r="X512">
        <v>0.45</v>
      </c>
      <c r="Y512">
        <v>14.625</v>
      </c>
      <c r="Z512" s="183">
        <v>13.02</v>
      </c>
      <c r="AA512" t="s">
        <v>23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14.625</v>
      </c>
    </row>
    <row r="513" spans="1:29" x14ac:dyDescent="0.25">
      <c r="A513" t="s">
        <v>140</v>
      </c>
      <c r="B513" t="s">
        <v>764</v>
      </c>
      <c r="C513" t="s">
        <v>515</v>
      </c>
      <c r="D513" s="3">
        <v>0</v>
      </c>
      <c r="E513" t="s">
        <v>75</v>
      </c>
      <c r="F513" t="s">
        <v>385</v>
      </c>
      <c r="G513" s="2">
        <v>45650</v>
      </c>
      <c r="H513">
        <v>4046739</v>
      </c>
      <c r="I513" t="s">
        <v>386</v>
      </c>
      <c r="J513" t="s">
        <v>255</v>
      </c>
      <c r="K513">
        <v>14.03</v>
      </c>
      <c r="L513">
        <v>25</v>
      </c>
      <c r="M513" t="s">
        <v>248</v>
      </c>
      <c r="N513" t="s">
        <v>252</v>
      </c>
      <c r="O513">
        <v>5</v>
      </c>
      <c r="P513">
        <v>14.03</v>
      </c>
      <c r="Q513">
        <v>1.75</v>
      </c>
      <c r="R513">
        <v>24.552499999999998</v>
      </c>
      <c r="S513">
        <v>29.552499999999998</v>
      </c>
      <c r="T513">
        <v>0</v>
      </c>
      <c r="U513" s="91">
        <v>0</v>
      </c>
      <c r="V513" s="91">
        <v>0</v>
      </c>
      <c r="W513">
        <v>32.5</v>
      </c>
      <c r="X513">
        <v>0.41666666666666669</v>
      </c>
      <c r="Y513">
        <v>13.541666666666668</v>
      </c>
      <c r="Z513" s="183">
        <v>16.0108</v>
      </c>
      <c r="AA513" t="s">
        <v>23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13.541666666666666</v>
      </c>
    </row>
    <row r="514" spans="1:29" x14ac:dyDescent="0.25">
      <c r="A514" t="s">
        <v>144</v>
      </c>
      <c r="B514" t="s">
        <v>535</v>
      </c>
      <c r="C514" t="s">
        <v>673</v>
      </c>
      <c r="D514" s="3">
        <v>0</v>
      </c>
      <c r="E514" t="s">
        <v>75</v>
      </c>
      <c r="F514" t="s">
        <v>396</v>
      </c>
      <c r="G514" s="2">
        <v>45650</v>
      </c>
      <c r="H514">
        <v>4045623</v>
      </c>
      <c r="I514" t="s">
        <v>39</v>
      </c>
      <c r="J514" t="s">
        <v>255</v>
      </c>
      <c r="K514">
        <v>8.51</v>
      </c>
      <c r="L514">
        <v>29</v>
      </c>
      <c r="M514" t="s">
        <v>248</v>
      </c>
      <c r="N514" t="s">
        <v>252</v>
      </c>
      <c r="O514">
        <v>5</v>
      </c>
      <c r="P514">
        <v>8.51</v>
      </c>
      <c r="Q514">
        <v>1.75</v>
      </c>
      <c r="R514">
        <v>14.8925</v>
      </c>
      <c r="S514">
        <v>19.892499999999998</v>
      </c>
      <c r="T514">
        <v>0</v>
      </c>
      <c r="U514" s="91">
        <v>0</v>
      </c>
      <c r="V514" s="91">
        <v>0</v>
      </c>
      <c r="W514">
        <v>29</v>
      </c>
      <c r="X514">
        <v>0.48333333333333334</v>
      </c>
      <c r="Y514">
        <v>14.016666666666667</v>
      </c>
      <c r="Z514" s="183">
        <v>5.8757999999999999</v>
      </c>
      <c r="AA514" t="s">
        <v>37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14.016666666666667</v>
      </c>
    </row>
    <row r="515" spans="1:29" x14ac:dyDescent="0.25">
      <c r="A515" t="s">
        <v>18</v>
      </c>
      <c r="B515" t="s">
        <v>612</v>
      </c>
      <c r="C515" t="s">
        <v>952</v>
      </c>
      <c r="D515" s="3">
        <v>0</v>
      </c>
      <c r="E515" t="s">
        <v>75</v>
      </c>
      <c r="F515" t="s">
        <v>390</v>
      </c>
      <c r="G515" s="2">
        <v>45650</v>
      </c>
      <c r="H515">
        <v>4046780</v>
      </c>
      <c r="I515" t="s">
        <v>19</v>
      </c>
      <c r="J515" t="s">
        <v>256</v>
      </c>
      <c r="K515">
        <v>23.67</v>
      </c>
      <c r="L515">
        <v>57</v>
      </c>
      <c r="M515" t="s">
        <v>248</v>
      </c>
      <c r="N515" t="s">
        <v>252</v>
      </c>
      <c r="O515">
        <v>6.5</v>
      </c>
      <c r="P515">
        <v>23.67</v>
      </c>
      <c r="Q515">
        <v>2</v>
      </c>
      <c r="R515">
        <v>47.34</v>
      </c>
      <c r="S515">
        <v>53.84</v>
      </c>
      <c r="T515">
        <v>5.5</v>
      </c>
      <c r="U515" s="91">
        <v>0</v>
      </c>
      <c r="V515" s="91">
        <v>5.5</v>
      </c>
      <c r="W515">
        <v>35.787500000000001</v>
      </c>
      <c r="X515">
        <v>0.95</v>
      </c>
      <c r="Y515">
        <v>33.998125000000002</v>
      </c>
      <c r="Z515" s="183">
        <v>19.841899999999999</v>
      </c>
      <c r="AA515" t="s">
        <v>20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33.998125000000002</v>
      </c>
    </row>
    <row r="516" spans="1:29" x14ac:dyDescent="0.25">
      <c r="A516" t="s">
        <v>21</v>
      </c>
      <c r="B516" t="s">
        <v>786</v>
      </c>
      <c r="C516" t="s">
        <v>780</v>
      </c>
      <c r="D516" s="3">
        <v>0</v>
      </c>
      <c r="E516" t="s">
        <v>75</v>
      </c>
      <c r="F516" t="s">
        <v>232</v>
      </c>
      <c r="G516" s="2">
        <v>45650</v>
      </c>
      <c r="H516">
        <v>4045618</v>
      </c>
      <c r="I516" t="s">
        <v>233</v>
      </c>
      <c r="J516" t="s">
        <v>255</v>
      </c>
      <c r="K516">
        <v>8.51</v>
      </c>
      <c r="L516">
        <v>43</v>
      </c>
      <c r="M516" t="s">
        <v>248</v>
      </c>
      <c r="N516" t="s">
        <v>252</v>
      </c>
      <c r="O516">
        <v>5</v>
      </c>
      <c r="P516">
        <v>8.51</v>
      </c>
      <c r="Q516">
        <v>1.75</v>
      </c>
      <c r="R516">
        <v>14.8925</v>
      </c>
      <c r="S516">
        <v>19.892499999999998</v>
      </c>
      <c r="T516">
        <v>0</v>
      </c>
      <c r="U516" s="91">
        <v>0</v>
      </c>
      <c r="V516" s="91">
        <v>0</v>
      </c>
      <c r="W516">
        <v>32.5</v>
      </c>
      <c r="X516">
        <v>0.71666666666666667</v>
      </c>
      <c r="Y516">
        <v>23.291666666666668</v>
      </c>
      <c r="Z516" s="183">
        <v>-3.3992</v>
      </c>
      <c r="AA516" t="s">
        <v>23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23.291666666666668</v>
      </c>
    </row>
    <row r="517" spans="1:29" x14ac:dyDescent="0.25">
      <c r="A517" t="s">
        <v>135</v>
      </c>
      <c r="B517" t="s">
        <v>953</v>
      </c>
      <c r="C517" t="s">
        <v>954</v>
      </c>
      <c r="D517" s="3">
        <v>0</v>
      </c>
      <c r="E517" t="s">
        <v>75</v>
      </c>
      <c r="F517" t="s">
        <v>402</v>
      </c>
      <c r="G517" s="2">
        <v>45650</v>
      </c>
      <c r="H517">
        <v>4047247</v>
      </c>
      <c r="I517" t="s">
        <v>30</v>
      </c>
      <c r="J517" t="s">
        <v>256</v>
      </c>
      <c r="K517">
        <v>27.21</v>
      </c>
      <c r="L517">
        <v>35</v>
      </c>
      <c r="M517" t="s">
        <v>248</v>
      </c>
      <c r="N517" t="s">
        <v>252</v>
      </c>
      <c r="O517">
        <v>5</v>
      </c>
      <c r="P517">
        <v>27.21</v>
      </c>
      <c r="Q517">
        <v>1.75</v>
      </c>
      <c r="R517">
        <v>47.6175</v>
      </c>
      <c r="S517">
        <v>52.6175</v>
      </c>
      <c r="T517">
        <v>0</v>
      </c>
      <c r="U517" s="91">
        <v>0</v>
      </c>
      <c r="V517" s="91">
        <v>0</v>
      </c>
      <c r="W517">
        <v>32.5</v>
      </c>
      <c r="X517">
        <v>0.58333333333333337</v>
      </c>
      <c r="Y517">
        <v>18.958333333333336</v>
      </c>
      <c r="Z517" s="183">
        <v>33.659199999999998</v>
      </c>
      <c r="AA517" t="s">
        <v>23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18.958333333333332</v>
      </c>
    </row>
    <row r="518" spans="1:29" x14ac:dyDescent="0.25">
      <c r="A518" t="s">
        <v>143</v>
      </c>
      <c r="B518" t="s">
        <v>955</v>
      </c>
      <c r="C518" t="s">
        <v>956</v>
      </c>
      <c r="D518" s="3">
        <v>0</v>
      </c>
      <c r="E518" t="s">
        <v>75</v>
      </c>
      <c r="F518" t="s">
        <v>399</v>
      </c>
      <c r="G518" s="2">
        <v>45650</v>
      </c>
      <c r="H518">
        <v>4047317</v>
      </c>
      <c r="I518" t="s">
        <v>400</v>
      </c>
      <c r="J518" t="s">
        <v>251</v>
      </c>
      <c r="K518">
        <v>15.28</v>
      </c>
      <c r="L518">
        <v>26</v>
      </c>
      <c r="M518" t="s">
        <v>249</v>
      </c>
      <c r="N518" t="s">
        <v>252</v>
      </c>
      <c r="O518">
        <v>6.5</v>
      </c>
      <c r="P518">
        <v>15.28</v>
      </c>
      <c r="Q518">
        <v>2</v>
      </c>
      <c r="R518">
        <v>30.56</v>
      </c>
      <c r="S518">
        <v>37.06</v>
      </c>
      <c r="T518">
        <v>5.5</v>
      </c>
      <c r="U518" s="91">
        <v>0</v>
      </c>
      <c r="V518" s="91">
        <v>5.5</v>
      </c>
      <c r="W518">
        <v>32.5</v>
      </c>
      <c r="X518">
        <v>0.43333333333333335</v>
      </c>
      <c r="Y518">
        <v>14.083333333333334</v>
      </c>
      <c r="Z518" s="183">
        <v>22.976700000000001</v>
      </c>
      <c r="AA518" t="s">
        <v>23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14.083333333333334</v>
      </c>
    </row>
    <row r="519" spans="1:29" x14ac:dyDescent="0.25">
      <c r="A519" t="s">
        <v>140</v>
      </c>
      <c r="B519" t="s">
        <v>957</v>
      </c>
      <c r="C519" t="s">
        <v>933</v>
      </c>
      <c r="D519" s="3">
        <v>0</v>
      </c>
      <c r="E519" t="s">
        <v>75</v>
      </c>
      <c r="F519" t="s">
        <v>385</v>
      </c>
      <c r="G519" s="2">
        <v>45650</v>
      </c>
      <c r="H519">
        <v>4047263</v>
      </c>
      <c r="I519" t="s">
        <v>386</v>
      </c>
      <c r="J519" t="s">
        <v>258</v>
      </c>
      <c r="K519">
        <v>22.61</v>
      </c>
      <c r="L519">
        <v>39</v>
      </c>
      <c r="M519" t="s">
        <v>249</v>
      </c>
      <c r="N519" t="s">
        <v>252</v>
      </c>
      <c r="O519">
        <v>6.5</v>
      </c>
      <c r="P519">
        <v>22.61</v>
      </c>
      <c r="Q519">
        <v>2</v>
      </c>
      <c r="R519">
        <v>45.22</v>
      </c>
      <c r="S519">
        <v>51.72</v>
      </c>
      <c r="T519">
        <v>0</v>
      </c>
      <c r="U519" s="91">
        <v>0</v>
      </c>
      <c r="V519" s="91">
        <v>0</v>
      </c>
      <c r="W519">
        <v>32.5</v>
      </c>
      <c r="X519">
        <v>0.65</v>
      </c>
      <c r="Y519">
        <v>21.125</v>
      </c>
      <c r="Z519" s="183">
        <v>30.594999999999999</v>
      </c>
      <c r="AA519" t="s">
        <v>23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21.125</v>
      </c>
    </row>
    <row r="520" spans="1:29" x14ac:dyDescent="0.25">
      <c r="A520" t="s">
        <v>18</v>
      </c>
      <c r="B520" t="s">
        <v>451</v>
      </c>
      <c r="C520" t="s">
        <v>724</v>
      </c>
      <c r="D520" s="3">
        <v>0</v>
      </c>
      <c r="E520" t="s">
        <v>75</v>
      </c>
      <c r="F520" t="s">
        <v>387</v>
      </c>
      <c r="G520" s="2">
        <v>45650</v>
      </c>
      <c r="H520">
        <v>4044809</v>
      </c>
      <c r="I520" t="s">
        <v>388</v>
      </c>
      <c r="J520" t="s">
        <v>255</v>
      </c>
      <c r="K520">
        <v>30.09</v>
      </c>
      <c r="L520">
        <v>66</v>
      </c>
      <c r="M520" t="s">
        <v>248</v>
      </c>
      <c r="N520" t="s">
        <v>252</v>
      </c>
      <c r="O520">
        <v>6.5</v>
      </c>
      <c r="P520">
        <v>30.09</v>
      </c>
      <c r="Q520">
        <v>2</v>
      </c>
      <c r="R520">
        <v>60.18</v>
      </c>
      <c r="S520">
        <v>66.680000000000007</v>
      </c>
      <c r="T520">
        <v>5.5</v>
      </c>
      <c r="U520" s="91">
        <v>0</v>
      </c>
      <c r="V520" s="91">
        <v>5.5</v>
      </c>
      <c r="W520">
        <v>35.787500000000001</v>
      </c>
      <c r="X520">
        <v>1.1000000000000001</v>
      </c>
      <c r="Y520">
        <v>39.366250000000008</v>
      </c>
      <c r="Z520" s="183">
        <v>27.313800000000001</v>
      </c>
      <c r="AA520" t="s">
        <v>23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39.366250000000001</v>
      </c>
    </row>
    <row r="521" spans="1:29" x14ac:dyDescent="0.25">
      <c r="A521" t="s">
        <v>136</v>
      </c>
      <c r="B521" t="s">
        <v>557</v>
      </c>
      <c r="C521" t="s">
        <v>802</v>
      </c>
      <c r="D521" s="3">
        <v>0</v>
      </c>
      <c r="E521" t="s">
        <v>75</v>
      </c>
      <c r="F521" t="s">
        <v>228</v>
      </c>
      <c r="G521" s="2">
        <v>45650</v>
      </c>
      <c r="H521">
        <v>4043481</v>
      </c>
      <c r="I521" t="s">
        <v>58</v>
      </c>
      <c r="J521" t="s">
        <v>258</v>
      </c>
      <c r="K521">
        <v>10.77</v>
      </c>
      <c r="L521">
        <v>37</v>
      </c>
      <c r="M521" t="s">
        <v>249</v>
      </c>
      <c r="N521" t="s">
        <v>252</v>
      </c>
      <c r="O521">
        <v>6.5</v>
      </c>
      <c r="P521">
        <v>10.77</v>
      </c>
      <c r="Q521">
        <v>2</v>
      </c>
      <c r="R521">
        <v>21.54</v>
      </c>
      <c r="S521">
        <v>28.04</v>
      </c>
      <c r="T521">
        <v>5.5</v>
      </c>
      <c r="U521" s="91">
        <v>0</v>
      </c>
      <c r="V521" s="91">
        <v>5.5</v>
      </c>
      <c r="W521">
        <v>32.5</v>
      </c>
      <c r="X521">
        <v>0.6166666666666667</v>
      </c>
      <c r="Y521">
        <v>20.041666666666668</v>
      </c>
      <c r="Z521" s="183">
        <v>7.9983000000000004</v>
      </c>
      <c r="AA521" t="s">
        <v>23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20.041666666666668</v>
      </c>
    </row>
    <row r="522" spans="1:29" x14ac:dyDescent="0.25">
      <c r="A522" t="s">
        <v>18</v>
      </c>
      <c r="B522" t="s">
        <v>626</v>
      </c>
      <c r="C522" t="s">
        <v>657</v>
      </c>
      <c r="D522" s="3">
        <v>0</v>
      </c>
      <c r="E522" t="s">
        <v>75</v>
      </c>
      <c r="F522" t="s">
        <v>387</v>
      </c>
      <c r="G522" s="2">
        <v>45650</v>
      </c>
      <c r="H522">
        <v>4047265</v>
      </c>
      <c r="I522" t="s">
        <v>388</v>
      </c>
      <c r="J522" t="s">
        <v>258</v>
      </c>
      <c r="K522">
        <v>22.61</v>
      </c>
      <c r="L522">
        <v>58</v>
      </c>
      <c r="M522" t="s">
        <v>249</v>
      </c>
      <c r="N522" t="s">
        <v>252</v>
      </c>
      <c r="O522">
        <v>6.5</v>
      </c>
      <c r="P522">
        <v>22.61</v>
      </c>
      <c r="Q522">
        <v>2</v>
      </c>
      <c r="R522">
        <v>45.22</v>
      </c>
      <c r="S522">
        <v>51.72</v>
      </c>
      <c r="T522">
        <v>0</v>
      </c>
      <c r="U522" s="91">
        <v>0</v>
      </c>
      <c r="V522" s="91">
        <v>0</v>
      </c>
      <c r="W522">
        <v>35.787500000000001</v>
      </c>
      <c r="X522">
        <v>0.96666666666666667</v>
      </c>
      <c r="Y522">
        <v>34.594583333333333</v>
      </c>
      <c r="Z522" s="183">
        <v>17.125399999999999</v>
      </c>
      <c r="AA522" t="s">
        <v>23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34.59458333333334</v>
      </c>
    </row>
    <row r="523" spans="1:29" x14ac:dyDescent="0.25">
      <c r="A523" t="s">
        <v>136</v>
      </c>
      <c r="B523" t="s">
        <v>742</v>
      </c>
      <c r="C523" t="s">
        <v>561</v>
      </c>
      <c r="D523" s="3">
        <v>0</v>
      </c>
      <c r="E523" t="s">
        <v>75</v>
      </c>
      <c r="F523" t="s">
        <v>228</v>
      </c>
      <c r="G523" s="2">
        <v>45650</v>
      </c>
      <c r="H523">
        <v>4043868</v>
      </c>
      <c r="I523" t="s">
        <v>58</v>
      </c>
      <c r="J523" t="s">
        <v>257</v>
      </c>
      <c r="K523">
        <v>14.1</v>
      </c>
      <c r="L523">
        <v>44</v>
      </c>
      <c r="M523" t="s">
        <v>248</v>
      </c>
      <c r="N523" t="s">
        <v>252</v>
      </c>
      <c r="O523">
        <v>5</v>
      </c>
      <c r="P523">
        <v>14.1</v>
      </c>
      <c r="Q523">
        <v>1.75</v>
      </c>
      <c r="R523">
        <v>24.675000000000001</v>
      </c>
      <c r="S523">
        <v>29.675000000000001</v>
      </c>
      <c r="T523">
        <v>5.5</v>
      </c>
      <c r="U523" s="91">
        <v>0</v>
      </c>
      <c r="V523" s="91">
        <v>5.5</v>
      </c>
      <c r="W523">
        <v>32.5</v>
      </c>
      <c r="X523">
        <v>0.73333333333333328</v>
      </c>
      <c r="Y523">
        <v>23.833333333333332</v>
      </c>
      <c r="Z523" s="183">
        <v>5.8417000000000003</v>
      </c>
      <c r="AA523" t="s">
        <v>23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23.833333333333332</v>
      </c>
    </row>
    <row r="524" spans="1:29" x14ac:dyDescent="0.25">
      <c r="A524" t="s">
        <v>141</v>
      </c>
      <c r="B524" t="s">
        <v>873</v>
      </c>
      <c r="C524" t="s">
        <v>868</v>
      </c>
      <c r="D524" s="3">
        <v>0</v>
      </c>
      <c r="E524" t="s">
        <v>75</v>
      </c>
      <c r="F524" t="s">
        <v>406</v>
      </c>
      <c r="G524" s="2">
        <v>45650</v>
      </c>
      <c r="H524">
        <v>4043873</v>
      </c>
      <c r="I524" t="s">
        <v>66</v>
      </c>
      <c r="J524" t="s">
        <v>258</v>
      </c>
      <c r="K524">
        <v>4.88</v>
      </c>
      <c r="L524">
        <v>12</v>
      </c>
      <c r="M524" t="s">
        <v>249</v>
      </c>
      <c r="N524" t="s">
        <v>252</v>
      </c>
      <c r="O524">
        <v>6.5</v>
      </c>
      <c r="P524">
        <v>4.88</v>
      </c>
      <c r="Q524">
        <v>2</v>
      </c>
      <c r="R524">
        <v>9.76</v>
      </c>
      <c r="S524">
        <v>16.259999999999998</v>
      </c>
      <c r="T524">
        <v>0</v>
      </c>
      <c r="U524" s="91">
        <v>0</v>
      </c>
      <c r="V524" s="91">
        <v>0</v>
      </c>
      <c r="W524">
        <v>32.5</v>
      </c>
      <c r="X524">
        <v>0.2</v>
      </c>
      <c r="Y524">
        <v>6.5</v>
      </c>
      <c r="Z524" s="183">
        <v>9.76</v>
      </c>
      <c r="AA524" t="s">
        <v>23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6.5</v>
      </c>
    </row>
    <row r="525" spans="1:29" x14ac:dyDescent="0.25">
      <c r="A525" t="s">
        <v>18</v>
      </c>
      <c r="B525" t="s">
        <v>958</v>
      </c>
      <c r="C525" t="s">
        <v>959</v>
      </c>
      <c r="D525" s="3">
        <v>0</v>
      </c>
      <c r="E525" t="s">
        <v>75</v>
      </c>
      <c r="F525" t="s">
        <v>387</v>
      </c>
      <c r="G525" s="2">
        <v>45650</v>
      </c>
      <c r="H525">
        <v>4043802</v>
      </c>
      <c r="I525" t="s">
        <v>388</v>
      </c>
      <c r="J525" t="s">
        <v>255</v>
      </c>
      <c r="K525">
        <v>19.39</v>
      </c>
      <c r="L525">
        <v>34</v>
      </c>
      <c r="M525" t="s">
        <v>248</v>
      </c>
      <c r="N525" t="s">
        <v>252</v>
      </c>
      <c r="O525">
        <v>6.5</v>
      </c>
      <c r="P525">
        <v>19.39</v>
      </c>
      <c r="Q525">
        <v>2</v>
      </c>
      <c r="R525">
        <v>38.78</v>
      </c>
      <c r="S525">
        <v>45.28</v>
      </c>
      <c r="T525">
        <v>5.5</v>
      </c>
      <c r="U525" s="91">
        <v>0</v>
      </c>
      <c r="V525" s="91">
        <v>5.5</v>
      </c>
      <c r="W525">
        <v>35.787500000000001</v>
      </c>
      <c r="X525">
        <v>0.56666666666666665</v>
      </c>
      <c r="Y525">
        <v>20.279583333333335</v>
      </c>
      <c r="Z525" s="183">
        <v>25.000399999999999</v>
      </c>
      <c r="AA525" t="s">
        <v>23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20.279583333333335</v>
      </c>
    </row>
    <row r="526" spans="1:29" x14ac:dyDescent="0.25">
      <c r="A526" t="s">
        <v>141</v>
      </c>
      <c r="B526" t="s">
        <v>960</v>
      </c>
      <c r="C526" t="s">
        <v>913</v>
      </c>
      <c r="D526" s="3">
        <v>0</v>
      </c>
      <c r="E526" t="s">
        <v>75</v>
      </c>
      <c r="F526" t="s">
        <v>406</v>
      </c>
      <c r="G526" s="2">
        <v>45650</v>
      </c>
      <c r="H526">
        <v>4044066</v>
      </c>
      <c r="I526" t="s">
        <v>66</v>
      </c>
      <c r="J526" t="s">
        <v>258</v>
      </c>
      <c r="K526">
        <v>10.77</v>
      </c>
      <c r="L526">
        <v>34</v>
      </c>
      <c r="M526" t="s">
        <v>249</v>
      </c>
      <c r="N526" t="s">
        <v>252</v>
      </c>
      <c r="O526">
        <v>6.5</v>
      </c>
      <c r="P526">
        <v>10.77</v>
      </c>
      <c r="Q526">
        <v>2</v>
      </c>
      <c r="R526">
        <v>21.54</v>
      </c>
      <c r="S526">
        <v>28.04</v>
      </c>
      <c r="T526">
        <v>5</v>
      </c>
      <c r="U526" s="91">
        <v>0</v>
      </c>
      <c r="V526" s="91">
        <v>5</v>
      </c>
      <c r="W526">
        <v>32.5</v>
      </c>
      <c r="X526">
        <v>0.56666666666666665</v>
      </c>
      <c r="Y526">
        <v>18.416666666666668</v>
      </c>
      <c r="Z526" s="183">
        <v>9.6233000000000004</v>
      </c>
      <c r="AA526" t="s">
        <v>23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18.416666666666668</v>
      </c>
    </row>
    <row r="527" spans="1:29" x14ac:dyDescent="0.25">
      <c r="A527" t="s">
        <v>18</v>
      </c>
      <c r="B527" t="s">
        <v>901</v>
      </c>
      <c r="C527" t="s">
        <v>883</v>
      </c>
      <c r="D527" s="3">
        <v>0</v>
      </c>
      <c r="E527" t="s">
        <v>75</v>
      </c>
      <c r="F527" t="s">
        <v>401</v>
      </c>
      <c r="G527" s="2">
        <v>45650</v>
      </c>
      <c r="H527">
        <v>4044109</v>
      </c>
      <c r="I527" t="s">
        <v>383</v>
      </c>
      <c r="J527" t="s">
        <v>258</v>
      </c>
      <c r="K527">
        <v>8.35</v>
      </c>
      <c r="L527">
        <v>22</v>
      </c>
      <c r="M527" t="s">
        <v>249</v>
      </c>
      <c r="N527" t="s">
        <v>252</v>
      </c>
      <c r="O527">
        <v>6.5</v>
      </c>
      <c r="P527">
        <v>8.35</v>
      </c>
      <c r="Q527">
        <v>2</v>
      </c>
      <c r="R527">
        <v>16.7</v>
      </c>
      <c r="S527">
        <v>23.2</v>
      </c>
      <c r="T527">
        <v>5</v>
      </c>
      <c r="U527" s="91">
        <v>0</v>
      </c>
      <c r="V527" s="91">
        <v>5</v>
      </c>
      <c r="W527">
        <v>35.787500000000001</v>
      </c>
      <c r="X527">
        <v>0.36666666666666664</v>
      </c>
      <c r="Y527">
        <v>13.122083333333332</v>
      </c>
      <c r="Z527" s="183">
        <v>10.0779</v>
      </c>
      <c r="AA527" t="s">
        <v>23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13.122083333333334</v>
      </c>
    </row>
    <row r="528" spans="1:29" x14ac:dyDescent="0.25">
      <c r="A528" t="s">
        <v>141</v>
      </c>
      <c r="B528" t="s">
        <v>839</v>
      </c>
      <c r="C528" t="s">
        <v>866</v>
      </c>
      <c r="D528" s="3">
        <v>0</v>
      </c>
      <c r="E528" t="s">
        <v>75</v>
      </c>
      <c r="F528" t="s">
        <v>406</v>
      </c>
      <c r="G528" s="2">
        <v>45650</v>
      </c>
      <c r="H528">
        <v>4044111</v>
      </c>
      <c r="I528" t="s">
        <v>66</v>
      </c>
      <c r="J528" t="s">
        <v>258</v>
      </c>
      <c r="K528">
        <v>8.35</v>
      </c>
      <c r="L528">
        <v>17</v>
      </c>
      <c r="M528" t="s">
        <v>249</v>
      </c>
      <c r="N528" t="s">
        <v>252</v>
      </c>
      <c r="O528">
        <v>6.5</v>
      </c>
      <c r="P528">
        <v>8.35</v>
      </c>
      <c r="Q528">
        <v>2</v>
      </c>
      <c r="R528">
        <v>16.7</v>
      </c>
      <c r="S528">
        <v>23.2</v>
      </c>
      <c r="T528">
        <v>5.5</v>
      </c>
      <c r="U528" s="91">
        <v>0</v>
      </c>
      <c r="V528" s="91">
        <v>5.5</v>
      </c>
      <c r="W528">
        <v>32.5</v>
      </c>
      <c r="X528">
        <v>0.28333333333333333</v>
      </c>
      <c r="Y528">
        <v>9.2083333333333339</v>
      </c>
      <c r="Z528" s="183">
        <v>13.9917</v>
      </c>
      <c r="AA528" t="s">
        <v>23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9.2083333333333339</v>
      </c>
    </row>
    <row r="529" spans="1:29" x14ac:dyDescent="0.25">
      <c r="A529" t="s">
        <v>21</v>
      </c>
      <c r="B529" t="s">
        <v>685</v>
      </c>
      <c r="C529" t="s">
        <v>598</v>
      </c>
      <c r="D529" s="3">
        <v>1</v>
      </c>
      <c r="E529" t="s">
        <v>75</v>
      </c>
      <c r="F529" t="s">
        <v>232</v>
      </c>
      <c r="G529" s="2">
        <v>45650</v>
      </c>
      <c r="H529">
        <v>4044163</v>
      </c>
      <c r="I529" t="s">
        <v>233</v>
      </c>
      <c r="J529" t="s">
        <v>257</v>
      </c>
      <c r="K529">
        <v>9.56</v>
      </c>
      <c r="L529">
        <v>20</v>
      </c>
      <c r="M529" t="s">
        <v>248</v>
      </c>
      <c r="N529" t="s">
        <v>252</v>
      </c>
      <c r="O529">
        <v>5</v>
      </c>
      <c r="P529">
        <v>9.56</v>
      </c>
      <c r="Q529">
        <v>1.75</v>
      </c>
      <c r="R529">
        <v>16.73</v>
      </c>
      <c r="S529">
        <v>21.73</v>
      </c>
      <c r="T529">
        <v>5</v>
      </c>
      <c r="U529" s="91">
        <v>5</v>
      </c>
      <c r="V529" s="91">
        <v>0</v>
      </c>
      <c r="W529">
        <v>32.5</v>
      </c>
      <c r="X529">
        <v>0.33333333333333331</v>
      </c>
      <c r="Y529">
        <v>10.833333333333332</v>
      </c>
      <c r="Z529" s="183">
        <v>10.896699999999999</v>
      </c>
      <c r="AA529" t="s">
        <v>23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10.833333333333334</v>
      </c>
    </row>
    <row r="530" spans="1:29" x14ac:dyDescent="0.25">
      <c r="A530" t="s">
        <v>144</v>
      </c>
      <c r="B530" t="s">
        <v>961</v>
      </c>
      <c r="C530" t="s">
        <v>962</v>
      </c>
      <c r="D530" s="3">
        <v>0</v>
      </c>
      <c r="E530" t="s">
        <v>75</v>
      </c>
      <c r="F530" t="s">
        <v>396</v>
      </c>
      <c r="G530" s="2">
        <v>45650</v>
      </c>
      <c r="H530">
        <v>4044164</v>
      </c>
      <c r="I530" t="s">
        <v>39</v>
      </c>
      <c r="J530" t="s">
        <v>257</v>
      </c>
      <c r="K530">
        <v>9.56</v>
      </c>
      <c r="L530">
        <v>20</v>
      </c>
      <c r="M530" t="s">
        <v>248</v>
      </c>
      <c r="N530" t="s">
        <v>252</v>
      </c>
      <c r="O530">
        <v>5</v>
      </c>
      <c r="P530">
        <v>9.56</v>
      </c>
      <c r="Q530">
        <v>1.75</v>
      </c>
      <c r="R530">
        <v>16.73</v>
      </c>
      <c r="S530">
        <v>21.73</v>
      </c>
      <c r="T530">
        <v>5.5</v>
      </c>
      <c r="U530" s="91">
        <v>0</v>
      </c>
      <c r="V530" s="91">
        <v>5.5</v>
      </c>
      <c r="W530">
        <v>29</v>
      </c>
      <c r="X530">
        <v>0.33333333333333331</v>
      </c>
      <c r="Y530">
        <v>9.6666666666666661</v>
      </c>
      <c r="Z530" s="183">
        <v>12.0633</v>
      </c>
      <c r="AA530" t="s">
        <v>37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9.6666666666666661</v>
      </c>
    </row>
    <row r="531" spans="1:29" x14ac:dyDescent="0.25">
      <c r="A531" t="s">
        <v>135</v>
      </c>
      <c r="B531" t="s">
        <v>810</v>
      </c>
      <c r="C531" t="s">
        <v>963</v>
      </c>
      <c r="D531" s="3">
        <v>0</v>
      </c>
      <c r="E531" t="s">
        <v>75</v>
      </c>
      <c r="F531" t="s">
        <v>402</v>
      </c>
      <c r="G531" s="2">
        <v>45650</v>
      </c>
      <c r="H531">
        <v>4043874</v>
      </c>
      <c r="I531" t="s">
        <v>30</v>
      </c>
      <c r="J531" t="s">
        <v>258</v>
      </c>
      <c r="K531">
        <v>4.88</v>
      </c>
      <c r="L531">
        <v>16</v>
      </c>
      <c r="M531" t="s">
        <v>249</v>
      </c>
      <c r="N531" t="s">
        <v>252</v>
      </c>
      <c r="O531">
        <v>6.5</v>
      </c>
      <c r="P531">
        <v>4.88</v>
      </c>
      <c r="Q531">
        <v>2</v>
      </c>
      <c r="R531">
        <v>9.76</v>
      </c>
      <c r="S531">
        <v>16.259999999999998</v>
      </c>
      <c r="T531">
        <v>0</v>
      </c>
      <c r="U531" s="91">
        <v>0</v>
      </c>
      <c r="V531" s="91">
        <v>0</v>
      </c>
      <c r="W531">
        <v>32.5</v>
      </c>
      <c r="X531">
        <v>0.26666666666666666</v>
      </c>
      <c r="Y531">
        <v>8.6666666666666661</v>
      </c>
      <c r="Z531" s="183">
        <v>7.5933000000000002</v>
      </c>
      <c r="AA531" t="s">
        <v>23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8.6666666666666661</v>
      </c>
    </row>
    <row r="532" spans="1:29" x14ac:dyDescent="0.25">
      <c r="A532" t="s">
        <v>21</v>
      </c>
      <c r="B532" t="s">
        <v>964</v>
      </c>
      <c r="C532" t="s">
        <v>965</v>
      </c>
      <c r="D532" s="3">
        <v>0</v>
      </c>
      <c r="E532" t="s">
        <v>75</v>
      </c>
      <c r="F532" t="s">
        <v>232</v>
      </c>
      <c r="G532" s="2">
        <v>45650</v>
      </c>
      <c r="H532">
        <v>4046108</v>
      </c>
      <c r="I532" t="s">
        <v>233</v>
      </c>
      <c r="J532" t="s">
        <v>255</v>
      </c>
      <c r="K532">
        <v>26.9</v>
      </c>
      <c r="L532">
        <v>91</v>
      </c>
      <c r="M532" t="s">
        <v>248</v>
      </c>
      <c r="N532" t="s">
        <v>252</v>
      </c>
      <c r="O532">
        <v>5</v>
      </c>
      <c r="P532">
        <v>26.9</v>
      </c>
      <c r="Q532">
        <v>1.75</v>
      </c>
      <c r="R532">
        <v>47.074999999999996</v>
      </c>
      <c r="S532">
        <v>52.074999999999996</v>
      </c>
      <c r="T532">
        <v>5.5</v>
      </c>
      <c r="U532" s="91">
        <v>0</v>
      </c>
      <c r="V532" s="91">
        <v>5.5</v>
      </c>
      <c r="W532">
        <v>32.5</v>
      </c>
      <c r="X532">
        <v>1.5166666666666666</v>
      </c>
      <c r="Y532">
        <v>49.291666666666664</v>
      </c>
      <c r="Z532" s="183">
        <v>2.7833000000000001</v>
      </c>
      <c r="AA532" t="s">
        <v>23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49.291666666666664</v>
      </c>
    </row>
    <row r="533" spans="1:29" x14ac:dyDescent="0.25">
      <c r="A533" t="s">
        <v>18</v>
      </c>
      <c r="B533" t="s">
        <v>648</v>
      </c>
      <c r="C533" t="s">
        <v>432</v>
      </c>
      <c r="D533" s="3">
        <v>0</v>
      </c>
      <c r="E533" t="s">
        <v>75</v>
      </c>
      <c r="F533" t="s">
        <v>390</v>
      </c>
      <c r="G533" s="2">
        <v>45650</v>
      </c>
      <c r="H533">
        <v>4044216</v>
      </c>
      <c r="I533" t="s">
        <v>19</v>
      </c>
      <c r="J533" t="s">
        <v>392</v>
      </c>
      <c r="K533">
        <v>24.46</v>
      </c>
      <c r="L533">
        <v>76</v>
      </c>
      <c r="M533" t="s">
        <v>248</v>
      </c>
      <c r="N533" t="s">
        <v>252</v>
      </c>
      <c r="O533">
        <v>6.5</v>
      </c>
      <c r="P533">
        <v>24.46</v>
      </c>
      <c r="Q533">
        <v>2</v>
      </c>
      <c r="R533">
        <v>48.92</v>
      </c>
      <c r="S533">
        <v>55.42</v>
      </c>
      <c r="T533">
        <v>0</v>
      </c>
      <c r="U533" s="91">
        <v>0</v>
      </c>
      <c r="V533" s="91">
        <v>0</v>
      </c>
      <c r="W533">
        <v>35.787500000000001</v>
      </c>
      <c r="X533">
        <v>1.2666666666666666</v>
      </c>
      <c r="Y533">
        <v>45.330833333333331</v>
      </c>
      <c r="Z533" s="183">
        <v>10.0892</v>
      </c>
      <c r="AA533" t="s">
        <v>20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45.330833333333331</v>
      </c>
    </row>
    <row r="534" spans="1:29" x14ac:dyDescent="0.25">
      <c r="A534" t="s">
        <v>65</v>
      </c>
      <c r="B534" t="s">
        <v>673</v>
      </c>
      <c r="C534" t="s">
        <v>466</v>
      </c>
      <c r="D534" s="3">
        <v>0</v>
      </c>
      <c r="E534" t="s">
        <v>75</v>
      </c>
      <c r="F534" t="s">
        <v>397</v>
      </c>
      <c r="G534" s="2">
        <v>45650</v>
      </c>
      <c r="H534">
        <v>4046585</v>
      </c>
      <c r="I534" t="s">
        <v>35</v>
      </c>
      <c r="J534" t="s">
        <v>255</v>
      </c>
      <c r="K534">
        <v>9.9600000000000009</v>
      </c>
      <c r="L534">
        <v>20</v>
      </c>
      <c r="M534" t="s">
        <v>248</v>
      </c>
      <c r="N534" t="s">
        <v>252</v>
      </c>
      <c r="O534">
        <v>5</v>
      </c>
      <c r="P534">
        <v>9.9600000000000009</v>
      </c>
      <c r="Q534">
        <v>1.75</v>
      </c>
      <c r="R534">
        <v>17.43</v>
      </c>
      <c r="S534">
        <v>22.43</v>
      </c>
      <c r="T534">
        <v>3.75</v>
      </c>
      <c r="U534" s="91">
        <v>0</v>
      </c>
      <c r="V534" s="91">
        <v>3.75</v>
      </c>
      <c r="W534">
        <v>32.5</v>
      </c>
      <c r="X534">
        <v>0.33333333333333331</v>
      </c>
      <c r="Y534">
        <v>10.833333333333332</v>
      </c>
      <c r="Z534" s="183">
        <v>11.5967</v>
      </c>
      <c r="AA534" t="s">
        <v>23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10.833333333333334</v>
      </c>
    </row>
    <row r="535" spans="1:29" x14ac:dyDescent="0.25">
      <c r="A535" t="s">
        <v>65</v>
      </c>
      <c r="B535" t="s">
        <v>718</v>
      </c>
      <c r="C535" t="s">
        <v>937</v>
      </c>
      <c r="D535" s="3">
        <v>0</v>
      </c>
      <c r="E535" t="s">
        <v>75</v>
      </c>
      <c r="F535" t="s">
        <v>397</v>
      </c>
      <c r="G535" s="2">
        <v>45650</v>
      </c>
      <c r="H535">
        <v>4046584</v>
      </c>
      <c r="I535" t="s">
        <v>35</v>
      </c>
      <c r="J535" t="s">
        <v>255</v>
      </c>
      <c r="K535">
        <v>15.19</v>
      </c>
      <c r="L535">
        <v>27</v>
      </c>
      <c r="M535" t="s">
        <v>248</v>
      </c>
      <c r="N535" t="s">
        <v>252</v>
      </c>
      <c r="O535">
        <v>5</v>
      </c>
      <c r="P535">
        <v>15.19</v>
      </c>
      <c r="Q535">
        <v>1.75</v>
      </c>
      <c r="R535">
        <v>26.5825</v>
      </c>
      <c r="S535">
        <v>31.5825</v>
      </c>
      <c r="T535">
        <v>3.75</v>
      </c>
      <c r="U535" s="91">
        <v>0</v>
      </c>
      <c r="V535" s="91">
        <v>3.75</v>
      </c>
      <c r="W535">
        <v>32.5</v>
      </c>
      <c r="X535">
        <v>0.45</v>
      </c>
      <c r="Y535">
        <v>14.625</v>
      </c>
      <c r="Z535" s="183">
        <v>16.9575</v>
      </c>
      <c r="AA535" t="s">
        <v>23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14.625</v>
      </c>
    </row>
    <row r="536" spans="1:29" x14ac:dyDescent="0.25">
      <c r="A536" t="s">
        <v>65</v>
      </c>
      <c r="B536" t="s">
        <v>966</v>
      </c>
      <c r="C536" t="s">
        <v>967</v>
      </c>
      <c r="D536" s="3">
        <v>0</v>
      </c>
      <c r="E536" t="s">
        <v>75</v>
      </c>
      <c r="F536" t="s">
        <v>397</v>
      </c>
      <c r="G536" s="2">
        <v>45650</v>
      </c>
      <c r="H536">
        <v>4046583</v>
      </c>
      <c r="I536" t="s">
        <v>35</v>
      </c>
      <c r="J536" t="s">
        <v>255</v>
      </c>
      <c r="K536">
        <v>5.23</v>
      </c>
      <c r="L536">
        <v>30</v>
      </c>
      <c r="M536" t="s">
        <v>248</v>
      </c>
      <c r="N536" t="s">
        <v>252</v>
      </c>
      <c r="O536">
        <v>5</v>
      </c>
      <c r="P536">
        <v>5.23</v>
      </c>
      <c r="Q536">
        <v>1.75</v>
      </c>
      <c r="R536">
        <v>9.1524999999999999</v>
      </c>
      <c r="S536">
        <v>14.1525</v>
      </c>
      <c r="T536">
        <v>5</v>
      </c>
      <c r="U536" s="91">
        <v>0</v>
      </c>
      <c r="V536" s="91">
        <v>5</v>
      </c>
      <c r="W536">
        <v>32.5</v>
      </c>
      <c r="X536">
        <v>0.5</v>
      </c>
      <c r="Y536">
        <v>16.25</v>
      </c>
      <c r="Z536" s="183">
        <v>-2.0975000000000001</v>
      </c>
      <c r="AA536" t="s">
        <v>23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16.25</v>
      </c>
    </row>
    <row r="537" spans="1:29" x14ac:dyDescent="0.25">
      <c r="A537" t="s">
        <v>18</v>
      </c>
      <c r="B537" t="s">
        <v>968</v>
      </c>
      <c r="C537" t="s">
        <v>969</v>
      </c>
      <c r="D537" s="3">
        <v>0</v>
      </c>
      <c r="E537" t="s">
        <v>75</v>
      </c>
      <c r="F537" t="s">
        <v>394</v>
      </c>
      <c r="G537" s="2">
        <v>45650</v>
      </c>
      <c r="H537">
        <v>4044024</v>
      </c>
      <c r="I537" t="s">
        <v>24</v>
      </c>
      <c r="J537" t="s">
        <v>255</v>
      </c>
      <c r="K537">
        <v>7.93</v>
      </c>
      <c r="L537">
        <v>24</v>
      </c>
      <c r="M537" t="s">
        <v>248</v>
      </c>
      <c r="N537" t="s">
        <v>252</v>
      </c>
      <c r="O537">
        <v>6.5</v>
      </c>
      <c r="P537">
        <v>7.93</v>
      </c>
      <c r="Q537">
        <v>2</v>
      </c>
      <c r="R537">
        <v>15.86</v>
      </c>
      <c r="S537">
        <v>22.36</v>
      </c>
      <c r="T537">
        <v>5.5</v>
      </c>
      <c r="U537" s="91">
        <v>0</v>
      </c>
      <c r="V537" s="91">
        <v>5.5</v>
      </c>
      <c r="W537">
        <v>35.787500000000001</v>
      </c>
      <c r="X537">
        <v>0.4</v>
      </c>
      <c r="Y537">
        <v>14.315000000000001</v>
      </c>
      <c r="Z537" s="183">
        <v>8.0449999999999999</v>
      </c>
      <c r="AA537" t="s">
        <v>23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14.315000000000001</v>
      </c>
    </row>
    <row r="538" spans="1:29" x14ac:dyDescent="0.25">
      <c r="A538" t="s">
        <v>18</v>
      </c>
      <c r="B538" t="s">
        <v>633</v>
      </c>
      <c r="C538" t="s">
        <v>557</v>
      </c>
      <c r="D538" s="3">
        <v>0</v>
      </c>
      <c r="E538" t="s">
        <v>75</v>
      </c>
      <c r="F538" t="s">
        <v>394</v>
      </c>
      <c r="G538" s="2">
        <v>45650</v>
      </c>
      <c r="H538">
        <v>4046552</v>
      </c>
      <c r="I538" t="s">
        <v>24</v>
      </c>
      <c r="J538" t="s">
        <v>255</v>
      </c>
      <c r="K538">
        <v>7.3</v>
      </c>
      <c r="L538">
        <v>22</v>
      </c>
      <c r="M538" t="s">
        <v>248</v>
      </c>
      <c r="N538" t="s">
        <v>252</v>
      </c>
      <c r="O538">
        <v>6.5</v>
      </c>
      <c r="P538">
        <v>7.3</v>
      </c>
      <c r="Q538">
        <v>2</v>
      </c>
      <c r="R538">
        <v>14.6</v>
      </c>
      <c r="S538">
        <v>21.1</v>
      </c>
      <c r="T538">
        <v>5.5</v>
      </c>
      <c r="U538" s="91">
        <v>0</v>
      </c>
      <c r="V538" s="91">
        <v>5.5</v>
      </c>
      <c r="W538">
        <v>35.787500000000001</v>
      </c>
      <c r="X538">
        <v>0.36666666666666664</v>
      </c>
      <c r="Y538">
        <v>13.122083333333332</v>
      </c>
      <c r="Z538" s="183">
        <v>7.9779</v>
      </c>
      <c r="AA538" t="s">
        <v>23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13.122083333333334</v>
      </c>
    </row>
    <row r="539" spans="1:29" x14ac:dyDescent="0.25">
      <c r="A539" t="s">
        <v>18</v>
      </c>
      <c r="B539" t="s">
        <v>970</v>
      </c>
      <c r="C539" t="s">
        <v>835</v>
      </c>
      <c r="D539" s="3">
        <v>0</v>
      </c>
      <c r="E539" t="s">
        <v>75</v>
      </c>
      <c r="F539" t="s">
        <v>403</v>
      </c>
      <c r="G539" s="2">
        <v>45650</v>
      </c>
      <c r="H539">
        <v>4044042</v>
      </c>
      <c r="I539" t="s">
        <v>404</v>
      </c>
      <c r="J539" t="s">
        <v>258</v>
      </c>
      <c r="K539">
        <v>20.03</v>
      </c>
      <c r="L539">
        <v>34</v>
      </c>
      <c r="M539" t="s">
        <v>249</v>
      </c>
      <c r="N539" t="s">
        <v>252</v>
      </c>
      <c r="O539">
        <v>6.5</v>
      </c>
      <c r="P539">
        <v>20.03</v>
      </c>
      <c r="Q539">
        <v>2</v>
      </c>
      <c r="R539">
        <v>40.06</v>
      </c>
      <c r="S539">
        <v>46.56</v>
      </c>
      <c r="T539">
        <v>5</v>
      </c>
      <c r="U539" s="91">
        <v>0</v>
      </c>
      <c r="V539" s="91">
        <v>5</v>
      </c>
      <c r="W539">
        <v>35.787500000000001</v>
      </c>
      <c r="X539">
        <v>0.56666666666666665</v>
      </c>
      <c r="Y539">
        <v>20.279583333333335</v>
      </c>
      <c r="Z539" s="183">
        <v>26.2804</v>
      </c>
      <c r="AA539" t="s">
        <v>23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20.279583333333335</v>
      </c>
    </row>
    <row r="540" spans="1:29" x14ac:dyDescent="0.25">
      <c r="A540" t="s">
        <v>18</v>
      </c>
      <c r="B540" t="s">
        <v>971</v>
      </c>
      <c r="C540" t="s">
        <v>972</v>
      </c>
      <c r="D540" s="3">
        <v>0</v>
      </c>
      <c r="E540" t="s">
        <v>75</v>
      </c>
      <c r="F540" t="s">
        <v>390</v>
      </c>
      <c r="G540" s="2">
        <v>45650</v>
      </c>
      <c r="H540">
        <v>4044043</v>
      </c>
      <c r="I540" t="s">
        <v>19</v>
      </c>
      <c r="J540" t="s">
        <v>258</v>
      </c>
      <c r="K540">
        <v>20.059999999999999</v>
      </c>
      <c r="L540">
        <v>39</v>
      </c>
      <c r="M540" t="s">
        <v>249</v>
      </c>
      <c r="N540" t="s">
        <v>252</v>
      </c>
      <c r="O540">
        <v>6.5</v>
      </c>
      <c r="P540">
        <v>20.059999999999999</v>
      </c>
      <c r="Q540">
        <v>2</v>
      </c>
      <c r="R540">
        <v>40.119999999999997</v>
      </c>
      <c r="S540">
        <v>46.62</v>
      </c>
      <c r="T540">
        <v>5.5</v>
      </c>
      <c r="U540" s="91">
        <v>0</v>
      </c>
      <c r="V540" s="91">
        <v>5.5</v>
      </c>
      <c r="W540">
        <v>35.787500000000001</v>
      </c>
      <c r="X540">
        <v>0.65</v>
      </c>
      <c r="Y540">
        <v>23.261875000000003</v>
      </c>
      <c r="Z540" s="183">
        <v>23.3581</v>
      </c>
      <c r="AA540" t="s">
        <v>20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23.261875</v>
      </c>
    </row>
    <row r="541" spans="1:29" x14ac:dyDescent="0.25">
      <c r="A541" t="s">
        <v>136</v>
      </c>
      <c r="B541" t="s">
        <v>973</v>
      </c>
      <c r="C541" t="s">
        <v>568</v>
      </c>
      <c r="D541" s="3">
        <v>0</v>
      </c>
      <c r="E541" t="s">
        <v>75</v>
      </c>
      <c r="F541" t="s">
        <v>229</v>
      </c>
      <c r="G541" s="2">
        <v>45650</v>
      </c>
      <c r="H541">
        <v>4046111</v>
      </c>
      <c r="I541" t="s">
        <v>55</v>
      </c>
      <c r="J541" t="s">
        <v>255</v>
      </c>
      <c r="K541">
        <v>26.9</v>
      </c>
      <c r="L541">
        <v>35</v>
      </c>
      <c r="M541" t="s">
        <v>248</v>
      </c>
      <c r="N541" t="s">
        <v>252</v>
      </c>
      <c r="O541">
        <v>5</v>
      </c>
      <c r="P541">
        <v>26.9</v>
      </c>
      <c r="Q541">
        <v>1.75</v>
      </c>
      <c r="R541">
        <v>47.074999999999996</v>
      </c>
      <c r="S541">
        <v>52.074999999999996</v>
      </c>
      <c r="T541">
        <v>0</v>
      </c>
      <c r="U541" s="91">
        <v>0</v>
      </c>
      <c r="V541" s="91">
        <v>0</v>
      </c>
      <c r="W541">
        <v>32.5</v>
      </c>
      <c r="X541">
        <v>0.58333333333333337</v>
      </c>
      <c r="Y541">
        <v>18.958333333333336</v>
      </c>
      <c r="Z541" s="183">
        <v>33.116700000000002</v>
      </c>
      <c r="AA541" t="s">
        <v>23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18.958333333333332</v>
      </c>
    </row>
    <row r="542" spans="1:29" x14ac:dyDescent="0.25">
      <c r="A542" t="s">
        <v>144</v>
      </c>
      <c r="B542" t="s">
        <v>774</v>
      </c>
      <c r="C542" t="s">
        <v>673</v>
      </c>
      <c r="D542" s="3">
        <v>0</v>
      </c>
      <c r="E542" t="s">
        <v>75</v>
      </c>
      <c r="F542" t="s">
        <v>396</v>
      </c>
      <c r="G542" s="2">
        <v>45652</v>
      </c>
      <c r="H542">
        <v>4045059</v>
      </c>
      <c r="I542" t="s">
        <v>39</v>
      </c>
      <c r="J542" t="s">
        <v>255</v>
      </c>
      <c r="K542">
        <v>20.329999999999998</v>
      </c>
      <c r="L542">
        <v>65</v>
      </c>
      <c r="M542" t="s">
        <v>248</v>
      </c>
      <c r="N542" t="s">
        <v>252</v>
      </c>
      <c r="O542">
        <v>5</v>
      </c>
      <c r="P542">
        <v>20.329999999999998</v>
      </c>
      <c r="Q542">
        <v>1.75</v>
      </c>
      <c r="R542">
        <v>35.577500000000001</v>
      </c>
      <c r="S542">
        <v>40.577500000000001</v>
      </c>
      <c r="T542">
        <v>0</v>
      </c>
      <c r="U542" s="91">
        <v>0</v>
      </c>
      <c r="V542" s="91">
        <v>0</v>
      </c>
      <c r="W542">
        <v>29</v>
      </c>
      <c r="X542">
        <v>1.0833333333333333</v>
      </c>
      <c r="Y542">
        <v>31.416666666666664</v>
      </c>
      <c r="Z542" s="183">
        <v>9.1608000000000001</v>
      </c>
      <c r="AA542" t="s">
        <v>37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31.416666666666668</v>
      </c>
    </row>
    <row r="543" spans="1:29" x14ac:dyDescent="0.25">
      <c r="A543" t="s">
        <v>141</v>
      </c>
      <c r="B543" t="s">
        <v>775</v>
      </c>
      <c r="C543" t="s">
        <v>633</v>
      </c>
      <c r="D543" s="3">
        <v>0</v>
      </c>
      <c r="E543" t="s">
        <v>75</v>
      </c>
      <c r="F543" t="s">
        <v>406</v>
      </c>
      <c r="G543" s="2">
        <v>45652</v>
      </c>
      <c r="H543">
        <v>4045054</v>
      </c>
      <c r="I543" t="s">
        <v>66</v>
      </c>
      <c r="J543" t="s">
        <v>255</v>
      </c>
      <c r="K543">
        <v>14.36</v>
      </c>
      <c r="L543">
        <v>82</v>
      </c>
      <c r="M543" t="s">
        <v>248</v>
      </c>
      <c r="N543" t="s">
        <v>252</v>
      </c>
      <c r="O543">
        <v>5</v>
      </c>
      <c r="P543">
        <v>14.36</v>
      </c>
      <c r="Q543">
        <v>1.75</v>
      </c>
      <c r="R543">
        <v>25.13</v>
      </c>
      <c r="S543">
        <v>30.13</v>
      </c>
      <c r="T543">
        <v>0</v>
      </c>
      <c r="U543" s="91">
        <v>0</v>
      </c>
      <c r="V543" s="91">
        <v>0</v>
      </c>
      <c r="W543">
        <v>32.5</v>
      </c>
      <c r="X543">
        <v>1.3666666666666667</v>
      </c>
      <c r="Y543">
        <v>44.416666666666664</v>
      </c>
      <c r="Z543" s="183">
        <v>-14.2867</v>
      </c>
      <c r="AA543" t="s">
        <v>23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44.416666666666664</v>
      </c>
    </row>
    <row r="544" spans="1:29" x14ac:dyDescent="0.25">
      <c r="A544" t="s">
        <v>142</v>
      </c>
      <c r="B544" t="s">
        <v>974</v>
      </c>
      <c r="C544" t="s">
        <v>975</v>
      </c>
      <c r="D544" s="3">
        <v>1</v>
      </c>
      <c r="E544" t="s">
        <v>75</v>
      </c>
      <c r="F544" t="s">
        <v>395</v>
      </c>
      <c r="G544" s="2">
        <v>45652</v>
      </c>
      <c r="H544">
        <v>4045572</v>
      </c>
      <c r="I544" t="s">
        <v>41</v>
      </c>
      <c r="J544" t="s">
        <v>260</v>
      </c>
      <c r="K544">
        <v>10.86</v>
      </c>
      <c r="L544">
        <v>23</v>
      </c>
      <c r="M544" t="s">
        <v>248</v>
      </c>
      <c r="N544" t="s">
        <v>252</v>
      </c>
      <c r="O544">
        <v>5</v>
      </c>
      <c r="P544">
        <v>10.86</v>
      </c>
      <c r="Q544">
        <v>1.75</v>
      </c>
      <c r="R544">
        <v>19.004999999999999</v>
      </c>
      <c r="S544">
        <v>24.004999999999999</v>
      </c>
      <c r="T544">
        <v>3.75</v>
      </c>
      <c r="U544" s="91">
        <v>3.75</v>
      </c>
      <c r="V544" s="91">
        <v>0</v>
      </c>
      <c r="W544">
        <v>32.5</v>
      </c>
      <c r="X544">
        <v>0.38333333333333336</v>
      </c>
      <c r="Y544">
        <v>12.458333333333334</v>
      </c>
      <c r="Z544" s="183">
        <v>11.5467</v>
      </c>
      <c r="AA544" t="s">
        <v>23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12.458333333333334</v>
      </c>
    </row>
    <row r="545" spans="1:29" x14ac:dyDescent="0.25">
      <c r="A545" t="s">
        <v>18</v>
      </c>
      <c r="B545" t="s">
        <v>704</v>
      </c>
      <c r="C545" t="s">
        <v>925</v>
      </c>
      <c r="D545" s="3">
        <v>0</v>
      </c>
      <c r="E545" t="s">
        <v>75</v>
      </c>
      <c r="F545" t="s">
        <v>382</v>
      </c>
      <c r="G545" s="2">
        <v>45652</v>
      </c>
      <c r="H545">
        <v>4045563</v>
      </c>
      <c r="I545" t="s">
        <v>33</v>
      </c>
      <c r="J545" t="s">
        <v>258</v>
      </c>
      <c r="K545">
        <v>15.8</v>
      </c>
      <c r="L545">
        <v>24</v>
      </c>
      <c r="M545" t="s">
        <v>249</v>
      </c>
      <c r="N545" t="s">
        <v>252</v>
      </c>
      <c r="O545">
        <v>6.5</v>
      </c>
      <c r="P545">
        <v>15.8</v>
      </c>
      <c r="Q545">
        <v>2</v>
      </c>
      <c r="R545">
        <v>31.6</v>
      </c>
      <c r="S545">
        <v>38.1</v>
      </c>
      <c r="T545">
        <v>3.75</v>
      </c>
      <c r="U545" s="91">
        <v>0</v>
      </c>
      <c r="V545" s="91">
        <v>3.75</v>
      </c>
      <c r="W545">
        <v>35.787500000000001</v>
      </c>
      <c r="X545">
        <v>0.4</v>
      </c>
      <c r="Y545">
        <v>14.315000000000001</v>
      </c>
      <c r="Z545" s="183">
        <v>23.785</v>
      </c>
      <c r="AA545" t="s">
        <v>23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14.315000000000001</v>
      </c>
    </row>
    <row r="546" spans="1:29" x14ac:dyDescent="0.25">
      <c r="A546" t="s">
        <v>138</v>
      </c>
      <c r="B546" t="s">
        <v>976</v>
      </c>
      <c r="C546" t="s">
        <v>502</v>
      </c>
      <c r="D546" s="3">
        <v>0</v>
      </c>
      <c r="E546" t="s">
        <v>75</v>
      </c>
      <c r="F546" t="s">
        <v>384</v>
      </c>
      <c r="G546" s="2">
        <v>45652</v>
      </c>
      <c r="H546">
        <v>4045055</v>
      </c>
      <c r="I546" t="s">
        <v>36</v>
      </c>
      <c r="J546" t="s">
        <v>255</v>
      </c>
      <c r="K546">
        <v>14.36</v>
      </c>
      <c r="L546">
        <v>44</v>
      </c>
      <c r="M546" t="s">
        <v>248</v>
      </c>
      <c r="N546" t="s">
        <v>252</v>
      </c>
      <c r="O546">
        <v>5</v>
      </c>
      <c r="P546">
        <v>14.36</v>
      </c>
      <c r="Q546">
        <v>1.75</v>
      </c>
      <c r="R546">
        <v>25.13</v>
      </c>
      <c r="S546">
        <v>30.13</v>
      </c>
      <c r="T546">
        <v>0</v>
      </c>
      <c r="U546" s="91">
        <v>0</v>
      </c>
      <c r="V546" s="91">
        <v>0</v>
      </c>
      <c r="W546">
        <v>29</v>
      </c>
      <c r="X546">
        <v>0.73333333333333328</v>
      </c>
      <c r="Y546">
        <v>21.266666666666666</v>
      </c>
      <c r="Z546" s="183">
        <v>8.8633000000000006</v>
      </c>
      <c r="AA546" t="s">
        <v>37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21.266666666666666</v>
      </c>
    </row>
    <row r="547" spans="1:29" x14ac:dyDescent="0.25">
      <c r="A547" t="s">
        <v>18</v>
      </c>
      <c r="B547" t="s">
        <v>908</v>
      </c>
      <c r="C547" t="s">
        <v>977</v>
      </c>
      <c r="D547" s="3">
        <v>0</v>
      </c>
      <c r="E547" t="s">
        <v>75</v>
      </c>
      <c r="F547" t="s">
        <v>382</v>
      </c>
      <c r="G547" s="2">
        <v>45652</v>
      </c>
      <c r="H547">
        <v>4045561</v>
      </c>
      <c r="I547" t="s">
        <v>33</v>
      </c>
      <c r="J547" t="s">
        <v>258</v>
      </c>
      <c r="K547">
        <v>15.8</v>
      </c>
      <c r="L547">
        <v>31</v>
      </c>
      <c r="M547" t="s">
        <v>249</v>
      </c>
      <c r="N547" t="s">
        <v>252</v>
      </c>
      <c r="O547">
        <v>6.5</v>
      </c>
      <c r="P547">
        <v>15.8</v>
      </c>
      <c r="Q547">
        <v>2</v>
      </c>
      <c r="R547">
        <v>31.6</v>
      </c>
      <c r="S547">
        <v>38.1</v>
      </c>
      <c r="T547">
        <v>5</v>
      </c>
      <c r="U547" s="91">
        <v>0</v>
      </c>
      <c r="V547" s="91">
        <v>5</v>
      </c>
      <c r="W547">
        <v>35.787500000000001</v>
      </c>
      <c r="X547">
        <v>0.51666666666666672</v>
      </c>
      <c r="Y547">
        <v>18.490208333333335</v>
      </c>
      <c r="Z547" s="183">
        <v>19.6098</v>
      </c>
      <c r="AA547" t="s">
        <v>23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18.490208333333335</v>
      </c>
    </row>
    <row r="548" spans="1:29" x14ac:dyDescent="0.25">
      <c r="A548" t="s">
        <v>140</v>
      </c>
      <c r="B548" t="s">
        <v>978</v>
      </c>
      <c r="C548" t="s">
        <v>818</v>
      </c>
      <c r="D548" s="3">
        <v>0</v>
      </c>
      <c r="E548" t="s">
        <v>75</v>
      </c>
      <c r="F548" t="s">
        <v>385</v>
      </c>
      <c r="G548" s="2">
        <v>45652</v>
      </c>
      <c r="H548">
        <v>4045624</v>
      </c>
      <c r="I548" t="s">
        <v>386</v>
      </c>
      <c r="J548" t="s">
        <v>255</v>
      </c>
      <c r="K548">
        <v>8.51</v>
      </c>
      <c r="L548">
        <v>109</v>
      </c>
      <c r="M548" t="s">
        <v>248</v>
      </c>
      <c r="N548" t="s">
        <v>252</v>
      </c>
      <c r="O548">
        <v>5</v>
      </c>
      <c r="P548">
        <v>8.51</v>
      </c>
      <c r="Q548">
        <v>1.75</v>
      </c>
      <c r="R548">
        <v>14.8925</v>
      </c>
      <c r="S548">
        <v>19.892499999999998</v>
      </c>
      <c r="T548">
        <v>0</v>
      </c>
      <c r="U548" s="91">
        <v>0</v>
      </c>
      <c r="V548" s="91">
        <v>0</v>
      </c>
      <c r="W548">
        <v>32.5</v>
      </c>
      <c r="X548">
        <v>1.8166666666666667</v>
      </c>
      <c r="Y548">
        <v>59.041666666666664</v>
      </c>
      <c r="Z548" s="183">
        <v>-39.1492</v>
      </c>
      <c r="AA548" t="s">
        <v>23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59.041666666666664</v>
      </c>
    </row>
    <row r="549" spans="1:29" x14ac:dyDescent="0.25">
      <c r="A549" t="s">
        <v>18</v>
      </c>
      <c r="B549" t="s">
        <v>581</v>
      </c>
      <c r="C549" t="s">
        <v>512</v>
      </c>
      <c r="D549" s="3">
        <v>0</v>
      </c>
      <c r="E549" t="s">
        <v>75</v>
      </c>
      <c r="F549" t="s">
        <v>401</v>
      </c>
      <c r="G549" s="2">
        <v>45652</v>
      </c>
      <c r="H549">
        <v>4045130</v>
      </c>
      <c r="I549" t="s">
        <v>383</v>
      </c>
      <c r="J549" t="s">
        <v>255</v>
      </c>
      <c r="K549">
        <v>10.39</v>
      </c>
      <c r="L549">
        <v>24</v>
      </c>
      <c r="M549" t="s">
        <v>248</v>
      </c>
      <c r="N549" t="s">
        <v>252</v>
      </c>
      <c r="O549">
        <v>6.5</v>
      </c>
      <c r="P549">
        <v>10.39</v>
      </c>
      <c r="Q549">
        <v>2</v>
      </c>
      <c r="R549">
        <v>20.78</v>
      </c>
      <c r="S549">
        <v>27.28</v>
      </c>
      <c r="T549">
        <v>0</v>
      </c>
      <c r="U549" s="91">
        <v>0</v>
      </c>
      <c r="V549" s="91">
        <v>0</v>
      </c>
      <c r="W549">
        <v>35.787500000000001</v>
      </c>
      <c r="X549">
        <v>0.4</v>
      </c>
      <c r="Y549">
        <v>14.315000000000001</v>
      </c>
      <c r="Z549" s="183">
        <v>12.965</v>
      </c>
      <c r="AA549" t="s">
        <v>23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14.315000000000001</v>
      </c>
    </row>
    <row r="550" spans="1:29" x14ac:dyDescent="0.25">
      <c r="A550" t="s">
        <v>21</v>
      </c>
      <c r="B550" t="s">
        <v>857</v>
      </c>
      <c r="C550" t="s">
        <v>607</v>
      </c>
      <c r="D550" s="3">
        <v>1</v>
      </c>
      <c r="E550" t="s">
        <v>75</v>
      </c>
      <c r="F550" t="s">
        <v>230</v>
      </c>
      <c r="G550" s="2">
        <v>45652</v>
      </c>
      <c r="H550">
        <v>4045077</v>
      </c>
      <c r="I550" t="s">
        <v>231</v>
      </c>
      <c r="J550" t="s">
        <v>255</v>
      </c>
      <c r="K550">
        <v>32.31</v>
      </c>
      <c r="L550">
        <v>41</v>
      </c>
      <c r="M550" t="s">
        <v>248</v>
      </c>
      <c r="N550" t="s">
        <v>252</v>
      </c>
      <c r="O550">
        <v>5</v>
      </c>
      <c r="P550">
        <v>32.31</v>
      </c>
      <c r="Q550">
        <v>1.75</v>
      </c>
      <c r="R550">
        <v>56.542500000000004</v>
      </c>
      <c r="S550">
        <v>61.542500000000004</v>
      </c>
      <c r="T550">
        <v>5</v>
      </c>
      <c r="U550" s="91">
        <v>5</v>
      </c>
      <c r="V550" s="91">
        <v>0</v>
      </c>
      <c r="W550">
        <v>32.5</v>
      </c>
      <c r="X550">
        <v>0.68333333333333335</v>
      </c>
      <c r="Y550">
        <v>22.208333333333332</v>
      </c>
      <c r="Z550" s="183">
        <v>39.334200000000003</v>
      </c>
      <c r="AA550" t="s">
        <v>23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22.208333333333332</v>
      </c>
    </row>
    <row r="551" spans="1:29" x14ac:dyDescent="0.25">
      <c r="A551" t="s">
        <v>18</v>
      </c>
      <c r="B551" t="s">
        <v>535</v>
      </c>
      <c r="C551" t="s">
        <v>470</v>
      </c>
      <c r="D551" s="3">
        <v>0</v>
      </c>
      <c r="E551" t="s">
        <v>75</v>
      </c>
      <c r="F551" t="s">
        <v>390</v>
      </c>
      <c r="G551" s="2">
        <v>45652</v>
      </c>
      <c r="H551">
        <v>4045455</v>
      </c>
      <c r="I551" t="s">
        <v>19</v>
      </c>
      <c r="J551" t="s">
        <v>258</v>
      </c>
      <c r="K551">
        <v>17.28</v>
      </c>
      <c r="L551">
        <v>33</v>
      </c>
      <c r="M551" t="s">
        <v>249</v>
      </c>
      <c r="N551" t="s">
        <v>252</v>
      </c>
      <c r="O551">
        <v>6.5</v>
      </c>
      <c r="P551">
        <v>17.28</v>
      </c>
      <c r="Q551">
        <v>2</v>
      </c>
      <c r="R551">
        <v>34.56</v>
      </c>
      <c r="S551">
        <v>41.06</v>
      </c>
      <c r="T551">
        <v>5.5</v>
      </c>
      <c r="U551" s="91">
        <v>0</v>
      </c>
      <c r="V551" s="91">
        <v>5.5</v>
      </c>
      <c r="W551">
        <v>35.787500000000001</v>
      </c>
      <c r="X551">
        <v>0.55000000000000004</v>
      </c>
      <c r="Y551">
        <v>19.683125000000004</v>
      </c>
      <c r="Z551" s="183">
        <v>21.376899999999999</v>
      </c>
      <c r="AA551" t="s">
        <v>20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19.683125</v>
      </c>
    </row>
    <row r="552" spans="1:29" x14ac:dyDescent="0.25">
      <c r="A552" t="s">
        <v>136</v>
      </c>
      <c r="B552" t="s">
        <v>450</v>
      </c>
      <c r="C552" t="s">
        <v>635</v>
      </c>
      <c r="D552" s="3">
        <v>0</v>
      </c>
      <c r="E552" t="s">
        <v>75</v>
      </c>
      <c r="F552" t="s">
        <v>234</v>
      </c>
      <c r="G552" s="2">
        <v>45652</v>
      </c>
      <c r="H552">
        <v>4045252</v>
      </c>
      <c r="I552" t="s">
        <v>58</v>
      </c>
      <c r="J552" t="s">
        <v>255</v>
      </c>
      <c r="K552">
        <v>10.17</v>
      </c>
      <c r="L552">
        <v>29</v>
      </c>
      <c r="M552" t="s">
        <v>248</v>
      </c>
      <c r="N552" t="s">
        <v>252</v>
      </c>
      <c r="O552">
        <v>5</v>
      </c>
      <c r="P552">
        <v>10.17</v>
      </c>
      <c r="Q552">
        <v>1.75</v>
      </c>
      <c r="R552">
        <v>17.797499999999999</v>
      </c>
      <c r="S552">
        <v>22.797499999999999</v>
      </c>
      <c r="T552">
        <v>0</v>
      </c>
      <c r="U552" s="91">
        <v>0</v>
      </c>
      <c r="V552" s="91">
        <v>0</v>
      </c>
      <c r="W552">
        <v>32.5</v>
      </c>
      <c r="X552">
        <v>0.48333333333333334</v>
      </c>
      <c r="Y552">
        <v>15.708333333333334</v>
      </c>
      <c r="Z552" s="183">
        <v>7.0891999999999999</v>
      </c>
      <c r="AA552" t="s">
        <v>37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52">
        <f>Fares_Big_Star_Export[[#This Row],[Trip Time]]*Fares_Big_Star_Export[[#This Row],[HOURLY DATA]]/60</f>
        <v>15.708333333333334</v>
      </c>
    </row>
    <row r="553" spans="1:29" x14ac:dyDescent="0.25">
      <c r="A553" t="s">
        <v>18</v>
      </c>
      <c r="B553" t="s">
        <v>957</v>
      </c>
      <c r="C553" t="s">
        <v>780</v>
      </c>
      <c r="D553" s="3">
        <v>0</v>
      </c>
      <c r="E553" t="s">
        <v>75</v>
      </c>
      <c r="F553" t="s">
        <v>403</v>
      </c>
      <c r="G553" s="2">
        <v>45652</v>
      </c>
      <c r="H553">
        <v>4045454</v>
      </c>
      <c r="I553" t="s">
        <v>404</v>
      </c>
      <c r="J553" t="s">
        <v>258</v>
      </c>
      <c r="K553">
        <v>17.28</v>
      </c>
      <c r="L553">
        <v>31</v>
      </c>
      <c r="M553" t="s">
        <v>249</v>
      </c>
      <c r="N553" t="s">
        <v>252</v>
      </c>
      <c r="O553">
        <v>6.5</v>
      </c>
      <c r="P553">
        <v>17.28</v>
      </c>
      <c r="Q553">
        <v>2</v>
      </c>
      <c r="R553">
        <v>34.56</v>
      </c>
      <c r="S553">
        <v>41.06</v>
      </c>
      <c r="T553">
        <v>5</v>
      </c>
      <c r="U553" s="91">
        <v>0</v>
      </c>
      <c r="V553" s="91">
        <v>5</v>
      </c>
      <c r="W553">
        <v>35.787500000000001</v>
      </c>
      <c r="X553">
        <v>0.51666666666666672</v>
      </c>
      <c r="Y553">
        <v>18.490208333333335</v>
      </c>
      <c r="Z553" s="183">
        <v>22.569800000000001</v>
      </c>
      <c r="AA553" t="s">
        <v>23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18.490208333333335</v>
      </c>
    </row>
    <row r="554" spans="1:29" x14ac:dyDescent="0.25">
      <c r="A554" t="s">
        <v>144</v>
      </c>
      <c r="B554" t="s">
        <v>774</v>
      </c>
      <c r="C554" t="s">
        <v>753</v>
      </c>
      <c r="D554" s="3">
        <v>0</v>
      </c>
      <c r="E554" t="s">
        <v>75</v>
      </c>
      <c r="F554" t="s">
        <v>396</v>
      </c>
      <c r="G554" s="2">
        <v>45652</v>
      </c>
      <c r="H554">
        <v>4045169</v>
      </c>
      <c r="I554" t="s">
        <v>39</v>
      </c>
      <c r="J554" t="s">
        <v>255</v>
      </c>
      <c r="K554">
        <v>17.43</v>
      </c>
      <c r="L554">
        <v>46</v>
      </c>
      <c r="M554" t="s">
        <v>248</v>
      </c>
      <c r="N554" t="s">
        <v>252</v>
      </c>
      <c r="O554">
        <v>5</v>
      </c>
      <c r="P554">
        <v>17.43</v>
      </c>
      <c r="Q554">
        <v>1.75</v>
      </c>
      <c r="R554">
        <v>30.502499999999998</v>
      </c>
      <c r="S554">
        <v>35.502499999999998</v>
      </c>
      <c r="T554">
        <v>0</v>
      </c>
      <c r="U554" s="91">
        <v>0</v>
      </c>
      <c r="V554" s="91">
        <v>0</v>
      </c>
      <c r="W554">
        <v>29</v>
      </c>
      <c r="X554">
        <v>0.76666666666666672</v>
      </c>
      <c r="Y554">
        <v>22.233333333333334</v>
      </c>
      <c r="Z554" s="183">
        <v>13.2692</v>
      </c>
      <c r="AA554" t="s">
        <v>37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22.233333333333334</v>
      </c>
    </row>
    <row r="555" spans="1:29" x14ac:dyDescent="0.25">
      <c r="A555" t="s">
        <v>139</v>
      </c>
      <c r="B555" t="s">
        <v>683</v>
      </c>
      <c r="C555" t="s">
        <v>979</v>
      </c>
      <c r="D555" s="3">
        <v>0</v>
      </c>
      <c r="E555" t="s">
        <v>75</v>
      </c>
      <c r="F555" t="s">
        <v>389</v>
      </c>
      <c r="G555" s="2">
        <v>45652</v>
      </c>
      <c r="H555">
        <v>4045058</v>
      </c>
      <c r="I555" t="s">
        <v>43</v>
      </c>
      <c r="J555" t="s">
        <v>255</v>
      </c>
      <c r="K555">
        <v>20.329999999999998</v>
      </c>
      <c r="L555">
        <v>43</v>
      </c>
      <c r="M555" t="s">
        <v>248</v>
      </c>
      <c r="N555" t="s">
        <v>252</v>
      </c>
      <c r="O555">
        <v>5</v>
      </c>
      <c r="P555">
        <v>20.329999999999998</v>
      </c>
      <c r="Q555">
        <v>1.75</v>
      </c>
      <c r="R555">
        <v>35.577500000000001</v>
      </c>
      <c r="S555">
        <v>40.577500000000001</v>
      </c>
      <c r="T555">
        <v>0</v>
      </c>
      <c r="U555" s="91">
        <v>0</v>
      </c>
      <c r="V555" s="91">
        <v>0</v>
      </c>
      <c r="W555">
        <v>29</v>
      </c>
      <c r="X555">
        <v>0.71666666666666667</v>
      </c>
      <c r="Y555">
        <v>20.783333333333335</v>
      </c>
      <c r="Z555" s="183">
        <v>19.7942</v>
      </c>
      <c r="AA555" t="s">
        <v>37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20.783333333333335</v>
      </c>
    </row>
    <row r="556" spans="1:29" x14ac:dyDescent="0.25">
      <c r="A556" t="s">
        <v>139</v>
      </c>
      <c r="B556" t="s">
        <v>472</v>
      </c>
      <c r="C556" t="s">
        <v>979</v>
      </c>
      <c r="D556" s="3">
        <v>0</v>
      </c>
      <c r="E556" t="s">
        <v>75</v>
      </c>
      <c r="F556" t="s">
        <v>389</v>
      </c>
      <c r="G556" s="2">
        <v>45652</v>
      </c>
      <c r="H556">
        <v>4045168</v>
      </c>
      <c r="I556" t="s">
        <v>43</v>
      </c>
      <c r="J556" t="s">
        <v>255</v>
      </c>
      <c r="K556">
        <v>17.43</v>
      </c>
      <c r="L556">
        <v>27</v>
      </c>
      <c r="M556" t="s">
        <v>248</v>
      </c>
      <c r="N556" t="s">
        <v>252</v>
      </c>
      <c r="O556">
        <v>5</v>
      </c>
      <c r="P556">
        <v>17.43</v>
      </c>
      <c r="Q556">
        <v>1.75</v>
      </c>
      <c r="R556">
        <v>30.502499999999998</v>
      </c>
      <c r="S556">
        <v>35.502499999999998</v>
      </c>
      <c r="T556">
        <v>0</v>
      </c>
      <c r="U556" s="91">
        <v>0</v>
      </c>
      <c r="V556" s="91">
        <v>0</v>
      </c>
      <c r="W556">
        <v>29</v>
      </c>
      <c r="X556">
        <v>0.45</v>
      </c>
      <c r="Y556">
        <v>13.05</v>
      </c>
      <c r="Z556" s="183">
        <v>22.452500000000001</v>
      </c>
      <c r="AA556" t="s">
        <v>37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13.05</v>
      </c>
    </row>
    <row r="557" spans="1:29" x14ac:dyDescent="0.25">
      <c r="A557" t="s">
        <v>141</v>
      </c>
      <c r="B557" t="s">
        <v>447</v>
      </c>
      <c r="C557" t="s">
        <v>640</v>
      </c>
      <c r="D557" s="3">
        <v>0</v>
      </c>
      <c r="E557" t="s">
        <v>75</v>
      </c>
      <c r="F557" t="s">
        <v>406</v>
      </c>
      <c r="G557" s="2">
        <v>45652</v>
      </c>
      <c r="H557">
        <v>4045293</v>
      </c>
      <c r="I557" t="s">
        <v>66</v>
      </c>
      <c r="J557" t="s">
        <v>255</v>
      </c>
      <c r="K557">
        <v>4.38</v>
      </c>
      <c r="L557">
        <v>12</v>
      </c>
      <c r="M557" t="s">
        <v>248</v>
      </c>
      <c r="N557" t="s">
        <v>252</v>
      </c>
      <c r="O557">
        <v>5</v>
      </c>
      <c r="P557">
        <v>4.38</v>
      </c>
      <c r="Q557">
        <v>1.75</v>
      </c>
      <c r="R557">
        <v>7.665</v>
      </c>
      <c r="S557">
        <v>12.664999999999999</v>
      </c>
      <c r="T557">
        <v>5.5</v>
      </c>
      <c r="U557" s="91">
        <v>0</v>
      </c>
      <c r="V557" s="91">
        <v>5.5</v>
      </c>
      <c r="W557">
        <v>32.5</v>
      </c>
      <c r="X557">
        <v>0.2</v>
      </c>
      <c r="Y557">
        <v>6.5</v>
      </c>
      <c r="Z557" s="183">
        <v>6.165</v>
      </c>
      <c r="AA557" t="s">
        <v>23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6.5</v>
      </c>
    </row>
    <row r="558" spans="1:29" x14ac:dyDescent="0.25">
      <c r="A558" t="s">
        <v>21</v>
      </c>
      <c r="B558" t="s">
        <v>980</v>
      </c>
      <c r="C558" t="s">
        <v>957</v>
      </c>
      <c r="D558" s="3">
        <v>0</v>
      </c>
      <c r="E558" t="s">
        <v>75</v>
      </c>
      <c r="F558" t="s">
        <v>232</v>
      </c>
      <c r="G558" s="2">
        <v>45652</v>
      </c>
      <c r="H558">
        <v>4045436</v>
      </c>
      <c r="I558" t="s">
        <v>233</v>
      </c>
      <c r="J558" t="s">
        <v>255</v>
      </c>
      <c r="K558">
        <v>7.93</v>
      </c>
      <c r="L558">
        <v>34</v>
      </c>
      <c r="M558" t="s">
        <v>248</v>
      </c>
      <c r="N558" t="s">
        <v>252</v>
      </c>
      <c r="O558">
        <v>5</v>
      </c>
      <c r="P558">
        <v>7.93</v>
      </c>
      <c r="Q558">
        <v>1.75</v>
      </c>
      <c r="R558">
        <v>13.8775</v>
      </c>
      <c r="S558">
        <v>18.877499999999998</v>
      </c>
      <c r="T558">
        <v>5.5</v>
      </c>
      <c r="U558" s="91">
        <v>0</v>
      </c>
      <c r="V558" s="91">
        <v>5.5</v>
      </c>
      <c r="W558">
        <v>32.5</v>
      </c>
      <c r="X558">
        <v>0.56666666666666665</v>
      </c>
      <c r="Y558">
        <v>18.416666666666668</v>
      </c>
      <c r="Z558" s="183">
        <v>0.46079999999999999</v>
      </c>
      <c r="AA558" t="s">
        <v>23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18.416666666666668</v>
      </c>
    </row>
    <row r="559" spans="1:29" x14ac:dyDescent="0.25">
      <c r="A559" t="s">
        <v>18</v>
      </c>
      <c r="B559" t="s">
        <v>981</v>
      </c>
      <c r="C559" t="s">
        <v>583</v>
      </c>
      <c r="D559" s="3">
        <v>0</v>
      </c>
      <c r="E559" t="s">
        <v>75</v>
      </c>
      <c r="F559" t="s">
        <v>390</v>
      </c>
      <c r="G559" s="2">
        <v>45652</v>
      </c>
      <c r="H559">
        <v>4045295</v>
      </c>
      <c r="I559" t="s">
        <v>19</v>
      </c>
      <c r="J559" t="s">
        <v>255</v>
      </c>
      <c r="K559">
        <v>17.3</v>
      </c>
      <c r="L559">
        <v>27</v>
      </c>
      <c r="M559" t="s">
        <v>248</v>
      </c>
      <c r="N559" t="s">
        <v>252</v>
      </c>
      <c r="O559">
        <v>6.5</v>
      </c>
      <c r="P559">
        <v>17.3</v>
      </c>
      <c r="Q559">
        <v>2</v>
      </c>
      <c r="R559">
        <v>34.6</v>
      </c>
      <c r="S559">
        <v>41.1</v>
      </c>
      <c r="T559">
        <v>0</v>
      </c>
      <c r="U559" s="91">
        <v>0</v>
      </c>
      <c r="V559" s="91">
        <v>0</v>
      </c>
      <c r="W559">
        <v>35.787500000000001</v>
      </c>
      <c r="X559">
        <v>0.45</v>
      </c>
      <c r="Y559">
        <v>16.104375000000001</v>
      </c>
      <c r="Z559" s="183">
        <v>24.9956</v>
      </c>
      <c r="AA559" t="s">
        <v>20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16.104375000000001</v>
      </c>
    </row>
    <row r="560" spans="1:29" x14ac:dyDescent="0.25">
      <c r="A560" t="s">
        <v>138</v>
      </c>
      <c r="B560" t="s">
        <v>623</v>
      </c>
      <c r="C560" t="s">
        <v>716</v>
      </c>
      <c r="D560" s="3">
        <v>0</v>
      </c>
      <c r="E560" t="s">
        <v>75</v>
      </c>
      <c r="F560" t="s">
        <v>384</v>
      </c>
      <c r="G560" s="2">
        <v>45652</v>
      </c>
      <c r="H560">
        <v>4045294</v>
      </c>
      <c r="I560" t="s">
        <v>36</v>
      </c>
      <c r="J560" t="s">
        <v>255</v>
      </c>
      <c r="K560">
        <v>17.3</v>
      </c>
      <c r="L560">
        <v>44</v>
      </c>
      <c r="M560" t="s">
        <v>248</v>
      </c>
      <c r="N560" t="s">
        <v>252</v>
      </c>
      <c r="O560">
        <v>5</v>
      </c>
      <c r="P560">
        <v>17.3</v>
      </c>
      <c r="Q560">
        <v>1.75</v>
      </c>
      <c r="R560">
        <v>30.275000000000002</v>
      </c>
      <c r="S560">
        <v>35.275000000000006</v>
      </c>
      <c r="T560">
        <v>0</v>
      </c>
      <c r="U560" s="91">
        <v>0</v>
      </c>
      <c r="V560" s="91">
        <v>0</v>
      </c>
      <c r="W560">
        <v>29</v>
      </c>
      <c r="X560">
        <v>0.73333333333333328</v>
      </c>
      <c r="Y560">
        <v>21.266666666666666</v>
      </c>
      <c r="Z560" s="183">
        <v>14.0083</v>
      </c>
      <c r="AA560" t="s">
        <v>37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21.266666666666666</v>
      </c>
    </row>
    <row r="561" spans="1:29" x14ac:dyDescent="0.25">
      <c r="A561" t="s">
        <v>140</v>
      </c>
      <c r="B561" t="s">
        <v>870</v>
      </c>
      <c r="C561" t="s">
        <v>710</v>
      </c>
      <c r="D561" s="3">
        <v>0</v>
      </c>
      <c r="E561" t="s">
        <v>75</v>
      </c>
      <c r="F561" t="s">
        <v>385</v>
      </c>
      <c r="G561" s="2">
        <v>45652</v>
      </c>
      <c r="H561">
        <v>4045287</v>
      </c>
      <c r="I561" t="s">
        <v>386</v>
      </c>
      <c r="J561" t="s">
        <v>257</v>
      </c>
      <c r="K561">
        <v>14.1</v>
      </c>
      <c r="L561">
        <v>70</v>
      </c>
      <c r="M561" t="s">
        <v>248</v>
      </c>
      <c r="N561" t="s">
        <v>252</v>
      </c>
      <c r="O561">
        <v>5</v>
      </c>
      <c r="P561">
        <v>14.1</v>
      </c>
      <c r="Q561">
        <v>1.75</v>
      </c>
      <c r="R561">
        <v>24.675000000000001</v>
      </c>
      <c r="S561">
        <v>29.675000000000001</v>
      </c>
      <c r="T561">
        <v>5</v>
      </c>
      <c r="U561" s="91">
        <v>0</v>
      </c>
      <c r="V561" s="91">
        <v>5</v>
      </c>
      <c r="W561">
        <v>32.5</v>
      </c>
      <c r="X561">
        <v>1.1666666666666667</v>
      </c>
      <c r="Y561">
        <v>37.916666666666671</v>
      </c>
      <c r="Z561" s="183">
        <v>-8.2416999999999998</v>
      </c>
      <c r="AA561" t="s">
        <v>23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37.916666666666664</v>
      </c>
    </row>
    <row r="562" spans="1:29" x14ac:dyDescent="0.25">
      <c r="A562" t="s">
        <v>138</v>
      </c>
      <c r="B562" t="s">
        <v>982</v>
      </c>
      <c r="C562" t="s">
        <v>434</v>
      </c>
      <c r="D562" s="3">
        <v>0</v>
      </c>
      <c r="E562" t="s">
        <v>75</v>
      </c>
      <c r="F562" t="s">
        <v>384</v>
      </c>
      <c r="G562" s="2">
        <v>45652</v>
      </c>
      <c r="H562">
        <v>4045286</v>
      </c>
      <c r="I562" t="s">
        <v>36</v>
      </c>
      <c r="J562" t="s">
        <v>257</v>
      </c>
      <c r="K562">
        <v>14.1</v>
      </c>
      <c r="L562">
        <v>31</v>
      </c>
      <c r="M562" t="s">
        <v>248</v>
      </c>
      <c r="N562" t="s">
        <v>252</v>
      </c>
      <c r="O562">
        <v>5</v>
      </c>
      <c r="P562">
        <v>14.1</v>
      </c>
      <c r="Q562">
        <v>1.75</v>
      </c>
      <c r="R562">
        <v>24.675000000000001</v>
      </c>
      <c r="S562">
        <v>29.675000000000001</v>
      </c>
      <c r="T562">
        <v>5.5</v>
      </c>
      <c r="U562" s="91">
        <v>0</v>
      </c>
      <c r="V562" s="91">
        <v>5.5</v>
      </c>
      <c r="W562">
        <v>29</v>
      </c>
      <c r="X562">
        <v>0.51666666666666672</v>
      </c>
      <c r="Y562">
        <v>14.983333333333334</v>
      </c>
      <c r="Z562" s="183">
        <v>14.691700000000001</v>
      </c>
      <c r="AA562" t="s">
        <v>37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14.983333333333333</v>
      </c>
    </row>
    <row r="563" spans="1:29" x14ac:dyDescent="0.25">
      <c r="A563" t="s">
        <v>136</v>
      </c>
      <c r="B563" t="s">
        <v>758</v>
      </c>
      <c r="C563" t="s">
        <v>709</v>
      </c>
      <c r="D563" s="3">
        <v>0</v>
      </c>
      <c r="E563" t="s">
        <v>75</v>
      </c>
      <c r="F563" t="s">
        <v>393</v>
      </c>
      <c r="G563" s="2">
        <v>45652</v>
      </c>
      <c r="H563">
        <v>4046150</v>
      </c>
      <c r="I563" t="s">
        <v>60</v>
      </c>
      <c r="J563" t="s">
        <v>255</v>
      </c>
      <c r="K563">
        <v>28.7</v>
      </c>
      <c r="L563">
        <v>39</v>
      </c>
      <c r="M563" t="s">
        <v>248</v>
      </c>
      <c r="N563" t="s">
        <v>252</v>
      </c>
      <c r="O563">
        <v>5</v>
      </c>
      <c r="P563">
        <v>28.7</v>
      </c>
      <c r="Q563">
        <v>1.75</v>
      </c>
      <c r="R563">
        <v>50.225000000000001</v>
      </c>
      <c r="S563">
        <v>55.225000000000001</v>
      </c>
      <c r="T563">
        <v>3.75</v>
      </c>
      <c r="U563" s="91">
        <v>0</v>
      </c>
      <c r="V563" s="91">
        <v>3.75</v>
      </c>
      <c r="W563">
        <v>32.5</v>
      </c>
      <c r="X563">
        <v>0.65</v>
      </c>
      <c r="Y563">
        <v>21.125</v>
      </c>
      <c r="Z563" s="183">
        <v>34.1</v>
      </c>
      <c r="AA563" t="s">
        <v>37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63">
        <f>Fares_Big_Star_Export[[#This Row],[Trip Time]]*Fares_Big_Star_Export[[#This Row],[HOURLY DATA]]/60</f>
        <v>21.125</v>
      </c>
    </row>
    <row r="564" spans="1:29" x14ac:dyDescent="0.25">
      <c r="A564" t="s">
        <v>141</v>
      </c>
      <c r="B564" t="s">
        <v>447</v>
      </c>
      <c r="C564" t="s">
        <v>575</v>
      </c>
      <c r="D564" s="3">
        <v>0</v>
      </c>
      <c r="E564" t="s">
        <v>75</v>
      </c>
      <c r="F564" t="s">
        <v>406</v>
      </c>
      <c r="G564" s="2">
        <v>45652</v>
      </c>
      <c r="H564">
        <v>4045279</v>
      </c>
      <c r="I564" t="s">
        <v>66</v>
      </c>
      <c r="J564" t="s">
        <v>255</v>
      </c>
      <c r="K564">
        <v>10.039999999999999</v>
      </c>
      <c r="L564">
        <v>28</v>
      </c>
      <c r="M564" t="s">
        <v>248</v>
      </c>
      <c r="N564" t="s">
        <v>252</v>
      </c>
      <c r="O564">
        <v>5</v>
      </c>
      <c r="P564">
        <v>10.039999999999999</v>
      </c>
      <c r="Q564">
        <v>1.75</v>
      </c>
      <c r="R564">
        <v>17.57</v>
      </c>
      <c r="S564">
        <v>22.57</v>
      </c>
      <c r="T564">
        <v>0</v>
      </c>
      <c r="U564" s="91">
        <v>0</v>
      </c>
      <c r="V564" s="91">
        <v>0</v>
      </c>
      <c r="W564">
        <v>32.5</v>
      </c>
      <c r="X564">
        <v>0.46666666666666667</v>
      </c>
      <c r="Y564">
        <v>15.166666666666666</v>
      </c>
      <c r="Z564" s="183">
        <v>7.4032999999999998</v>
      </c>
      <c r="AA564" t="s">
        <v>23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15.166666666666666</v>
      </c>
    </row>
    <row r="565" spans="1:29" x14ac:dyDescent="0.25">
      <c r="A565" t="s">
        <v>140</v>
      </c>
      <c r="B565" t="s">
        <v>573</v>
      </c>
      <c r="C565" t="s">
        <v>983</v>
      </c>
      <c r="D565" s="3">
        <v>0</v>
      </c>
      <c r="E565" t="s">
        <v>75</v>
      </c>
      <c r="F565" t="s">
        <v>385</v>
      </c>
      <c r="G565" s="2">
        <v>45652</v>
      </c>
      <c r="H565">
        <v>4046239</v>
      </c>
      <c r="I565" t="s">
        <v>386</v>
      </c>
      <c r="J565" t="s">
        <v>258</v>
      </c>
      <c r="K565">
        <v>7.82</v>
      </c>
      <c r="L565">
        <v>48</v>
      </c>
      <c r="M565" t="s">
        <v>249</v>
      </c>
      <c r="N565" t="s">
        <v>252</v>
      </c>
      <c r="O565">
        <v>6.5</v>
      </c>
      <c r="P565">
        <v>7.82</v>
      </c>
      <c r="Q565">
        <v>2</v>
      </c>
      <c r="R565">
        <v>15.64</v>
      </c>
      <c r="S565">
        <v>22.14</v>
      </c>
      <c r="T565">
        <v>5</v>
      </c>
      <c r="U565" s="91">
        <v>0</v>
      </c>
      <c r="V565" s="91">
        <v>5</v>
      </c>
      <c r="W565">
        <v>32.5</v>
      </c>
      <c r="X565">
        <v>0.8</v>
      </c>
      <c r="Y565">
        <v>26</v>
      </c>
      <c r="Z565" s="183">
        <v>-3.86</v>
      </c>
      <c r="AA565" t="s">
        <v>23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26</v>
      </c>
    </row>
    <row r="566" spans="1:29" x14ac:dyDescent="0.25">
      <c r="A566" t="s">
        <v>139</v>
      </c>
      <c r="B566" t="s">
        <v>767</v>
      </c>
      <c r="C566" t="s">
        <v>984</v>
      </c>
      <c r="D566" s="3">
        <v>0</v>
      </c>
      <c r="E566" t="s">
        <v>75</v>
      </c>
      <c r="F566" t="s">
        <v>389</v>
      </c>
      <c r="G566" s="2">
        <v>45652</v>
      </c>
      <c r="H566">
        <v>4045453</v>
      </c>
      <c r="I566" t="s">
        <v>43</v>
      </c>
      <c r="J566" t="s">
        <v>255</v>
      </c>
      <c r="K566">
        <v>10.86</v>
      </c>
      <c r="L566">
        <v>26</v>
      </c>
      <c r="M566" t="s">
        <v>248</v>
      </c>
      <c r="N566" t="s">
        <v>252</v>
      </c>
      <c r="O566">
        <v>5</v>
      </c>
      <c r="P566">
        <v>10.86</v>
      </c>
      <c r="Q566">
        <v>1.75</v>
      </c>
      <c r="R566">
        <v>19.004999999999999</v>
      </c>
      <c r="S566">
        <v>24.004999999999999</v>
      </c>
      <c r="T566">
        <v>0</v>
      </c>
      <c r="U566" s="91">
        <v>0</v>
      </c>
      <c r="V566" s="91">
        <v>0</v>
      </c>
      <c r="W566">
        <v>29</v>
      </c>
      <c r="X566">
        <v>0.43333333333333335</v>
      </c>
      <c r="Y566">
        <v>12.566666666666666</v>
      </c>
      <c r="Z566" s="183">
        <v>11.4383</v>
      </c>
      <c r="AA566" t="s">
        <v>37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12.566666666666666</v>
      </c>
    </row>
    <row r="567" spans="1:29" x14ac:dyDescent="0.25">
      <c r="A567" t="s">
        <v>133</v>
      </c>
      <c r="B567" t="s">
        <v>685</v>
      </c>
      <c r="C567" t="s">
        <v>509</v>
      </c>
      <c r="D567" s="3">
        <v>0</v>
      </c>
      <c r="E567" t="s">
        <v>75</v>
      </c>
      <c r="F567" t="s">
        <v>405</v>
      </c>
      <c r="G567" s="2">
        <v>45652</v>
      </c>
      <c r="H567">
        <v>4045278</v>
      </c>
      <c r="I567" t="s">
        <v>64</v>
      </c>
      <c r="J567" t="s">
        <v>255</v>
      </c>
      <c r="K567">
        <v>10.039999999999999</v>
      </c>
      <c r="L567">
        <v>33</v>
      </c>
      <c r="M567" t="s">
        <v>248</v>
      </c>
      <c r="N567" t="s">
        <v>252</v>
      </c>
      <c r="O567">
        <v>5</v>
      </c>
      <c r="P567">
        <v>10.039999999999999</v>
      </c>
      <c r="Q567">
        <v>1.75</v>
      </c>
      <c r="R567">
        <v>17.57</v>
      </c>
      <c r="S567">
        <v>22.57</v>
      </c>
      <c r="T567">
        <v>0</v>
      </c>
      <c r="U567" s="91">
        <v>0</v>
      </c>
      <c r="V567" s="91">
        <v>0</v>
      </c>
      <c r="W567">
        <v>32.5</v>
      </c>
      <c r="X567">
        <v>0.55000000000000004</v>
      </c>
      <c r="Y567">
        <v>17.875</v>
      </c>
      <c r="Z567" s="183">
        <v>4.6950000000000003</v>
      </c>
      <c r="AA567" t="s">
        <v>23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17.875</v>
      </c>
    </row>
    <row r="568" spans="1:29" x14ac:dyDescent="0.25">
      <c r="A568" t="s">
        <v>18</v>
      </c>
      <c r="B568" t="s">
        <v>841</v>
      </c>
      <c r="C568" t="s">
        <v>746</v>
      </c>
      <c r="D568" s="3">
        <v>0</v>
      </c>
      <c r="E568" t="s">
        <v>75</v>
      </c>
      <c r="F568" t="s">
        <v>390</v>
      </c>
      <c r="G568" s="2">
        <v>45652</v>
      </c>
      <c r="H568">
        <v>4046105</v>
      </c>
      <c r="I568" t="s">
        <v>19</v>
      </c>
      <c r="J568" t="s">
        <v>255</v>
      </c>
      <c r="K568">
        <v>14.08</v>
      </c>
      <c r="L568">
        <v>23</v>
      </c>
      <c r="M568" t="s">
        <v>248</v>
      </c>
      <c r="N568" t="s">
        <v>252</v>
      </c>
      <c r="O568">
        <v>6.5</v>
      </c>
      <c r="P568">
        <v>14.08</v>
      </c>
      <c r="Q568">
        <v>2</v>
      </c>
      <c r="R568">
        <v>28.16</v>
      </c>
      <c r="S568">
        <v>34.659999999999997</v>
      </c>
      <c r="T568">
        <v>5</v>
      </c>
      <c r="U568" s="91">
        <v>0</v>
      </c>
      <c r="V568" s="91">
        <v>5</v>
      </c>
      <c r="W568">
        <v>35.787500000000001</v>
      </c>
      <c r="X568">
        <v>0.38333333333333336</v>
      </c>
      <c r="Y568">
        <v>13.718541666666669</v>
      </c>
      <c r="Z568" s="183">
        <v>20.941500000000001</v>
      </c>
      <c r="AA568" t="s">
        <v>20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13.718541666666669</v>
      </c>
    </row>
    <row r="569" spans="1:29" x14ac:dyDescent="0.25">
      <c r="A569" t="s">
        <v>135</v>
      </c>
      <c r="B569" t="s">
        <v>431</v>
      </c>
      <c r="C569" t="s">
        <v>963</v>
      </c>
      <c r="D569" s="3">
        <v>0</v>
      </c>
      <c r="E569" t="s">
        <v>75</v>
      </c>
      <c r="F569" t="s">
        <v>402</v>
      </c>
      <c r="G569" s="2">
        <v>45652</v>
      </c>
      <c r="H569">
        <v>4045651</v>
      </c>
      <c r="I569" t="s">
        <v>30</v>
      </c>
      <c r="J569" t="s">
        <v>257</v>
      </c>
      <c r="K569">
        <v>31.58</v>
      </c>
      <c r="L569">
        <v>52</v>
      </c>
      <c r="M569" t="s">
        <v>248</v>
      </c>
      <c r="N569" t="s">
        <v>252</v>
      </c>
      <c r="O569">
        <v>5</v>
      </c>
      <c r="P569">
        <v>31.58</v>
      </c>
      <c r="Q569">
        <v>1.75</v>
      </c>
      <c r="R569">
        <v>55.265000000000001</v>
      </c>
      <c r="S569">
        <v>60.265000000000001</v>
      </c>
      <c r="T569">
        <v>0</v>
      </c>
      <c r="U569" s="91">
        <v>0</v>
      </c>
      <c r="V569" s="91">
        <v>0</v>
      </c>
      <c r="W569">
        <v>32.5</v>
      </c>
      <c r="X569">
        <v>0.8666666666666667</v>
      </c>
      <c r="Y569">
        <v>28.166666666666668</v>
      </c>
      <c r="Z569" s="183">
        <v>32.098300000000002</v>
      </c>
      <c r="AA569" t="s">
        <v>23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28.166666666666668</v>
      </c>
    </row>
    <row r="570" spans="1:29" x14ac:dyDescent="0.25">
      <c r="A570" t="s">
        <v>144</v>
      </c>
      <c r="B570" t="s">
        <v>985</v>
      </c>
      <c r="C570" t="s">
        <v>892</v>
      </c>
      <c r="D570" s="3">
        <v>0</v>
      </c>
      <c r="E570" t="s">
        <v>75</v>
      </c>
      <c r="F570" t="s">
        <v>396</v>
      </c>
      <c r="G570" s="2">
        <v>45652</v>
      </c>
      <c r="H570">
        <v>4045647</v>
      </c>
      <c r="I570" t="s">
        <v>39</v>
      </c>
      <c r="J570" t="s">
        <v>257</v>
      </c>
      <c r="K570">
        <v>31.58</v>
      </c>
      <c r="L570">
        <v>49</v>
      </c>
      <c r="M570" t="s">
        <v>248</v>
      </c>
      <c r="N570" t="s">
        <v>252</v>
      </c>
      <c r="O570">
        <v>5</v>
      </c>
      <c r="P570">
        <v>31.58</v>
      </c>
      <c r="Q570">
        <v>1.75</v>
      </c>
      <c r="R570">
        <v>55.265000000000001</v>
      </c>
      <c r="S570">
        <v>60.265000000000001</v>
      </c>
      <c r="T570">
        <v>5.5</v>
      </c>
      <c r="U570" s="91">
        <v>0</v>
      </c>
      <c r="V570" s="91">
        <v>5.5</v>
      </c>
      <c r="W570">
        <v>29</v>
      </c>
      <c r="X570">
        <v>0.81666666666666665</v>
      </c>
      <c r="Y570">
        <v>23.683333333333334</v>
      </c>
      <c r="Z570" s="183">
        <v>36.581699999999998</v>
      </c>
      <c r="AA570" t="s">
        <v>37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23.683333333333334</v>
      </c>
    </row>
    <row r="571" spans="1:29" x14ac:dyDescent="0.25">
      <c r="A571" t="s">
        <v>65</v>
      </c>
      <c r="B571" t="s">
        <v>986</v>
      </c>
      <c r="C571" t="s">
        <v>465</v>
      </c>
      <c r="D571" s="3">
        <v>0</v>
      </c>
      <c r="E571" t="s">
        <v>75</v>
      </c>
      <c r="F571" t="s">
        <v>397</v>
      </c>
      <c r="G571" s="2">
        <v>45652</v>
      </c>
      <c r="H571">
        <v>4046143</v>
      </c>
      <c r="I571" t="s">
        <v>35</v>
      </c>
      <c r="J571" t="s">
        <v>255</v>
      </c>
      <c r="K571">
        <v>28.7</v>
      </c>
      <c r="L571">
        <v>62</v>
      </c>
      <c r="M571" t="s">
        <v>248</v>
      </c>
      <c r="N571" t="s">
        <v>252</v>
      </c>
      <c r="O571">
        <v>5</v>
      </c>
      <c r="P571">
        <v>28.7</v>
      </c>
      <c r="Q571">
        <v>1.75</v>
      </c>
      <c r="R571">
        <v>50.225000000000001</v>
      </c>
      <c r="S571">
        <v>55.225000000000001</v>
      </c>
      <c r="T571">
        <v>5</v>
      </c>
      <c r="U571" s="91">
        <v>0</v>
      </c>
      <c r="V571" s="91">
        <v>5</v>
      </c>
      <c r="W571">
        <v>32.5</v>
      </c>
      <c r="X571">
        <v>1.0333333333333334</v>
      </c>
      <c r="Y571">
        <v>33.583333333333336</v>
      </c>
      <c r="Z571" s="183">
        <v>21.6417</v>
      </c>
      <c r="AA571" t="s">
        <v>23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33.583333333333336</v>
      </c>
    </row>
    <row r="572" spans="1:29" x14ac:dyDescent="0.25">
      <c r="A572" t="s">
        <v>18</v>
      </c>
      <c r="B572" t="s">
        <v>638</v>
      </c>
      <c r="C572" t="s">
        <v>971</v>
      </c>
      <c r="D572" s="3">
        <v>0</v>
      </c>
      <c r="E572" t="s">
        <v>75</v>
      </c>
      <c r="F572" t="s">
        <v>380</v>
      </c>
      <c r="G572" s="2">
        <v>45652</v>
      </c>
      <c r="H572">
        <v>4045521</v>
      </c>
      <c r="I572" t="s">
        <v>69</v>
      </c>
      <c r="J572" t="s">
        <v>408</v>
      </c>
      <c r="K572">
        <v>29.6</v>
      </c>
      <c r="L572">
        <v>52</v>
      </c>
      <c r="M572" t="s">
        <v>248</v>
      </c>
      <c r="N572" t="s">
        <v>252</v>
      </c>
      <c r="O572">
        <v>6.5</v>
      </c>
      <c r="P572">
        <v>29.6</v>
      </c>
      <c r="Q572">
        <v>2</v>
      </c>
      <c r="R572">
        <v>59.2</v>
      </c>
      <c r="S572">
        <v>65.7</v>
      </c>
      <c r="T572">
        <v>5.5</v>
      </c>
      <c r="U572" s="91">
        <v>0</v>
      </c>
      <c r="V572" s="91">
        <v>5.5</v>
      </c>
      <c r="W572">
        <v>35.787500000000001</v>
      </c>
      <c r="X572">
        <v>0.8666666666666667</v>
      </c>
      <c r="Y572">
        <v>31.015833333333337</v>
      </c>
      <c r="Z572" s="183">
        <v>34.684199999999997</v>
      </c>
      <c r="AA572" t="s">
        <v>23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31.015833333333333</v>
      </c>
    </row>
    <row r="573" spans="1:29" x14ac:dyDescent="0.25">
      <c r="A573" t="s">
        <v>21</v>
      </c>
      <c r="B573" t="s">
        <v>738</v>
      </c>
      <c r="C573" t="s">
        <v>776</v>
      </c>
      <c r="D573" s="3">
        <v>0</v>
      </c>
      <c r="E573" t="s">
        <v>75</v>
      </c>
      <c r="F573" t="s">
        <v>232</v>
      </c>
      <c r="G573" s="2">
        <v>45652</v>
      </c>
      <c r="H573">
        <v>4045452</v>
      </c>
      <c r="I573" t="s">
        <v>233</v>
      </c>
      <c r="J573" t="s">
        <v>255</v>
      </c>
      <c r="K573">
        <v>10.86</v>
      </c>
      <c r="L573">
        <v>18</v>
      </c>
      <c r="M573" t="s">
        <v>248</v>
      </c>
      <c r="N573" t="s">
        <v>252</v>
      </c>
      <c r="O573">
        <v>5</v>
      </c>
      <c r="P573">
        <v>10.86</v>
      </c>
      <c r="Q573">
        <v>1.75</v>
      </c>
      <c r="R573">
        <v>19.004999999999999</v>
      </c>
      <c r="S573">
        <v>24.004999999999999</v>
      </c>
      <c r="T573">
        <v>0</v>
      </c>
      <c r="U573" s="91">
        <v>0</v>
      </c>
      <c r="V573" s="91">
        <v>0</v>
      </c>
      <c r="W573">
        <v>32.5</v>
      </c>
      <c r="X573">
        <v>0.3</v>
      </c>
      <c r="Y573">
        <v>9.75</v>
      </c>
      <c r="Z573" s="183">
        <v>14.255000000000001</v>
      </c>
      <c r="AA573" t="s">
        <v>23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9.75</v>
      </c>
    </row>
    <row r="574" spans="1:29" x14ac:dyDescent="0.25">
      <c r="A574" t="s">
        <v>141</v>
      </c>
      <c r="B574" t="s">
        <v>446</v>
      </c>
      <c r="C574" t="s">
        <v>509</v>
      </c>
      <c r="D574" s="3">
        <v>0</v>
      </c>
      <c r="E574" t="s">
        <v>75</v>
      </c>
      <c r="F574" t="s">
        <v>406</v>
      </c>
      <c r="G574" s="2">
        <v>45652</v>
      </c>
      <c r="H574">
        <v>4045129</v>
      </c>
      <c r="I574" t="s">
        <v>66</v>
      </c>
      <c r="J574" t="s">
        <v>255</v>
      </c>
      <c r="K574">
        <v>10.39</v>
      </c>
      <c r="L574">
        <v>62</v>
      </c>
      <c r="M574" t="s">
        <v>248</v>
      </c>
      <c r="N574" t="s">
        <v>252</v>
      </c>
      <c r="O574">
        <v>5</v>
      </c>
      <c r="P574">
        <v>10.39</v>
      </c>
      <c r="Q574">
        <v>1.75</v>
      </c>
      <c r="R574">
        <v>18.182500000000001</v>
      </c>
      <c r="S574">
        <v>23.182500000000001</v>
      </c>
      <c r="T574">
        <v>5.5</v>
      </c>
      <c r="U574" s="91">
        <v>0</v>
      </c>
      <c r="V574" s="91">
        <v>5.5</v>
      </c>
      <c r="W574">
        <v>32.5</v>
      </c>
      <c r="X574">
        <v>1.0333333333333334</v>
      </c>
      <c r="Y574">
        <v>33.583333333333336</v>
      </c>
      <c r="Z574" s="183">
        <v>-10.4008</v>
      </c>
      <c r="AA574" t="s">
        <v>23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33.583333333333336</v>
      </c>
    </row>
    <row r="575" spans="1:29" x14ac:dyDescent="0.25">
      <c r="A575" t="s">
        <v>136</v>
      </c>
      <c r="B575" t="s">
        <v>845</v>
      </c>
      <c r="C575" t="s">
        <v>854</v>
      </c>
      <c r="D575" s="3">
        <v>0</v>
      </c>
      <c r="E575" t="s">
        <v>75</v>
      </c>
      <c r="F575" t="s">
        <v>234</v>
      </c>
      <c r="G575" s="2">
        <v>45652</v>
      </c>
      <c r="H575">
        <v>4046744</v>
      </c>
      <c r="I575" t="s">
        <v>58</v>
      </c>
      <c r="J575" t="s">
        <v>255</v>
      </c>
      <c r="K575">
        <v>12.94</v>
      </c>
      <c r="L575">
        <v>23</v>
      </c>
      <c r="M575" t="s">
        <v>248</v>
      </c>
      <c r="N575" t="s">
        <v>252</v>
      </c>
      <c r="O575">
        <v>5</v>
      </c>
      <c r="P575">
        <v>12.94</v>
      </c>
      <c r="Q575">
        <v>1.75</v>
      </c>
      <c r="R575">
        <v>22.645</v>
      </c>
      <c r="S575">
        <v>27.645</v>
      </c>
      <c r="T575">
        <v>0</v>
      </c>
      <c r="U575" s="91">
        <v>0</v>
      </c>
      <c r="V575" s="91">
        <v>0</v>
      </c>
      <c r="W575">
        <v>32.5</v>
      </c>
      <c r="X575">
        <v>0.38333333333333336</v>
      </c>
      <c r="Y575">
        <v>12.458333333333334</v>
      </c>
      <c r="Z575" s="183">
        <v>15.1867</v>
      </c>
      <c r="AA575" t="s">
        <v>37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5">
        <f>Fares_Big_Star_Export[[#This Row],[Trip Time]]*Fares_Big_Star_Export[[#This Row],[HOURLY DATA]]/60</f>
        <v>12.458333333333334</v>
      </c>
    </row>
    <row r="576" spans="1:29" x14ac:dyDescent="0.25">
      <c r="A576" t="s">
        <v>136</v>
      </c>
      <c r="B576" t="s">
        <v>572</v>
      </c>
      <c r="C576" t="s">
        <v>774</v>
      </c>
      <c r="D576" s="3">
        <v>0</v>
      </c>
      <c r="E576" t="s">
        <v>75</v>
      </c>
      <c r="F576" t="s">
        <v>229</v>
      </c>
      <c r="G576" s="2">
        <v>45652</v>
      </c>
      <c r="H576">
        <v>4047814</v>
      </c>
      <c r="I576" t="s">
        <v>55</v>
      </c>
      <c r="J576" t="s">
        <v>255</v>
      </c>
      <c r="K576">
        <v>16.510000000000002</v>
      </c>
      <c r="L576">
        <v>25</v>
      </c>
      <c r="M576" t="s">
        <v>248</v>
      </c>
      <c r="N576" t="s">
        <v>252</v>
      </c>
      <c r="O576">
        <v>5</v>
      </c>
      <c r="P576">
        <v>16.510000000000002</v>
      </c>
      <c r="Q576">
        <v>1.75</v>
      </c>
      <c r="R576">
        <v>28.892500000000002</v>
      </c>
      <c r="S576">
        <v>33.892499999999998</v>
      </c>
      <c r="T576">
        <v>5.5</v>
      </c>
      <c r="U576" s="91">
        <v>0</v>
      </c>
      <c r="V576" s="91">
        <v>5.5</v>
      </c>
      <c r="W576">
        <v>32.5</v>
      </c>
      <c r="X576">
        <v>0.41666666666666669</v>
      </c>
      <c r="Y576">
        <v>13.541666666666668</v>
      </c>
      <c r="Z576" s="183">
        <v>20.3508</v>
      </c>
      <c r="AA576" t="s">
        <v>23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13.541666666666666</v>
      </c>
    </row>
    <row r="577" spans="1:29" x14ac:dyDescent="0.25">
      <c r="A577" t="s">
        <v>139</v>
      </c>
      <c r="B577" t="s">
        <v>699</v>
      </c>
      <c r="C577" t="s">
        <v>987</v>
      </c>
      <c r="D577" s="3">
        <v>0</v>
      </c>
      <c r="E577" t="s">
        <v>75</v>
      </c>
      <c r="F577" t="s">
        <v>389</v>
      </c>
      <c r="G577" s="2">
        <v>45652</v>
      </c>
      <c r="H577">
        <v>4048338</v>
      </c>
      <c r="I577" t="s">
        <v>43</v>
      </c>
      <c r="J577" t="s">
        <v>255</v>
      </c>
      <c r="K577">
        <v>12.98</v>
      </c>
      <c r="L577">
        <v>30</v>
      </c>
      <c r="M577" t="s">
        <v>248</v>
      </c>
      <c r="N577" t="s">
        <v>252</v>
      </c>
      <c r="O577">
        <v>5</v>
      </c>
      <c r="P577">
        <v>12.98</v>
      </c>
      <c r="Q577">
        <v>1.75</v>
      </c>
      <c r="R577">
        <v>22.715</v>
      </c>
      <c r="S577">
        <v>27.715</v>
      </c>
      <c r="T577">
        <v>0</v>
      </c>
      <c r="U577" s="91">
        <v>0</v>
      </c>
      <c r="V577" s="91">
        <v>0</v>
      </c>
      <c r="W577">
        <v>29</v>
      </c>
      <c r="X577">
        <v>0.5</v>
      </c>
      <c r="Y577">
        <v>14.5</v>
      </c>
      <c r="Z577" s="183">
        <v>13.215</v>
      </c>
      <c r="AA577" t="s">
        <v>37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14.5</v>
      </c>
    </row>
    <row r="578" spans="1:29" x14ac:dyDescent="0.25">
      <c r="A578" t="s">
        <v>136</v>
      </c>
      <c r="B578" t="s">
        <v>841</v>
      </c>
      <c r="C578" t="s">
        <v>646</v>
      </c>
      <c r="D578" s="3">
        <v>0</v>
      </c>
      <c r="E578" t="s">
        <v>75</v>
      </c>
      <c r="F578" t="s">
        <v>234</v>
      </c>
      <c r="G578" s="2">
        <v>45652</v>
      </c>
      <c r="H578">
        <v>4048333</v>
      </c>
      <c r="I578" t="s">
        <v>58</v>
      </c>
      <c r="J578" t="s">
        <v>255</v>
      </c>
      <c r="K578">
        <v>26.08</v>
      </c>
      <c r="L578">
        <v>37</v>
      </c>
      <c r="M578" t="s">
        <v>248</v>
      </c>
      <c r="N578" t="s">
        <v>252</v>
      </c>
      <c r="O578">
        <v>5</v>
      </c>
      <c r="P578">
        <v>26.08</v>
      </c>
      <c r="Q578">
        <v>1.75</v>
      </c>
      <c r="R578">
        <v>45.64</v>
      </c>
      <c r="S578">
        <v>50.64</v>
      </c>
      <c r="T578">
        <v>3</v>
      </c>
      <c r="U578" s="91">
        <v>0</v>
      </c>
      <c r="V578" s="91">
        <v>3</v>
      </c>
      <c r="W578">
        <v>32.5</v>
      </c>
      <c r="X578">
        <v>0.6166666666666667</v>
      </c>
      <c r="Y578">
        <v>20.041666666666668</v>
      </c>
      <c r="Z578" s="183">
        <v>30.598299999999998</v>
      </c>
      <c r="AA578" t="s">
        <v>37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8">
        <f>Fares_Big_Star_Export[[#This Row],[Trip Time]]*Fares_Big_Star_Export[[#This Row],[HOURLY DATA]]/60</f>
        <v>20.041666666666668</v>
      </c>
    </row>
    <row r="579" spans="1:29" x14ac:dyDescent="0.25">
      <c r="A579" t="s">
        <v>136</v>
      </c>
      <c r="B579" t="s">
        <v>903</v>
      </c>
      <c r="C579" t="s">
        <v>496</v>
      </c>
      <c r="D579" s="3">
        <v>0</v>
      </c>
      <c r="E579" t="s">
        <v>75</v>
      </c>
      <c r="F579" t="s">
        <v>234</v>
      </c>
      <c r="G579" s="2">
        <v>45652</v>
      </c>
      <c r="H579">
        <v>4048334</v>
      </c>
      <c r="I579" t="s">
        <v>58</v>
      </c>
      <c r="J579" t="s">
        <v>255</v>
      </c>
      <c r="K579">
        <v>26.08</v>
      </c>
      <c r="L579">
        <v>28</v>
      </c>
      <c r="M579" t="s">
        <v>248</v>
      </c>
      <c r="N579" t="s">
        <v>252</v>
      </c>
      <c r="O579">
        <v>5</v>
      </c>
      <c r="P579">
        <v>26.08</v>
      </c>
      <c r="Q579">
        <v>1.75</v>
      </c>
      <c r="R579">
        <v>45.64</v>
      </c>
      <c r="S579">
        <v>50.64</v>
      </c>
      <c r="T579">
        <v>5.5</v>
      </c>
      <c r="U579" s="91">
        <v>0</v>
      </c>
      <c r="V579" s="91">
        <v>5.5</v>
      </c>
      <c r="W579">
        <v>32.5</v>
      </c>
      <c r="X579">
        <v>0.46666666666666667</v>
      </c>
      <c r="Y579">
        <v>15.166666666666666</v>
      </c>
      <c r="Z579" s="183">
        <v>35.473300000000002</v>
      </c>
      <c r="AA579" t="s">
        <v>37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79">
        <f>Fares_Big_Star_Export[[#This Row],[Trip Time]]*Fares_Big_Star_Export[[#This Row],[HOURLY DATA]]/60</f>
        <v>15.166666666666666</v>
      </c>
    </row>
    <row r="580" spans="1:29" x14ac:dyDescent="0.25">
      <c r="A580" t="s">
        <v>139</v>
      </c>
      <c r="B580" t="s">
        <v>913</v>
      </c>
      <c r="C580" t="s">
        <v>657</v>
      </c>
      <c r="D580" s="3">
        <v>0</v>
      </c>
      <c r="E580" t="s">
        <v>75</v>
      </c>
      <c r="F580" t="s">
        <v>389</v>
      </c>
      <c r="G580" s="2">
        <v>45652</v>
      </c>
      <c r="H580">
        <v>4047856</v>
      </c>
      <c r="I580" t="s">
        <v>43</v>
      </c>
      <c r="J580" t="s">
        <v>255</v>
      </c>
      <c r="K580">
        <v>10.9</v>
      </c>
      <c r="L580">
        <v>36</v>
      </c>
      <c r="M580" t="s">
        <v>248</v>
      </c>
      <c r="N580" t="s">
        <v>252</v>
      </c>
      <c r="O580">
        <v>5</v>
      </c>
      <c r="P580">
        <v>10.9</v>
      </c>
      <c r="Q580">
        <v>1.75</v>
      </c>
      <c r="R580">
        <v>19.074999999999999</v>
      </c>
      <c r="S580">
        <v>24.074999999999999</v>
      </c>
      <c r="T580">
        <v>5</v>
      </c>
      <c r="U580" s="91">
        <v>0</v>
      </c>
      <c r="V580" s="91">
        <v>5</v>
      </c>
      <c r="W580">
        <v>29</v>
      </c>
      <c r="X580">
        <v>0.6</v>
      </c>
      <c r="Y580">
        <v>17.399999999999999</v>
      </c>
      <c r="Z580" s="183">
        <v>6.6749999999999998</v>
      </c>
      <c r="AA580" t="s">
        <v>37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17.399999999999999</v>
      </c>
    </row>
    <row r="581" spans="1:29" x14ac:dyDescent="0.25">
      <c r="A581" t="s">
        <v>18</v>
      </c>
      <c r="B581" t="s">
        <v>493</v>
      </c>
      <c r="C581" t="s">
        <v>988</v>
      </c>
      <c r="D581" s="3">
        <v>0</v>
      </c>
      <c r="E581" t="s">
        <v>75</v>
      </c>
      <c r="F581" t="s">
        <v>403</v>
      </c>
      <c r="G581" s="2">
        <v>45652</v>
      </c>
      <c r="H581">
        <v>4048850</v>
      </c>
      <c r="I581" t="s">
        <v>404</v>
      </c>
      <c r="J581" t="s">
        <v>255</v>
      </c>
      <c r="K581">
        <v>14.08</v>
      </c>
      <c r="L581">
        <v>23</v>
      </c>
      <c r="M581" t="s">
        <v>248</v>
      </c>
      <c r="N581" t="s">
        <v>252</v>
      </c>
      <c r="O581">
        <v>6.5</v>
      </c>
      <c r="P581">
        <v>14.08</v>
      </c>
      <c r="Q581">
        <v>2</v>
      </c>
      <c r="R581">
        <v>28.16</v>
      </c>
      <c r="S581">
        <v>34.659999999999997</v>
      </c>
      <c r="T581">
        <v>3</v>
      </c>
      <c r="U581" s="91">
        <v>0</v>
      </c>
      <c r="V581" s="91">
        <v>3</v>
      </c>
      <c r="W581">
        <v>35.787500000000001</v>
      </c>
      <c r="X581">
        <v>0.38333333333333336</v>
      </c>
      <c r="Y581">
        <v>13.718541666666669</v>
      </c>
      <c r="Z581" s="183">
        <v>20.941500000000001</v>
      </c>
      <c r="AA581" t="s">
        <v>23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13.718541666666669</v>
      </c>
    </row>
    <row r="582" spans="1:29" x14ac:dyDescent="0.25">
      <c r="A582" t="s">
        <v>136</v>
      </c>
      <c r="B582" t="s">
        <v>655</v>
      </c>
      <c r="C582" t="s">
        <v>932</v>
      </c>
      <c r="D582" s="3">
        <v>1</v>
      </c>
      <c r="E582" t="s">
        <v>75</v>
      </c>
      <c r="F582" t="s">
        <v>229</v>
      </c>
      <c r="G582" s="2">
        <v>45652</v>
      </c>
      <c r="H582">
        <v>4046343</v>
      </c>
      <c r="I582" t="s">
        <v>55</v>
      </c>
      <c r="J582" t="s">
        <v>251</v>
      </c>
      <c r="K582">
        <v>21.16</v>
      </c>
      <c r="L582">
        <v>57</v>
      </c>
      <c r="M582" t="s">
        <v>249</v>
      </c>
      <c r="N582" t="s">
        <v>252</v>
      </c>
      <c r="O582">
        <v>6.5</v>
      </c>
      <c r="P582">
        <v>21.16</v>
      </c>
      <c r="Q582">
        <v>2</v>
      </c>
      <c r="R582">
        <v>42.32</v>
      </c>
      <c r="S582">
        <v>48.82</v>
      </c>
      <c r="T582">
        <v>5.5</v>
      </c>
      <c r="U582" s="91">
        <v>5.5</v>
      </c>
      <c r="V582" s="91">
        <v>0</v>
      </c>
      <c r="W582">
        <v>32.5</v>
      </c>
      <c r="X582">
        <v>0.95</v>
      </c>
      <c r="Y582">
        <v>30.875</v>
      </c>
      <c r="Z582" s="183">
        <v>17.945</v>
      </c>
      <c r="AA582" t="s">
        <v>23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30.875</v>
      </c>
    </row>
    <row r="583" spans="1:29" x14ac:dyDescent="0.25">
      <c r="A583" t="s">
        <v>133</v>
      </c>
      <c r="B583" t="s">
        <v>613</v>
      </c>
      <c r="C583" t="s">
        <v>979</v>
      </c>
      <c r="D583" s="3">
        <v>0</v>
      </c>
      <c r="E583" t="s">
        <v>75</v>
      </c>
      <c r="F583" t="s">
        <v>405</v>
      </c>
      <c r="G583" s="2">
        <v>45652</v>
      </c>
      <c r="H583">
        <v>4047851</v>
      </c>
      <c r="I583" t="s">
        <v>64</v>
      </c>
      <c r="J583" t="s">
        <v>255</v>
      </c>
      <c r="K583">
        <v>11.95</v>
      </c>
      <c r="L583">
        <v>45</v>
      </c>
      <c r="M583" t="s">
        <v>248</v>
      </c>
      <c r="N583" t="s">
        <v>252</v>
      </c>
      <c r="O583">
        <v>5</v>
      </c>
      <c r="P583">
        <v>11.95</v>
      </c>
      <c r="Q583">
        <v>1.75</v>
      </c>
      <c r="R583">
        <v>20.912499999999998</v>
      </c>
      <c r="S583">
        <v>25.912499999999998</v>
      </c>
      <c r="T583">
        <v>5.5</v>
      </c>
      <c r="U583" s="91">
        <v>0</v>
      </c>
      <c r="V583" s="91">
        <v>5.5</v>
      </c>
      <c r="W583">
        <v>32.5</v>
      </c>
      <c r="X583">
        <v>0.75</v>
      </c>
      <c r="Y583">
        <v>24.375</v>
      </c>
      <c r="Z583" s="183">
        <v>1.5375000000000001</v>
      </c>
      <c r="AA583" t="s">
        <v>23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24.375</v>
      </c>
    </row>
    <row r="584" spans="1:29" x14ac:dyDescent="0.25">
      <c r="A584" t="s">
        <v>21</v>
      </c>
      <c r="B584" t="s">
        <v>748</v>
      </c>
      <c r="C584" t="s">
        <v>989</v>
      </c>
      <c r="D584" s="3">
        <v>0</v>
      </c>
      <c r="E584" t="s">
        <v>75</v>
      </c>
      <c r="F584" t="s">
        <v>232</v>
      </c>
      <c r="G584" s="2">
        <v>45652</v>
      </c>
      <c r="H584">
        <v>4047855</v>
      </c>
      <c r="I584" t="s">
        <v>233</v>
      </c>
      <c r="J584" t="s">
        <v>255</v>
      </c>
      <c r="K584">
        <v>10.9</v>
      </c>
      <c r="L584">
        <v>21</v>
      </c>
      <c r="M584" t="s">
        <v>248</v>
      </c>
      <c r="N584" t="s">
        <v>252</v>
      </c>
      <c r="O584">
        <v>5</v>
      </c>
      <c r="P584">
        <v>10.9</v>
      </c>
      <c r="Q584">
        <v>1.75</v>
      </c>
      <c r="R584">
        <v>19.074999999999999</v>
      </c>
      <c r="S584">
        <v>24.074999999999999</v>
      </c>
      <c r="T584">
        <v>5.5</v>
      </c>
      <c r="U584" s="91">
        <v>0</v>
      </c>
      <c r="V584" s="91">
        <v>5.5</v>
      </c>
      <c r="W584">
        <v>32.5</v>
      </c>
      <c r="X584">
        <v>0.35</v>
      </c>
      <c r="Y584">
        <v>11.375</v>
      </c>
      <c r="Z584" s="183">
        <v>12.7</v>
      </c>
      <c r="AA584" t="s">
        <v>23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11.375</v>
      </c>
    </row>
    <row r="585" spans="1:29" x14ac:dyDescent="0.25">
      <c r="A585" t="s">
        <v>133</v>
      </c>
      <c r="B585" t="s">
        <v>442</v>
      </c>
      <c r="C585" t="s">
        <v>727</v>
      </c>
      <c r="D585" s="3">
        <v>0</v>
      </c>
      <c r="E585" t="s">
        <v>75</v>
      </c>
      <c r="F585" t="s">
        <v>405</v>
      </c>
      <c r="G585" s="2">
        <v>45652</v>
      </c>
      <c r="H585">
        <v>4047824</v>
      </c>
      <c r="I585" t="s">
        <v>64</v>
      </c>
      <c r="J585" t="s">
        <v>256</v>
      </c>
      <c r="K585">
        <v>27.21</v>
      </c>
      <c r="L585">
        <v>40</v>
      </c>
      <c r="M585" t="s">
        <v>248</v>
      </c>
      <c r="N585" t="s">
        <v>252</v>
      </c>
      <c r="O585">
        <v>5</v>
      </c>
      <c r="P585">
        <v>27.21</v>
      </c>
      <c r="Q585">
        <v>1.75</v>
      </c>
      <c r="R585">
        <v>47.6175</v>
      </c>
      <c r="S585">
        <v>52.6175</v>
      </c>
      <c r="T585">
        <v>5</v>
      </c>
      <c r="U585" s="91">
        <v>0</v>
      </c>
      <c r="V585" s="91">
        <v>5</v>
      </c>
      <c r="W585">
        <v>32.5</v>
      </c>
      <c r="X585">
        <v>0.66666666666666663</v>
      </c>
      <c r="Y585">
        <v>21.666666666666664</v>
      </c>
      <c r="Z585" s="183">
        <v>30.950800000000001</v>
      </c>
      <c r="AA585" t="s">
        <v>23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21.666666666666668</v>
      </c>
    </row>
    <row r="586" spans="1:29" x14ac:dyDescent="0.25">
      <c r="A586" t="s">
        <v>143</v>
      </c>
      <c r="B586" t="s">
        <v>990</v>
      </c>
      <c r="C586" t="s">
        <v>690</v>
      </c>
      <c r="D586" s="3">
        <v>0</v>
      </c>
      <c r="E586" t="s">
        <v>75</v>
      </c>
      <c r="F586" t="s">
        <v>399</v>
      </c>
      <c r="G586" s="2">
        <v>45652</v>
      </c>
      <c r="H586">
        <v>4047822</v>
      </c>
      <c r="I586" t="s">
        <v>400</v>
      </c>
      <c r="J586" t="s">
        <v>251</v>
      </c>
      <c r="K586">
        <v>30.09</v>
      </c>
      <c r="L586">
        <v>42</v>
      </c>
      <c r="M586" t="s">
        <v>249</v>
      </c>
      <c r="N586" t="s">
        <v>252</v>
      </c>
      <c r="O586">
        <v>6.5</v>
      </c>
      <c r="P586">
        <v>30.09</v>
      </c>
      <c r="Q586">
        <v>2</v>
      </c>
      <c r="R586">
        <v>60.18</v>
      </c>
      <c r="S586">
        <v>66.680000000000007</v>
      </c>
      <c r="T586">
        <v>0</v>
      </c>
      <c r="U586" s="91">
        <v>0</v>
      </c>
      <c r="V586" s="91">
        <v>0</v>
      </c>
      <c r="W586">
        <v>32.5</v>
      </c>
      <c r="X586">
        <v>0.7</v>
      </c>
      <c r="Y586">
        <v>22.75</v>
      </c>
      <c r="Z586" s="183">
        <v>43.93</v>
      </c>
      <c r="AA586" t="s">
        <v>23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22.75</v>
      </c>
    </row>
    <row r="587" spans="1:29" x14ac:dyDescent="0.25">
      <c r="A587" t="s">
        <v>18</v>
      </c>
      <c r="B587" t="s">
        <v>549</v>
      </c>
      <c r="C587" t="s">
        <v>463</v>
      </c>
      <c r="D587" s="3">
        <v>0</v>
      </c>
      <c r="E587" t="s">
        <v>75</v>
      </c>
      <c r="F587" t="s">
        <v>390</v>
      </c>
      <c r="G587" s="2">
        <v>45652</v>
      </c>
      <c r="H587">
        <v>4046359</v>
      </c>
      <c r="I587" t="s">
        <v>19</v>
      </c>
      <c r="J587" t="s">
        <v>391</v>
      </c>
      <c r="K587">
        <v>16.079999999999998</v>
      </c>
      <c r="L587">
        <v>34</v>
      </c>
      <c r="M587" t="s">
        <v>248</v>
      </c>
      <c r="N587" t="s">
        <v>252</v>
      </c>
      <c r="O587">
        <v>6.5</v>
      </c>
      <c r="P587">
        <v>16.079999999999998</v>
      </c>
      <c r="Q587">
        <v>2</v>
      </c>
      <c r="R587">
        <v>32.159999999999997</v>
      </c>
      <c r="S587">
        <v>38.659999999999997</v>
      </c>
      <c r="T587">
        <v>3</v>
      </c>
      <c r="U587" s="91">
        <v>0</v>
      </c>
      <c r="V587" s="91">
        <v>3</v>
      </c>
      <c r="W587">
        <v>35.787500000000001</v>
      </c>
      <c r="X587">
        <v>0.56666666666666665</v>
      </c>
      <c r="Y587">
        <v>20.279583333333335</v>
      </c>
      <c r="Z587" s="183">
        <v>18.380400000000002</v>
      </c>
      <c r="AA587" t="s">
        <v>20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20.279583333333335</v>
      </c>
    </row>
    <row r="588" spans="1:29" x14ac:dyDescent="0.25">
      <c r="A588" t="s">
        <v>136</v>
      </c>
      <c r="B588" t="s">
        <v>535</v>
      </c>
      <c r="C588" t="s">
        <v>729</v>
      </c>
      <c r="D588" s="3">
        <v>0</v>
      </c>
      <c r="E588" t="s">
        <v>75</v>
      </c>
      <c r="F588" t="s">
        <v>234</v>
      </c>
      <c r="G588" s="2">
        <v>45652</v>
      </c>
      <c r="H588">
        <v>4047815</v>
      </c>
      <c r="I588" t="s">
        <v>58</v>
      </c>
      <c r="J588" t="s">
        <v>255</v>
      </c>
      <c r="K588">
        <v>16.510000000000002</v>
      </c>
      <c r="L588">
        <v>51</v>
      </c>
      <c r="M588" t="s">
        <v>248</v>
      </c>
      <c r="N588" t="s">
        <v>252</v>
      </c>
      <c r="O588">
        <v>5</v>
      </c>
      <c r="P588">
        <v>16.510000000000002</v>
      </c>
      <c r="Q588">
        <v>1.75</v>
      </c>
      <c r="R588">
        <v>28.892500000000002</v>
      </c>
      <c r="S588">
        <v>33.892499999999998</v>
      </c>
      <c r="T588">
        <v>0</v>
      </c>
      <c r="U588" s="91">
        <v>0</v>
      </c>
      <c r="V588" s="91">
        <v>0</v>
      </c>
      <c r="W588">
        <v>32.5</v>
      </c>
      <c r="X588">
        <v>0.85</v>
      </c>
      <c r="Y588">
        <v>27.625</v>
      </c>
      <c r="Z588" s="183">
        <v>6.2675000000000001</v>
      </c>
      <c r="AA588" t="s">
        <v>37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88">
        <f>Fares_Big_Star_Export[[#This Row],[Trip Time]]*Fares_Big_Star_Export[[#This Row],[HOURLY DATA]]/60</f>
        <v>27.625</v>
      </c>
    </row>
    <row r="589" spans="1:29" x14ac:dyDescent="0.25">
      <c r="A589" t="s">
        <v>21</v>
      </c>
      <c r="B589" t="s">
        <v>916</v>
      </c>
      <c r="C589" t="s">
        <v>991</v>
      </c>
      <c r="D589" s="3">
        <v>0</v>
      </c>
      <c r="E589" t="s">
        <v>75</v>
      </c>
      <c r="F589" t="s">
        <v>232</v>
      </c>
      <c r="G589" s="2">
        <v>45652</v>
      </c>
      <c r="H589">
        <v>4045619</v>
      </c>
      <c r="I589" t="s">
        <v>233</v>
      </c>
      <c r="J589" t="s">
        <v>255</v>
      </c>
      <c r="K589">
        <v>8.51</v>
      </c>
      <c r="L589">
        <v>16</v>
      </c>
      <c r="M589" t="s">
        <v>248</v>
      </c>
      <c r="N589" t="s">
        <v>252</v>
      </c>
      <c r="O589">
        <v>5</v>
      </c>
      <c r="P589">
        <v>8.51</v>
      </c>
      <c r="Q589">
        <v>1.75</v>
      </c>
      <c r="R589">
        <v>14.8925</v>
      </c>
      <c r="S589">
        <v>19.892499999999998</v>
      </c>
      <c r="T589">
        <v>0</v>
      </c>
      <c r="U589" s="91">
        <v>0</v>
      </c>
      <c r="V589" s="91">
        <v>0</v>
      </c>
      <c r="W589">
        <v>32.5</v>
      </c>
      <c r="X589">
        <v>0.26666666666666666</v>
      </c>
      <c r="Y589">
        <v>8.6666666666666661</v>
      </c>
      <c r="Z589" s="183">
        <v>11.2258</v>
      </c>
      <c r="AA589" t="s">
        <v>23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8.6666666666666661</v>
      </c>
    </row>
    <row r="590" spans="1:29" x14ac:dyDescent="0.25">
      <c r="A590" t="s">
        <v>136</v>
      </c>
      <c r="B590" t="s">
        <v>573</v>
      </c>
      <c r="C590" t="s">
        <v>498</v>
      </c>
      <c r="D590" s="3">
        <v>0</v>
      </c>
      <c r="E590" t="s">
        <v>75</v>
      </c>
      <c r="F590" t="s">
        <v>234</v>
      </c>
      <c r="G590" s="2">
        <v>45652</v>
      </c>
      <c r="H590">
        <v>4047853</v>
      </c>
      <c r="I590" t="s">
        <v>58</v>
      </c>
      <c r="J590" t="s">
        <v>255</v>
      </c>
      <c r="K590">
        <v>11.95</v>
      </c>
      <c r="L590">
        <v>19</v>
      </c>
      <c r="M590" t="s">
        <v>248</v>
      </c>
      <c r="N590" t="s">
        <v>252</v>
      </c>
      <c r="O590">
        <v>5</v>
      </c>
      <c r="P590">
        <v>11.95</v>
      </c>
      <c r="Q590">
        <v>1.75</v>
      </c>
      <c r="R590">
        <v>20.912499999999998</v>
      </c>
      <c r="S590">
        <v>25.912499999999998</v>
      </c>
      <c r="T590">
        <v>5</v>
      </c>
      <c r="U590" s="91">
        <v>0</v>
      </c>
      <c r="V590" s="91">
        <v>5</v>
      </c>
      <c r="W590">
        <v>32.5</v>
      </c>
      <c r="X590">
        <v>0.31666666666666665</v>
      </c>
      <c r="Y590">
        <v>10.291666666666666</v>
      </c>
      <c r="Z590" s="183">
        <v>15.620799999999999</v>
      </c>
      <c r="AA590" t="s">
        <v>37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590">
        <f>Fares_Big_Star_Export[[#This Row],[Trip Time]]*Fares_Big_Star_Export[[#This Row],[HOURLY DATA]]/60</f>
        <v>10.291666666666666</v>
      </c>
    </row>
    <row r="591" spans="1:29" x14ac:dyDescent="0.25">
      <c r="A591" t="s">
        <v>143</v>
      </c>
      <c r="B591" t="s">
        <v>962</v>
      </c>
      <c r="C591" t="s">
        <v>723</v>
      </c>
      <c r="D591" s="3">
        <v>0</v>
      </c>
      <c r="E591" t="s">
        <v>75</v>
      </c>
      <c r="F591" t="s">
        <v>399</v>
      </c>
      <c r="G591" s="2">
        <v>45652</v>
      </c>
      <c r="H591">
        <v>4048351</v>
      </c>
      <c r="I591" t="s">
        <v>400</v>
      </c>
      <c r="J591" t="s">
        <v>256</v>
      </c>
      <c r="K591">
        <v>19.559999999999999</v>
      </c>
      <c r="L591">
        <v>36</v>
      </c>
      <c r="M591" t="s">
        <v>248</v>
      </c>
      <c r="N591" t="s">
        <v>252</v>
      </c>
      <c r="O591">
        <v>5</v>
      </c>
      <c r="P591">
        <v>19.559999999999999</v>
      </c>
      <c r="Q591">
        <v>1.75</v>
      </c>
      <c r="R591">
        <v>34.229999999999997</v>
      </c>
      <c r="S591">
        <v>39.229999999999997</v>
      </c>
      <c r="T591">
        <v>5.5</v>
      </c>
      <c r="U591" s="91">
        <v>0</v>
      </c>
      <c r="V591" s="91">
        <v>5.5</v>
      </c>
      <c r="W591">
        <v>32.5</v>
      </c>
      <c r="X591">
        <v>0.6</v>
      </c>
      <c r="Y591">
        <v>19.5</v>
      </c>
      <c r="Z591" s="183">
        <v>19.73</v>
      </c>
      <c r="AA591" t="s">
        <v>23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19.5</v>
      </c>
    </row>
    <row r="592" spans="1:29" x14ac:dyDescent="0.25">
      <c r="A592" t="s">
        <v>18</v>
      </c>
      <c r="B592" t="s">
        <v>426</v>
      </c>
      <c r="C592" t="s">
        <v>992</v>
      </c>
      <c r="D592" s="3">
        <v>0</v>
      </c>
      <c r="E592" t="s">
        <v>75</v>
      </c>
      <c r="F592" t="s">
        <v>390</v>
      </c>
      <c r="G592" s="2">
        <v>45652</v>
      </c>
      <c r="H592">
        <v>4046361</v>
      </c>
      <c r="I592" t="s">
        <v>19</v>
      </c>
      <c r="J592" t="s">
        <v>391</v>
      </c>
      <c r="K592">
        <v>16.09</v>
      </c>
      <c r="L592">
        <v>32</v>
      </c>
      <c r="M592" t="s">
        <v>248</v>
      </c>
      <c r="N592" t="s">
        <v>252</v>
      </c>
      <c r="O592">
        <v>6.5</v>
      </c>
      <c r="P592">
        <v>16.09</v>
      </c>
      <c r="Q592">
        <v>2</v>
      </c>
      <c r="R592">
        <v>32.18</v>
      </c>
      <c r="S592">
        <v>38.68</v>
      </c>
      <c r="T592">
        <v>5</v>
      </c>
      <c r="U592" s="91">
        <v>0</v>
      </c>
      <c r="V592" s="91">
        <v>5</v>
      </c>
      <c r="W592">
        <v>35.787500000000001</v>
      </c>
      <c r="X592">
        <v>0.53333333333333333</v>
      </c>
      <c r="Y592">
        <v>19.086666666666666</v>
      </c>
      <c r="Z592" s="183">
        <v>19.593299999999999</v>
      </c>
      <c r="AA592" t="s">
        <v>20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19.086666666666666</v>
      </c>
    </row>
    <row r="593" spans="1:29" x14ac:dyDescent="0.25">
      <c r="A593" t="s">
        <v>65</v>
      </c>
      <c r="B593" t="s">
        <v>505</v>
      </c>
      <c r="C593" t="s">
        <v>927</v>
      </c>
      <c r="D593" s="3">
        <v>1</v>
      </c>
      <c r="E593" t="s">
        <v>75</v>
      </c>
      <c r="F593" t="s">
        <v>397</v>
      </c>
      <c r="G593" s="2">
        <v>45652</v>
      </c>
      <c r="H593">
        <v>4046342</v>
      </c>
      <c r="I593" t="s">
        <v>35</v>
      </c>
      <c r="J593" t="s">
        <v>251</v>
      </c>
      <c r="K593">
        <v>21.16</v>
      </c>
      <c r="L593">
        <v>34</v>
      </c>
      <c r="M593" t="s">
        <v>249</v>
      </c>
      <c r="N593" t="s">
        <v>252</v>
      </c>
      <c r="O593">
        <v>6.5</v>
      </c>
      <c r="P593">
        <v>21.16</v>
      </c>
      <c r="Q593">
        <v>2</v>
      </c>
      <c r="R593">
        <v>42.32</v>
      </c>
      <c r="S593">
        <v>48.82</v>
      </c>
      <c r="T593">
        <v>5.5</v>
      </c>
      <c r="U593" s="91">
        <v>5.5</v>
      </c>
      <c r="V593" s="91">
        <v>0</v>
      </c>
      <c r="W593">
        <v>32.5</v>
      </c>
      <c r="X593">
        <v>0.56666666666666665</v>
      </c>
      <c r="Y593">
        <v>18.416666666666668</v>
      </c>
      <c r="Z593" s="183">
        <v>30.403300000000002</v>
      </c>
      <c r="AA593" t="s">
        <v>23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18.416666666666668</v>
      </c>
    </row>
    <row r="594" spans="1:29" x14ac:dyDescent="0.25">
      <c r="A594" t="s">
        <v>143</v>
      </c>
      <c r="B594" t="s">
        <v>506</v>
      </c>
      <c r="C594" t="s">
        <v>939</v>
      </c>
      <c r="D594" s="3">
        <v>0</v>
      </c>
      <c r="E594" t="s">
        <v>75</v>
      </c>
      <c r="F594" t="s">
        <v>399</v>
      </c>
      <c r="G594" s="2">
        <v>45652</v>
      </c>
      <c r="H594">
        <v>4048352</v>
      </c>
      <c r="I594" t="s">
        <v>400</v>
      </c>
      <c r="J594" t="s">
        <v>256</v>
      </c>
      <c r="K594">
        <v>19.559999999999999</v>
      </c>
      <c r="L594">
        <v>74</v>
      </c>
      <c r="M594" t="s">
        <v>248</v>
      </c>
      <c r="N594" t="s">
        <v>252</v>
      </c>
      <c r="O594">
        <v>5</v>
      </c>
      <c r="P594">
        <v>19.559999999999999</v>
      </c>
      <c r="Q594">
        <v>1.75</v>
      </c>
      <c r="R594">
        <v>34.229999999999997</v>
      </c>
      <c r="S594">
        <v>39.229999999999997</v>
      </c>
      <c r="T594">
        <v>5</v>
      </c>
      <c r="U594" s="91">
        <v>0</v>
      </c>
      <c r="V594" s="91">
        <v>5</v>
      </c>
      <c r="W594">
        <v>32.5</v>
      </c>
      <c r="X594">
        <v>1.2333333333333334</v>
      </c>
      <c r="Y594">
        <v>40.083333333333336</v>
      </c>
      <c r="Z594" s="183">
        <v>-0.85329999999999995</v>
      </c>
      <c r="AA594" t="s">
        <v>23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40.083333333333336</v>
      </c>
    </row>
    <row r="595" spans="1:29" x14ac:dyDescent="0.25">
      <c r="A595" t="s">
        <v>140</v>
      </c>
      <c r="B595" t="s">
        <v>460</v>
      </c>
      <c r="C595" t="s">
        <v>685</v>
      </c>
      <c r="D595" s="3">
        <v>0</v>
      </c>
      <c r="E595" t="s">
        <v>75</v>
      </c>
      <c r="F595" t="s">
        <v>385</v>
      </c>
      <c r="G595" s="2">
        <v>45652</v>
      </c>
      <c r="H595">
        <v>4046740</v>
      </c>
      <c r="I595" t="s">
        <v>386</v>
      </c>
      <c r="J595" t="s">
        <v>255</v>
      </c>
      <c r="K595">
        <v>14.03</v>
      </c>
      <c r="L595">
        <v>21</v>
      </c>
      <c r="M595" t="s">
        <v>248</v>
      </c>
      <c r="N595" t="s">
        <v>252</v>
      </c>
      <c r="O595">
        <v>5</v>
      </c>
      <c r="P595">
        <v>14.03</v>
      </c>
      <c r="Q595">
        <v>1.75</v>
      </c>
      <c r="R595">
        <v>24.552499999999998</v>
      </c>
      <c r="S595">
        <v>29.552499999999998</v>
      </c>
      <c r="T595">
        <v>0</v>
      </c>
      <c r="U595" s="91">
        <v>0</v>
      </c>
      <c r="V595" s="91">
        <v>0</v>
      </c>
      <c r="W595">
        <v>32.5</v>
      </c>
      <c r="X595">
        <v>0.35</v>
      </c>
      <c r="Y595">
        <v>11.375</v>
      </c>
      <c r="Z595" s="183">
        <v>18.177499999999998</v>
      </c>
      <c r="AA595" t="s">
        <v>23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11.375</v>
      </c>
    </row>
    <row r="596" spans="1:29" x14ac:dyDescent="0.25">
      <c r="A596" t="s">
        <v>139</v>
      </c>
      <c r="B596" t="s">
        <v>677</v>
      </c>
      <c r="C596" t="s">
        <v>976</v>
      </c>
      <c r="D596" s="3">
        <v>0</v>
      </c>
      <c r="E596" t="s">
        <v>75</v>
      </c>
      <c r="F596" t="s">
        <v>389</v>
      </c>
      <c r="G596" s="2">
        <v>45652</v>
      </c>
      <c r="H596">
        <v>4046730</v>
      </c>
      <c r="I596" t="s">
        <v>43</v>
      </c>
      <c r="J596" t="s">
        <v>255</v>
      </c>
      <c r="K596">
        <v>26.95</v>
      </c>
      <c r="L596">
        <v>67</v>
      </c>
      <c r="M596" t="s">
        <v>248</v>
      </c>
      <c r="N596" t="s">
        <v>252</v>
      </c>
      <c r="O596">
        <v>5</v>
      </c>
      <c r="P596">
        <v>26.95</v>
      </c>
      <c r="Q596">
        <v>1.75</v>
      </c>
      <c r="R596">
        <v>47.162500000000001</v>
      </c>
      <c r="S596">
        <v>52.162500000000001</v>
      </c>
      <c r="T596">
        <v>5</v>
      </c>
      <c r="U596" s="91">
        <v>0</v>
      </c>
      <c r="V596" s="91">
        <v>5</v>
      </c>
      <c r="W596">
        <v>29</v>
      </c>
      <c r="X596">
        <v>1.1166666666666667</v>
      </c>
      <c r="Y596">
        <v>32.383333333333333</v>
      </c>
      <c r="Z596" s="183">
        <v>19.779199999999999</v>
      </c>
      <c r="AA596" t="s">
        <v>37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32.383333333333333</v>
      </c>
    </row>
    <row r="597" spans="1:29" x14ac:dyDescent="0.25">
      <c r="A597" t="s">
        <v>18</v>
      </c>
      <c r="B597" t="s">
        <v>885</v>
      </c>
      <c r="C597" t="s">
        <v>931</v>
      </c>
      <c r="D597" s="3">
        <v>0</v>
      </c>
      <c r="E597" t="s">
        <v>75</v>
      </c>
      <c r="F597" t="s">
        <v>380</v>
      </c>
      <c r="G597" s="2">
        <v>45652</v>
      </c>
      <c r="H597">
        <v>4046727</v>
      </c>
      <c r="I597" t="s">
        <v>69</v>
      </c>
      <c r="J597" t="s">
        <v>255</v>
      </c>
      <c r="K597">
        <v>26.95</v>
      </c>
      <c r="L597">
        <v>44</v>
      </c>
      <c r="M597" t="s">
        <v>248</v>
      </c>
      <c r="N597" t="s">
        <v>252</v>
      </c>
      <c r="O597">
        <v>6.5</v>
      </c>
      <c r="P597">
        <v>26.95</v>
      </c>
      <c r="Q597">
        <v>2</v>
      </c>
      <c r="R597">
        <v>53.9</v>
      </c>
      <c r="S597">
        <v>60.4</v>
      </c>
      <c r="T597">
        <v>5.5</v>
      </c>
      <c r="U597" s="91">
        <v>0</v>
      </c>
      <c r="V597" s="91">
        <v>5.5</v>
      </c>
      <c r="W597">
        <v>35.787500000000001</v>
      </c>
      <c r="X597">
        <v>0.73333333333333328</v>
      </c>
      <c r="Y597">
        <v>26.244166666666665</v>
      </c>
      <c r="Z597" s="183">
        <v>34.155799999999999</v>
      </c>
      <c r="AA597" t="s">
        <v>23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26.244166666666668</v>
      </c>
    </row>
    <row r="598" spans="1:29" x14ac:dyDescent="0.25">
      <c r="A598" t="s">
        <v>136</v>
      </c>
      <c r="B598" t="s">
        <v>993</v>
      </c>
      <c r="C598" t="s">
        <v>558</v>
      </c>
      <c r="D598" s="3">
        <v>0</v>
      </c>
      <c r="E598" t="s">
        <v>75</v>
      </c>
      <c r="F598" t="s">
        <v>229</v>
      </c>
      <c r="G598" s="2">
        <v>45652</v>
      </c>
      <c r="H598">
        <v>4048960</v>
      </c>
      <c r="I598" t="s">
        <v>55</v>
      </c>
      <c r="J598" t="s">
        <v>255</v>
      </c>
      <c r="K598">
        <v>14.8</v>
      </c>
      <c r="L598">
        <v>27</v>
      </c>
      <c r="M598" t="s">
        <v>248</v>
      </c>
      <c r="N598" t="s">
        <v>252</v>
      </c>
      <c r="O598">
        <v>5</v>
      </c>
      <c r="P598">
        <v>14.8</v>
      </c>
      <c r="Q598">
        <v>1.75</v>
      </c>
      <c r="R598">
        <v>25.900000000000002</v>
      </c>
      <c r="S598">
        <v>30.900000000000002</v>
      </c>
      <c r="T598">
        <v>5</v>
      </c>
      <c r="U598" s="91">
        <v>0</v>
      </c>
      <c r="V598" s="91">
        <v>5</v>
      </c>
      <c r="W598">
        <v>32.5</v>
      </c>
      <c r="X598">
        <v>0.45</v>
      </c>
      <c r="Y598">
        <v>14.625</v>
      </c>
      <c r="Z598" s="183">
        <v>16.274999999999999</v>
      </c>
      <c r="AA598" t="s">
        <v>23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14.625</v>
      </c>
    </row>
    <row r="599" spans="1:29" x14ac:dyDescent="0.25">
      <c r="A599" t="s">
        <v>141</v>
      </c>
      <c r="B599" t="s">
        <v>548</v>
      </c>
      <c r="C599" t="s">
        <v>426</v>
      </c>
      <c r="D599" s="3">
        <v>1</v>
      </c>
      <c r="E599" t="s">
        <v>75</v>
      </c>
      <c r="F599" t="s">
        <v>406</v>
      </c>
      <c r="G599" s="2">
        <v>45652</v>
      </c>
      <c r="H599">
        <v>4046687</v>
      </c>
      <c r="I599" t="s">
        <v>66</v>
      </c>
      <c r="J599" t="s">
        <v>255</v>
      </c>
      <c r="K599">
        <v>18.48</v>
      </c>
      <c r="L599">
        <v>35</v>
      </c>
      <c r="M599" t="s">
        <v>248</v>
      </c>
      <c r="N599" t="s">
        <v>252</v>
      </c>
      <c r="O599">
        <v>5</v>
      </c>
      <c r="P599">
        <v>18.48</v>
      </c>
      <c r="Q599">
        <v>1.75</v>
      </c>
      <c r="R599">
        <v>32.340000000000003</v>
      </c>
      <c r="S599">
        <v>37.340000000000003</v>
      </c>
      <c r="T599">
        <v>5</v>
      </c>
      <c r="U599" s="91">
        <v>5</v>
      </c>
      <c r="V599" s="91">
        <v>0</v>
      </c>
      <c r="W599">
        <v>32.5</v>
      </c>
      <c r="X599">
        <v>0.58333333333333337</v>
      </c>
      <c r="Y599">
        <v>18.958333333333336</v>
      </c>
      <c r="Z599" s="183">
        <v>18.381699999999999</v>
      </c>
      <c r="AA599" t="s">
        <v>23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18.958333333333332</v>
      </c>
    </row>
    <row r="600" spans="1:29" x14ac:dyDescent="0.25">
      <c r="A600" t="s">
        <v>142</v>
      </c>
      <c r="B600" t="s">
        <v>994</v>
      </c>
      <c r="C600" t="s">
        <v>528</v>
      </c>
      <c r="D600" s="3">
        <v>1</v>
      </c>
      <c r="E600" t="s">
        <v>75</v>
      </c>
      <c r="F600" t="s">
        <v>395</v>
      </c>
      <c r="G600" s="2">
        <v>45652</v>
      </c>
      <c r="H600">
        <v>4047324</v>
      </c>
      <c r="I600" t="s">
        <v>41</v>
      </c>
      <c r="J600" t="s">
        <v>260</v>
      </c>
      <c r="K600">
        <v>10.86</v>
      </c>
      <c r="L600">
        <v>22</v>
      </c>
      <c r="M600" t="s">
        <v>248</v>
      </c>
      <c r="N600" t="s">
        <v>252</v>
      </c>
      <c r="O600">
        <v>5</v>
      </c>
      <c r="P600">
        <v>10.86</v>
      </c>
      <c r="Q600">
        <v>1.75</v>
      </c>
      <c r="R600">
        <v>19.004999999999999</v>
      </c>
      <c r="S600">
        <v>24.004999999999999</v>
      </c>
      <c r="T600">
        <v>5</v>
      </c>
      <c r="U600" s="91">
        <v>5</v>
      </c>
      <c r="V600" s="91">
        <v>0</v>
      </c>
      <c r="W600">
        <v>32.5</v>
      </c>
      <c r="X600">
        <v>0.36666666666666664</v>
      </c>
      <c r="Y600">
        <v>11.916666666666666</v>
      </c>
      <c r="Z600" s="183">
        <v>12.0883</v>
      </c>
      <c r="AA600" t="s">
        <v>23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11.916666666666666</v>
      </c>
    </row>
    <row r="601" spans="1:29" x14ac:dyDescent="0.25">
      <c r="A601" t="s">
        <v>141</v>
      </c>
      <c r="B601" t="s">
        <v>616</v>
      </c>
      <c r="C601" t="s">
        <v>995</v>
      </c>
      <c r="D601" s="3">
        <v>0</v>
      </c>
      <c r="E601" t="s">
        <v>75</v>
      </c>
      <c r="F601" t="s">
        <v>406</v>
      </c>
      <c r="G601" s="2">
        <v>45652</v>
      </c>
      <c r="H601">
        <v>4047336</v>
      </c>
      <c r="I601" t="s">
        <v>66</v>
      </c>
      <c r="J601" t="s">
        <v>259</v>
      </c>
      <c r="K601">
        <v>15.44</v>
      </c>
      <c r="L601">
        <v>41</v>
      </c>
      <c r="M601" t="s">
        <v>248</v>
      </c>
      <c r="N601" t="s">
        <v>252</v>
      </c>
      <c r="O601">
        <v>5</v>
      </c>
      <c r="P601">
        <v>15.44</v>
      </c>
      <c r="Q601">
        <v>1.75</v>
      </c>
      <c r="R601">
        <v>27.02</v>
      </c>
      <c r="S601">
        <v>32.019999999999996</v>
      </c>
      <c r="T601">
        <v>5.5</v>
      </c>
      <c r="U601" s="91">
        <v>0</v>
      </c>
      <c r="V601" s="91">
        <v>5.5</v>
      </c>
      <c r="W601">
        <v>32.5</v>
      </c>
      <c r="X601">
        <v>0.68333333333333335</v>
      </c>
      <c r="Y601">
        <v>22.208333333333332</v>
      </c>
      <c r="Z601" s="183">
        <v>9.8117000000000001</v>
      </c>
      <c r="AA601" t="s">
        <v>23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22.208333333333332</v>
      </c>
    </row>
    <row r="602" spans="1:29" x14ac:dyDescent="0.25">
      <c r="A602" t="s">
        <v>133</v>
      </c>
      <c r="B602" t="s">
        <v>572</v>
      </c>
      <c r="C602" t="s">
        <v>996</v>
      </c>
      <c r="D602" s="3">
        <v>0</v>
      </c>
      <c r="E602" t="s">
        <v>75</v>
      </c>
      <c r="F602" t="s">
        <v>405</v>
      </c>
      <c r="G602" s="2">
        <v>45652</v>
      </c>
      <c r="H602">
        <v>4046773</v>
      </c>
      <c r="I602" t="s">
        <v>64</v>
      </c>
      <c r="J602" t="s">
        <v>256</v>
      </c>
      <c r="K602">
        <v>28.57</v>
      </c>
      <c r="L602">
        <v>47</v>
      </c>
      <c r="M602" t="s">
        <v>248</v>
      </c>
      <c r="N602" t="s">
        <v>252</v>
      </c>
      <c r="O602">
        <v>5</v>
      </c>
      <c r="P602">
        <v>28.57</v>
      </c>
      <c r="Q602">
        <v>1.75</v>
      </c>
      <c r="R602">
        <v>49.997500000000002</v>
      </c>
      <c r="S602">
        <v>54.997500000000002</v>
      </c>
      <c r="T602">
        <v>7.5</v>
      </c>
      <c r="U602" s="91">
        <v>0</v>
      </c>
      <c r="V602" s="91">
        <v>7.5</v>
      </c>
      <c r="W602">
        <v>32.5</v>
      </c>
      <c r="X602">
        <v>0.78333333333333333</v>
      </c>
      <c r="Y602">
        <v>25.458333333333332</v>
      </c>
      <c r="Z602" s="183">
        <v>29.539200000000001</v>
      </c>
      <c r="AA602" t="s">
        <v>23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25.458333333333332</v>
      </c>
    </row>
    <row r="603" spans="1:29" x14ac:dyDescent="0.25">
      <c r="A603" t="s">
        <v>18</v>
      </c>
      <c r="B603" t="s">
        <v>665</v>
      </c>
      <c r="C603" t="s">
        <v>997</v>
      </c>
      <c r="D603" s="3">
        <v>0</v>
      </c>
      <c r="E603" t="s">
        <v>75</v>
      </c>
      <c r="F603" t="s">
        <v>382</v>
      </c>
      <c r="G603" s="2">
        <v>45652</v>
      </c>
      <c r="H603">
        <v>4046772</v>
      </c>
      <c r="I603" t="s">
        <v>33</v>
      </c>
      <c r="J603" t="s">
        <v>256</v>
      </c>
      <c r="K603">
        <v>28.57</v>
      </c>
      <c r="L603">
        <v>48</v>
      </c>
      <c r="M603" t="s">
        <v>248</v>
      </c>
      <c r="N603" t="s">
        <v>252</v>
      </c>
      <c r="O603">
        <v>6.5</v>
      </c>
      <c r="P603">
        <v>28.57</v>
      </c>
      <c r="Q603">
        <v>2</v>
      </c>
      <c r="R603">
        <v>57.14</v>
      </c>
      <c r="S603">
        <v>63.64</v>
      </c>
      <c r="T603">
        <v>11</v>
      </c>
      <c r="U603" s="91">
        <v>0</v>
      </c>
      <c r="V603" s="91">
        <v>11</v>
      </c>
      <c r="W603">
        <v>35.787500000000001</v>
      </c>
      <c r="X603">
        <v>0.8</v>
      </c>
      <c r="Y603">
        <v>28.630000000000003</v>
      </c>
      <c r="Z603" s="183">
        <v>35.01</v>
      </c>
      <c r="AA603" t="s">
        <v>23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28.630000000000003</v>
      </c>
    </row>
    <row r="604" spans="1:29" x14ac:dyDescent="0.25">
      <c r="A604" t="s">
        <v>65</v>
      </c>
      <c r="B604" t="s">
        <v>513</v>
      </c>
      <c r="C604" t="s">
        <v>862</v>
      </c>
      <c r="D604" s="3">
        <v>0</v>
      </c>
      <c r="E604" t="s">
        <v>75</v>
      </c>
      <c r="F604" t="s">
        <v>397</v>
      </c>
      <c r="G604" s="2">
        <v>45652</v>
      </c>
      <c r="H604">
        <v>4046748</v>
      </c>
      <c r="I604" t="s">
        <v>35</v>
      </c>
      <c r="J604" t="s">
        <v>255</v>
      </c>
      <c r="K604">
        <v>12.94</v>
      </c>
      <c r="L604">
        <v>31</v>
      </c>
      <c r="M604" t="s">
        <v>248</v>
      </c>
      <c r="N604" t="s">
        <v>252</v>
      </c>
      <c r="O604">
        <v>5</v>
      </c>
      <c r="P604">
        <v>12.94</v>
      </c>
      <c r="Q604">
        <v>1.75</v>
      </c>
      <c r="R604">
        <v>22.645</v>
      </c>
      <c r="S604">
        <v>27.645</v>
      </c>
      <c r="T604">
        <v>0</v>
      </c>
      <c r="U604" s="91">
        <v>0</v>
      </c>
      <c r="V604" s="91">
        <v>0</v>
      </c>
      <c r="W604">
        <v>32.5</v>
      </c>
      <c r="X604">
        <v>0.51666666666666672</v>
      </c>
      <c r="Y604">
        <v>16.791666666666668</v>
      </c>
      <c r="Z604" s="183">
        <v>10.853300000000001</v>
      </c>
      <c r="AA604" t="s">
        <v>23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16.791666666666668</v>
      </c>
    </row>
    <row r="605" spans="1:29" x14ac:dyDescent="0.25">
      <c r="A605" t="s">
        <v>18</v>
      </c>
      <c r="B605" t="s">
        <v>789</v>
      </c>
      <c r="C605" t="s">
        <v>933</v>
      </c>
      <c r="D605" s="3">
        <v>0</v>
      </c>
      <c r="E605" t="s">
        <v>75</v>
      </c>
      <c r="F605" t="s">
        <v>387</v>
      </c>
      <c r="G605" s="2">
        <v>45652</v>
      </c>
      <c r="H605">
        <v>4048335</v>
      </c>
      <c r="I605" t="s">
        <v>388</v>
      </c>
      <c r="J605" t="s">
        <v>255</v>
      </c>
      <c r="K605">
        <v>14.43</v>
      </c>
      <c r="L605">
        <v>23</v>
      </c>
      <c r="M605" t="s">
        <v>248</v>
      </c>
      <c r="N605" t="s">
        <v>252</v>
      </c>
      <c r="O605">
        <v>6.5</v>
      </c>
      <c r="P605">
        <v>14.43</v>
      </c>
      <c r="Q605">
        <v>2</v>
      </c>
      <c r="R605">
        <v>28.86</v>
      </c>
      <c r="S605">
        <v>35.36</v>
      </c>
      <c r="T605">
        <v>0</v>
      </c>
      <c r="U605" s="91">
        <v>0</v>
      </c>
      <c r="V605" s="91">
        <v>0</v>
      </c>
      <c r="W605">
        <v>35.787500000000001</v>
      </c>
      <c r="X605">
        <v>0.38333333333333336</v>
      </c>
      <c r="Y605">
        <v>13.718541666666669</v>
      </c>
      <c r="Z605" s="183">
        <v>21.641500000000001</v>
      </c>
      <c r="AA605" t="s">
        <v>23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13.718541666666669</v>
      </c>
    </row>
    <row r="606" spans="1:29" x14ac:dyDescent="0.25">
      <c r="A606" t="s">
        <v>136</v>
      </c>
      <c r="B606" t="s">
        <v>767</v>
      </c>
      <c r="C606" t="s">
        <v>448</v>
      </c>
      <c r="D606" s="3">
        <v>0</v>
      </c>
      <c r="E606" t="s">
        <v>75</v>
      </c>
      <c r="F606" t="s">
        <v>393</v>
      </c>
      <c r="G606" s="2">
        <v>45652</v>
      </c>
      <c r="H606">
        <v>4046648</v>
      </c>
      <c r="I606" t="s">
        <v>60</v>
      </c>
      <c r="J606" t="s">
        <v>257</v>
      </c>
      <c r="K606">
        <v>19.649999999999999</v>
      </c>
      <c r="L606">
        <v>49</v>
      </c>
      <c r="M606" t="s">
        <v>248</v>
      </c>
      <c r="N606" t="s">
        <v>252</v>
      </c>
      <c r="O606">
        <v>5</v>
      </c>
      <c r="P606">
        <v>19.649999999999999</v>
      </c>
      <c r="Q606">
        <v>1.75</v>
      </c>
      <c r="R606">
        <v>34.387499999999996</v>
      </c>
      <c r="S606">
        <v>39.387499999999996</v>
      </c>
      <c r="T606">
        <v>0</v>
      </c>
      <c r="U606" s="91">
        <v>0</v>
      </c>
      <c r="V606" s="91">
        <v>0</v>
      </c>
      <c r="W606">
        <v>32.5</v>
      </c>
      <c r="X606">
        <v>0.81666666666666665</v>
      </c>
      <c r="Y606">
        <v>26.541666666666668</v>
      </c>
      <c r="Z606" s="183">
        <v>12.845800000000001</v>
      </c>
      <c r="AA606" t="s">
        <v>37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6">
        <f>Fares_Big_Star_Export[[#This Row],[Trip Time]]*Fares_Big_Star_Export[[#This Row],[HOURLY DATA]]/60</f>
        <v>26.541666666666668</v>
      </c>
    </row>
    <row r="607" spans="1:29" x14ac:dyDescent="0.25">
      <c r="A607" t="s">
        <v>18</v>
      </c>
      <c r="B607" t="s">
        <v>673</v>
      </c>
      <c r="C607" t="s">
        <v>729</v>
      </c>
      <c r="D607" s="3">
        <v>0</v>
      </c>
      <c r="E607" t="s">
        <v>75</v>
      </c>
      <c r="F607" t="s">
        <v>380</v>
      </c>
      <c r="G607" s="2">
        <v>45652</v>
      </c>
      <c r="H607">
        <v>4048972</v>
      </c>
      <c r="I607" t="s">
        <v>69</v>
      </c>
      <c r="J607" t="s">
        <v>255</v>
      </c>
      <c r="K607">
        <v>10.94</v>
      </c>
      <c r="L607">
        <v>22</v>
      </c>
      <c r="M607" t="s">
        <v>248</v>
      </c>
      <c r="N607" t="s">
        <v>252</v>
      </c>
      <c r="O607">
        <v>6.5</v>
      </c>
      <c r="P607">
        <v>10.94</v>
      </c>
      <c r="Q607">
        <v>2</v>
      </c>
      <c r="R607">
        <v>21.88</v>
      </c>
      <c r="S607">
        <v>28.38</v>
      </c>
      <c r="T607">
        <v>5</v>
      </c>
      <c r="U607" s="91">
        <v>0</v>
      </c>
      <c r="V607" s="91">
        <v>5</v>
      </c>
      <c r="W607">
        <v>35.787500000000001</v>
      </c>
      <c r="X607">
        <v>0.36666666666666664</v>
      </c>
      <c r="Y607">
        <v>13.122083333333332</v>
      </c>
      <c r="Z607" s="183">
        <v>15.257899999999999</v>
      </c>
      <c r="AA607" t="s">
        <v>23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13.122083333333334</v>
      </c>
    </row>
    <row r="608" spans="1:29" x14ac:dyDescent="0.25">
      <c r="A608" t="s">
        <v>136</v>
      </c>
      <c r="B608" t="s">
        <v>670</v>
      </c>
      <c r="C608" t="s">
        <v>998</v>
      </c>
      <c r="D608" s="3">
        <v>0</v>
      </c>
      <c r="E608" t="s">
        <v>75</v>
      </c>
      <c r="F608" t="s">
        <v>234</v>
      </c>
      <c r="G608" s="2">
        <v>45653</v>
      </c>
      <c r="H608">
        <v>4045961</v>
      </c>
      <c r="I608" t="s">
        <v>58</v>
      </c>
      <c r="J608" t="s">
        <v>255</v>
      </c>
      <c r="K608">
        <v>17.3</v>
      </c>
      <c r="L608">
        <v>30</v>
      </c>
      <c r="M608" t="s">
        <v>248</v>
      </c>
      <c r="N608" t="s">
        <v>252</v>
      </c>
      <c r="O608">
        <v>5</v>
      </c>
      <c r="P608">
        <v>17.3</v>
      </c>
      <c r="Q608">
        <v>1.75</v>
      </c>
      <c r="R608">
        <v>30.275000000000002</v>
      </c>
      <c r="S608">
        <v>35.275000000000006</v>
      </c>
      <c r="T608">
        <v>0</v>
      </c>
      <c r="U608" s="91">
        <v>0</v>
      </c>
      <c r="V608" s="91">
        <v>0</v>
      </c>
      <c r="W608">
        <v>32.5</v>
      </c>
      <c r="X608">
        <v>0.5</v>
      </c>
      <c r="Y608">
        <v>16.25</v>
      </c>
      <c r="Z608" s="183">
        <v>19.024999999999999</v>
      </c>
      <c r="AA608" t="s">
        <v>37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08">
        <f>Fares_Big_Star_Export[[#This Row],[Trip Time]]*Fares_Big_Star_Export[[#This Row],[HOURLY DATA]]/60</f>
        <v>16.25</v>
      </c>
    </row>
    <row r="609" spans="1:29" x14ac:dyDescent="0.25">
      <c r="A609" t="s">
        <v>18</v>
      </c>
      <c r="B609" t="s">
        <v>620</v>
      </c>
      <c r="C609" t="s">
        <v>996</v>
      </c>
      <c r="D609" s="3">
        <v>0</v>
      </c>
      <c r="E609" t="s">
        <v>75</v>
      </c>
      <c r="F609" t="s">
        <v>401</v>
      </c>
      <c r="G609" s="2">
        <v>45653</v>
      </c>
      <c r="H609">
        <v>4045838</v>
      </c>
      <c r="I609" t="s">
        <v>383</v>
      </c>
      <c r="J609" t="s">
        <v>255</v>
      </c>
      <c r="K609">
        <v>17.43</v>
      </c>
      <c r="L609">
        <v>54</v>
      </c>
      <c r="M609" t="s">
        <v>248</v>
      </c>
      <c r="N609" t="s">
        <v>252</v>
      </c>
      <c r="O609">
        <v>6.5</v>
      </c>
      <c r="P609">
        <v>17.43</v>
      </c>
      <c r="Q609">
        <v>2</v>
      </c>
      <c r="R609">
        <v>34.86</v>
      </c>
      <c r="S609">
        <v>41.36</v>
      </c>
      <c r="T609">
        <v>0</v>
      </c>
      <c r="U609" s="91">
        <v>0</v>
      </c>
      <c r="V609" s="91">
        <v>0</v>
      </c>
      <c r="W609">
        <v>35.787500000000001</v>
      </c>
      <c r="X609">
        <v>0.9</v>
      </c>
      <c r="Y609">
        <v>32.208750000000002</v>
      </c>
      <c r="Z609" s="183">
        <v>9.1511999999999993</v>
      </c>
      <c r="AA609" t="s">
        <v>23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32.208750000000002</v>
      </c>
    </row>
    <row r="610" spans="1:29" x14ac:dyDescent="0.25">
      <c r="A610" t="s">
        <v>139</v>
      </c>
      <c r="B610" t="s">
        <v>479</v>
      </c>
      <c r="C610" t="s">
        <v>785</v>
      </c>
      <c r="D610" s="3">
        <v>0</v>
      </c>
      <c r="E610" t="s">
        <v>75</v>
      </c>
      <c r="F610" t="s">
        <v>389</v>
      </c>
      <c r="G610" s="2">
        <v>45653</v>
      </c>
      <c r="H610">
        <v>4045837</v>
      </c>
      <c r="I610" t="s">
        <v>43</v>
      </c>
      <c r="J610" t="s">
        <v>255</v>
      </c>
      <c r="K610">
        <v>17.43</v>
      </c>
      <c r="L610">
        <v>27</v>
      </c>
      <c r="M610" t="s">
        <v>248</v>
      </c>
      <c r="N610" t="s">
        <v>252</v>
      </c>
      <c r="O610">
        <v>5</v>
      </c>
      <c r="P610">
        <v>17.43</v>
      </c>
      <c r="Q610">
        <v>1.75</v>
      </c>
      <c r="R610">
        <v>30.502499999999998</v>
      </c>
      <c r="S610">
        <v>35.502499999999998</v>
      </c>
      <c r="T610">
        <v>0</v>
      </c>
      <c r="U610" s="91">
        <v>0</v>
      </c>
      <c r="V610" s="91">
        <v>0</v>
      </c>
      <c r="W610">
        <v>29</v>
      </c>
      <c r="X610">
        <v>0.45</v>
      </c>
      <c r="Y610">
        <v>13.05</v>
      </c>
      <c r="Z610" s="183">
        <v>22.452500000000001</v>
      </c>
      <c r="AA610" t="s">
        <v>37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13.05</v>
      </c>
    </row>
    <row r="611" spans="1:29" x14ac:dyDescent="0.25">
      <c r="A611" t="s">
        <v>142</v>
      </c>
      <c r="B611" t="s">
        <v>478</v>
      </c>
      <c r="C611" t="s">
        <v>524</v>
      </c>
      <c r="D611" s="3">
        <v>0</v>
      </c>
      <c r="E611" t="s">
        <v>75</v>
      </c>
      <c r="F611" t="s">
        <v>395</v>
      </c>
      <c r="G611" s="2">
        <v>45653</v>
      </c>
      <c r="H611">
        <v>4045822</v>
      </c>
      <c r="I611" t="s">
        <v>41</v>
      </c>
      <c r="J611" t="s">
        <v>257</v>
      </c>
      <c r="K611">
        <v>6.92</v>
      </c>
      <c r="L611">
        <v>20</v>
      </c>
      <c r="M611" t="s">
        <v>248</v>
      </c>
      <c r="N611" t="s">
        <v>252</v>
      </c>
      <c r="O611">
        <v>5</v>
      </c>
      <c r="P611">
        <v>6.92</v>
      </c>
      <c r="Q611">
        <v>1.75</v>
      </c>
      <c r="R611">
        <v>12.11</v>
      </c>
      <c r="S611">
        <v>17.11</v>
      </c>
      <c r="T611">
        <v>3.75</v>
      </c>
      <c r="U611" s="91">
        <v>0</v>
      </c>
      <c r="V611" s="91">
        <v>3.75</v>
      </c>
      <c r="W611">
        <v>32.5</v>
      </c>
      <c r="X611">
        <v>0.33333333333333331</v>
      </c>
      <c r="Y611">
        <v>10.833333333333332</v>
      </c>
      <c r="Z611" s="183">
        <v>6.2766999999999999</v>
      </c>
      <c r="AA611" t="s">
        <v>23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10.833333333333334</v>
      </c>
    </row>
    <row r="612" spans="1:29" x14ac:dyDescent="0.25">
      <c r="A612" t="s">
        <v>138</v>
      </c>
      <c r="B612" t="s">
        <v>723</v>
      </c>
      <c r="C612" t="s">
        <v>999</v>
      </c>
      <c r="D612" s="3">
        <v>0</v>
      </c>
      <c r="E612" t="s">
        <v>75</v>
      </c>
      <c r="F612" t="s">
        <v>384</v>
      </c>
      <c r="G612" s="2">
        <v>45653</v>
      </c>
      <c r="H612">
        <v>4045960</v>
      </c>
      <c r="I612" t="s">
        <v>36</v>
      </c>
      <c r="J612" t="s">
        <v>255</v>
      </c>
      <c r="K612">
        <v>4.38</v>
      </c>
      <c r="L612">
        <v>14</v>
      </c>
      <c r="M612" t="s">
        <v>248</v>
      </c>
      <c r="N612" t="s">
        <v>252</v>
      </c>
      <c r="O612">
        <v>5</v>
      </c>
      <c r="P612">
        <v>4.38</v>
      </c>
      <c r="Q612">
        <v>1.75</v>
      </c>
      <c r="R612">
        <v>7.665</v>
      </c>
      <c r="S612">
        <v>12.664999999999999</v>
      </c>
      <c r="T612">
        <v>5.5</v>
      </c>
      <c r="U612" s="91">
        <v>0</v>
      </c>
      <c r="V612" s="91">
        <v>5.5</v>
      </c>
      <c r="W612">
        <v>29</v>
      </c>
      <c r="X612">
        <v>0.23333333333333334</v>
      </c>
      <c r="Y612">
        <v>6.7666666666666666</v>
      </c>
      <c r="Z612" s="183">
        <v>5.8982999999999999</v>
      </c>
      <c r="AA612" t="s">
        <v>37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6.7666666666666666</v>
      </c>
    </row>
    <row r="613" spans="1:29" x14ac:dyDescent="0.25">
      <c r="A613" t="s">
        <v>144</v>
      </c>
      <c r="B613" t="s">
        <v>978</v>
      </c>
      <c r="C613" t="s">
        <v>763</v>
      </c>
      <c r="D613" s="3">
        <v>0</v>
      </c>
      <c r="E613" t="s">
        <v>75</v>
      </c>
      <c r="F613" t="s">
        <v>396</v>
      </c>
      <c r="G613" s="2">
        <v>45653</v>
      </c>
      <c r="H613">
        <v>4045962</v>
      </c>
      <c r="I613" t="s">
        <v>39</v>
      </c>
      <c r="J613" t="s">
        <v>255</v>
      </c>
      <c r="K613">
        <v>17.3</v>
      </c>
      <c r="L613">
        <v>90</v>
      </c>
      <c r="M613" t="s">
        <v>248</v>
      </c>
      <c r="N613" t="s">
        <v>252</v>
      </c>
      <c r="O613">
        <v>5</v>
      </c>
      <c r="P613">
        <v>17.3</v>
      </c>
      <c r="Q613">
        <v>1.75</v>
      </c>
      <c r="R613">
        <v>30.275000000000002</v>
      </c>
      <c r="S613">
        <v>35.275000000000006</v>
      </c>
      <c r="T613">
        <v>0</v>
      </c>
      <c r="U613" s="91">
        <v>0</v>
      </c>
      <c r="V613" s="91">
        <v>0</v>
      </c>
      <c r="W613">
        <v>29</v>
      </c>
      <c r="X613">
        <v>1.5</v>
      </c>
      <c r="Y613">
        <v>43.5</v>
      </c>
      <c r="Z613" s="183">
        <v>-8.2249999999999996</v>
      </c>
      <c r="AA613" t="s">
        <v>37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43.5</v>
      </c>
    </row>
    <row r="614" spans="1:29" x14ac:dyDescent="0.25">
      <c r="A614" t="s">
        <v>133</v>
      </c>
      <c r="B614" t="s">
        <v>1000</v>
      </c>
      <c r="C614" t="s">
        <v>1001</v>
      </c>
      <c r="D614" s="3">
        <v>0</v>
      </c>
      <c r="E614" t="s">
        <v>75</v>
      </c>
      <c r="F614" t="s">
        <v>405</v>
      </c>
      <c r="G614" s="2">
        <v>45653</v>
      </c>
      <c r="H614">
        <v>4046109</v>
      </c>
      <c r="I614" t="s">
        <v>64</v>
      </c>
      <c r="J614" t="s">
        <v>255</v>
      </c>
      <c r="K614">
        <v>26.9</v>
      </c>
      <c r="L614">
        <v>84</v>
      </c>
      <c r="M614" t="s">
        <v>248</v>
      </c>
      <c r="N614" t="s">
        <v>252</v>
      </c>
      <c r="O614">
        <v>5</v>
      </c>
      <c r="P614">
        <v>26.9</v>
      </c>
      <c r="Q614">
        <v>1.75</v>
      </c>
      <c r="R614">
        <v>47.074999999999996</v>
      </c>
      <c r="S614">
        <v>52.074999999999996</v>
      </c>
      <c r="T614">
        <v>5.5</v>
      </c>
      <c r="U614" s="91">
        <v>0</v>
      </c>
      <c r="V614" s="91">
        <v>5.5</v>
      </c>
      <c r="W614">
        <v>32.5</v>
      </c>
      <c r="X614">
        <v>1.4</v>
      </c>
      <c r="Y614">
        <v>45.5</v>
      </c>
      <c r="Z614" s="183">
        <v>6.5750000000000002</v>
      </c>
      <c r="AA614" t="s">
        <v>23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45.5</v>
      </c>
    </row>
    <row r="615" spans="1:29" x14ac:dyDescent="0.25">
      <c r="A615" t="s">
        <v>141</v>
      </c>
      <c r="B615" t="s">
        <v>485</v>
      </c>
      <c r="C615" t="s">
        <v>1002</v>
      </c>
      <c r="D615" s="3">
        <v>1</v>
      </c>
      <c r="E615" t="s">
        <v>75</v>
      </c>
      <c r="F615" t="s">
        <v>406</v>
      </c>
      <c r="G615" s="2">
        <v>45653</v>
      </c>
      <c r="H615">
        <v>4048976</v>
      </c>
      <c r="I615" t="s">
        <v>66</v>
      </c>
      <c r="J615" t="s">
        <v>255</v>
      </c>
      <c r="K615">
        <v>13.82</v>
      </c>
      <c r="L615">
        <v>37</v>
      </c>
      <c r="M615" t="s">
        <v>248</v>
      </c>
      <c r="N615" t="s">
        <v>252</v>
      </c>
      <c r="O615">
        <v>5</v>
      </c>
      <c r="P615">
        <v>13.82</v>
      </c>
      <c r="Q615">
        <v>1.75</v>
      </c>
      <c r="R615">
        <v>24.185000000000002</v>
      </c>
      <c r="S615">
        <v>29.185000000000002</v>
      </c>
      <c r="T615">
        <v>5</v>
      </c>
      <c r="U615" s="91">
        <v>5</v>
      </c>
      <c r="V615" s="91">
        <v>0</v>
      </c>
      <c r="W615">
        <v>32.5</v>
      </c>
      <c r="X615">
        <v>0.6166666666666667</v>
      </c>
      <c r="Y615">
        <v>20.041666666666668</v>
      </c>
      <c r="Z615" s="183">
        <v>9.1433</v>
      </c>
      <c r="AA615" t="s">
        <v>23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20.041666666666668</v>
      </c>
    </row>
    <row r="616" spans="1:29" x14ac:dyDescent="0.25">
      <c r="A616" t="s">
        <v>135</v>
      </c>
      <c r="B616" t="s">
        <v>973</v>
      </c>
      <c r="C616" t="s">
        <v>1003</v>
      </c>
      <c r="D616" s="3">
        <v>0</v>
      </c>
      <c r="E616" t="s">
        <v>75</v>
      </c>
      <c r="F616" t="s">
        <v>402</v>
      </c>
      <c r="G616" s="2">
        <v>45653</v>
      </c>
      <c r="H616">
        <v>4046112</v>
      </c>
      <c r="I616" t="s">
        <v>30</v>
      </c>
      <c r="J616" t="s">
        <v>255</v>
      </c>
      <c r="K616">
        <v>26.9</v>
      </c>
      <c r="L616">
        <v>38</v>
      </c>
      <c r="M616" t="s">
        <v>248</v>
      </c>
      <c r="N616" t="s">
        <v>252</v>
      </c>
      <c r="O616">
        <v>5</v>
      </c>
      <c r="P616">
        <v>26.9</v>
      </c>
      <c r="Q616">
        <v>1.75</v>
      </c>
      <c r="R616">
        <v>47.074999999999996</v>
      </c>
      <c r="S616">
        <v>52.074999999999996</v>
      </c>
      <c r="T616">
        <v>0</v>
      </c>
      <c r="U616" s="91">
        <v>0</v>
      </c>
      <c r="V616" s="91">
        <v>0</v>
      </c>
      <c r="W616">
        <v>32.5</v>
      </c>
      <c r="X616">
        <v>0.6333333333333333</v>
      </c>
      <c r="Y616">
        <v>20.583333333333332</v>
      </c>
      <c r="Z616" s="183">
        <v>31.491700000000002</v>
      </c>
      <c r="AA616" t="s">
        <v>23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20.583333333333332</v>
      </c>
    </row>
    <row r="617" spans="1:29" x14ac:dyDescent="0.25">
      <c r="A617" t="s">
        <v>136</v>
      </c>
      <c r="B617" t="s">
        <v>978</v>
      </c>
      <c r="C617" t="s">
        <v>419</v>
      </c>
      <c r="D617" s="3">
        <v>0</v>
      </c>
      <c r="E617" t="s">
        <v>75</v>
      </c>
      <c r="F617" t="s">
        <v>229</v>
      </c>
      <c r="G617" s="2">
        <v>45653</v>
      </c>
      <c r="H617">
        <v>4046144</v>
      </c>
      <c r="I617" t="s">
        <v>55</v>
      </c>
      <c r="J617" t="s">
        <v>255</v>
      </c>
      <c r="K617">
        <v>28.7</v>
      </c>
      <c r="L617">
        <v>46</v>
      </c>
      <c r="M617" t="s">
        <v>248</v>
      </c>
      <c r="N617" t="s">
        <v>252</v>
      </c>
      <c r="O617">
        <v>5</v>
      </c>
      <c r="P617">
        <v>28.7</v>
      </c>
      <c r="Q617">
        <v>1.75</v>
      </c>
      <c r="R617">
        <v>50.225000000000001</v>
      </c>
      <c r="S617">
        <v>55.225000000000001</v>
      </c>
      <c r="T617">
        <v>5</v>
      </c>
      <c r="U617" s="91">
        <v>0</v>
      </c>
      <c r="V617" s="91">
        <v>5</v>
      </c>
      <c r="W617">
        <v>32.5</v>
      </c>
      <c r="X617">
        <v>0.76666666666666672</v>
      </c>
      <c r="Y617">
        <v>24.916666666666668</v>
      </c>
      <c r="Z617" s="183">
        <v>30.308299999999999</v>
      </c>
      <c r="AA617" t="s">
        <v>23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24.916666666666668</v>
      </c>
    </row>
    <row r="618" spans="1:29" x14ac:dyDescent="0.25">
      <c r="A618" t="s">
        <v>18</v>
      </c>
      <c r="B618" t="s">
        <v>628</v>
      </c>
      <c r="C618" t="s">
        <v>764</v>
      </c>
      <c r="D618" s="3">
        <v>0</v>
      </c>
      <c r="E618" t="s">
        <v>75</v>
      </c>
      <c r="F618" t="s">
        <v>387</v>
      </c>
      <c r="G618" s="2">
        <v>45653</v>
      </c>
      <c r="H618">
        <v>4046084</v>
      </c>
      <c r="I618" t="s">
        <v>388</v>
      </c>
      <c r="J618" t="s">
        <v>255</v>
      </c>
      <c r="K618">
        <v>8.08</v>
      </c>
      <c r="L618">
        <v>29</v>
      </c>
      <c r="M618" t="s">
        <v>248</v>
      </c>
      <c r="N618" t="s">
        <v>252</v>
      </c>
      <c r="O618">
        <v>6.5</v>
      </c>
      <c r="P618">
        <v>8.08</v>
      </c>
      <c r="Q618">
        <v>2</v>
      </c>
      <c r="R618">
        <v>16.16</v>
      </c>
      <c r="S618">
        <v>22.66</v>
      </c>
      <c r="T618">
        <v>0</v>
      </c>
      <c r="U618" s="91">
        <v>0</v>
      </c>
      <c r="V618" s="91">
        <v>0</v>
      </c>
      <c r="W618">
        <v>35.787500000000001</v>
      </c>
      <c r="X618">
        <v>0.48333333333333334</v>
      </c>
      <c r="Y618">
        <v>17.297291666666666</v>
      </c>
      <c r="Z618" s="183">
        <v>5.3627000000000002</v>
      </c>
      <c r="AA618" t="s">
        <v>23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17.29729166666667</v>
      </c>
    </row>
    <row r="619" spans="1:29" x14ac:dyDescent="0.25">
      <c r="A619" t="s">
        <v>133</v>
      </c>
      <c r="B619" t="s">
        <v>1004</v>
      </c>
      <c r="C619" t="s">
        <v>763</v>
      </c>
      <c r="D619" s="3">
        <v>0</v>
      </c>
      <c r="E619" t="s">
        <v>75</v>
      </c>
      <c r="F619" t="s">
        <v>405</v>
      </c>
      <c r="G619" s="2">
        <v>45653</v>
      </c>
      <c r="H619">
        <v>4046083</v>
      </c>
      <c r="I619" t="s">
        <v>64</v>
      </c>
      <c r="J619" t="s">
        <v>255</v>
      </c>
      <c r="K619">
        <v>8.08</v>
      </c>
      <c r="L619">
        <v>56</v>
      </c>
      <c r="M619" t="s">
        <v>248</v>
      </c>
      <c r="N619" t="s">
        <v>252</v>
      </c>
      <c r="O619">
        <v>5</v>
      </c>
      <c r="P619">
        <v>8.08</v>
      </c>
      <c r="Q619">
        <v>1.75</v>
      </c>
      <c r="R619">
        <v>14.14</v>
      </c>
      <c r="S619">
        <v>19.14</v>
      </c>
      <c r="T619">
        <v>0</v>
      </c>
      <c r="U619" s="91">
        <v>0</v>
      </c>
      <c r="V619" s="91">
        <v>0</v>
      </c>
      <c r="W619">
        <v>32.5</v>
      </c>
      <c r="X619">
        <v>0.93333333333333335</v>
      </c>
      <c r="Y619">
        <v>30.333333333333332</v>
      </c>
      <c r="Z619" s="183">
        <v>-11.193300000000001</v>
      </c>
      <c r="AA619" t="s">
        <v>23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30.333333333333332</v>
      </c>
    </row>
    <row r="620" spans="1:29" x14ac:dyDescent="0.25">
      <c r="A620" t="s">
        <v>142</v>
      </c>
      <c r="B620" t="s">
        <v>675</v>
      </c>
      <c r="C620" t="s">
        <v>603</v>
      </c>
      <c r="D620" s="3">
        <v>0</v>
      </c>
      <c r="E620" t="s">
        <v>75</v>
      </c>
      <c r="F620" t="s">
        <v>395</v>
      </c>
      <c r="G620" s="2">
        <v>45653</v>
      </c>
      <c r="H620">
        <v>4048999</v>
      </c>
      <c r="I620" t="s">
        <v>41</v>
      </c>
      <c r="J620" t="s">
        <v>277</v>
      </c>
      <c r="K620">
        <v>17.36</v>
      </c>
      <c r="L620">
        <v>45</v>
      </c>
      <c r="M620" t="s">
        <v>248</v>
      </c>
      <c r="N620" t="s">
        <v>252</v>
      </c>
      <c r="O620">
        <v>5</v>
      </c>
      <c r="P620">
        <v>17.36</v>
      </c>
      <c r="Q620">
        <v>1.75</v>
      </c>
      <c r="R620">
        <v>30.38</v>
      </c>
      <c r="S620">
        <v>35.379999999999995</v>
      </c>
      <c r="T620">
        <v>5</v>
      </c>
      <c r="U620" s="91">
        <v>0</v>
      </c>
      <c r="V620" s="91">
        <v>5</v>
      </c>
      <c r="W620">
        <v>32.5</v>
      </c>
      <c r="X620">
        <v>0.75</v>
      </c>
      <c r="Y620">
        <v>24.375</v>
      </c>
      <c r="Z620" s="183">
        <v>11.005000000000001</v>
      </c>
      <c r="AA620" t="s">
        <v>23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24.375</v>
      </c>
    </row>
    <row r="621" spans="1:29" x14ac:dyDescent="0.25">
      <c r="A621" t="s">
        <v>135</v>
      </c>
      <c r="B621" t="s">
        <v>973</v>
      </c>
      <c r="C621" t="s">
        <v>1005</v>
      </c>
      <c r="D621" s="3">
        <v>0</v>
      </c>
      <c r="E621" t="s">
        <v>75</v>
      </c>
      <c r="F621" t="s">
        <v>402</v>
      </c>
      <c r="G621" s="2">
        <v>45653</v>
      </c>
      <c r="H621">
        <v>4046275</v>
      </c>
      <c r="I621" t="s">
        <v>30</v>
      </c>
      <c r="J621" t="s">
        <v>255</v>
      </c>
      <c r="K621">
        <v>29.43</v>
      </c>
      <c r="L621">
        <v>63</v>
      </c>
      <c r="M621" t="s">
        <v>248</v>
      </c>
      <c r="N621" t="s">
        <v>252</v>
      </c>
      <c r="O621">
        <v>5</v>
      </c>
      <c r="P621">
        <v>29.43</v>
      </c>
      <c r="Q621">
        <v>1.75</v>
      </c>
      <c r="R621">
        <v>51.502499999999998</v>
      </c>
      <c r="S621">
        <v>56.502499999999998</v>
      </c>
      <c r="T621">
        <v>0</v>
      </c>
      <c r="U621" s="91">
        <v>0</v>
      </c>
      <c r="V621" s="91">
        <v>0</v>
      </c>
      <c r="W621">
        <v>32.5</v>
      </c>
      <c r="X621">
        <v>1.05</v>
      </c>
      <c r="Y621">
        <v>34.125</v>
      </c>
      <c r="Z621" s="183">
        <v>22.377500000000001</v>
      </c>
      <c r="AA621" t="s">
        <v>23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34.125</v>
      </c>
    </row>
    <row r="622" spans="1:29" x14ac:dyDescent="0.25">
      <c r="A622" t="s">
        <v>65</v>
      </c>
      <c r="B622" t="s">
        <v>478</v>
      </c>
      <c r="C622" t="s">
        <v>961</v>
      </c>
      <c r="D622" s="3">
        <v>0</v>
      </c>
      <c r="E622" t="s">
        <v>75</v>
      </c>
      <c r="F622" t="s">
        <v>397</v>
      </c>
      <c r="G622" s="2">
        <v>45653</v>
      </c>
      <c r="H622">
        <v>4048998</v>
      </c>
      <c r="I622" t="s">
        <v>35</v>
      </c>
      <c r="J622" t="s">
        <v>277</v>
      </c>
      <c r="K622">
        <v>17.36</v>
      </c>
      <c r="L622">
        <v>44</v>
      </c>
      <c r="M622" t="s">
        <v>248</v>
      </c>
      <c r="N622" t="s">
        <v>252</v>
      </c>
      <c r="O622">
        <v>5</v>
      </c>
      <c r="P622">
        <v>17.36</v>
      </c>
      <c r="Q622">
        <v>1.75</v>
      </c>
      <c r="R622">
        <v>30.38</v>
      </c>
      <c r="S622">
        <v>35.379999999999995</v>
      </c>
      <c r="T622">
        <v>5.5</v>
      </c>
      <c r="U622" s="91">
        <v>0</v>
      </c>
      <c r="V622" s="91">
        <v>5.5</v>
      </c>
      <c r="W622">
        <v>32.5</v>
      </c>
      <c r="X622">
        <v>0.73333333333333328</v>
      </c>
      <c r="Y622">
        <v>23.833333333333332</v>
      </c>
      <c r="Z622" s="183">
        <v>11.5467</v>
      </c>
      <c r="AA622" t="s">
        <v>23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23.833333333333332</v>
      </c>
    </row>
    <row r="623" spans="1:29" x14ac:dyDescent="0.25">
      <c r="A623" t="s">
        <v>138</v>
      </c>
      <c r="B623" t="s">
        <v>741</v>
      </c>
      <c r="C623" t="s">
        <v>768</v>
      </c>
      <c r="D623" s="3">
        <v>0</v>
      </c>
      <c r="E623" t="s">
        <v>75</v>
      </c>
      <c r="F623" t="s">
        <v>384</v>
      </c>
      <c r="G623" s="2">
        <v>45653</v>
      </c>
      <c r="H623">
        <v>4045849</v>
      </c>
      <c r="I623" t="s">
        <v>36</v>
      </c>
      <c r="J623" t="s">
        <v>257</v>
      </c>
      <c r="K623">
        <v>8.35</v>
      </c>
      <c r="L623">
        <v>19</v>
      </c>
      <c r="M623" t="s">
        <v>248</v>
      </c>
      <c r="N623" t="s">
        <v>252</v>
      </c>
      <c r="O623">
        <v>5</v>
      </c>
      <c r="P623">
        <v>8.35</v>
      </c>
      <c r="Q623">
        <v>1.75</v>
      </c>
      <c r="R623">
        <v>14.612499999999999</v>
      </c>
      <c r="S623">
        <v>19.612499999999997</v>
      </c>
      <c r="T623">
        <v>5</v>
      </c>
      <c r="U623" s="91">
        <v>0</v>
      </c>
      <c r="V623" s="91">
        <v>5</v>
      </c>
      <c r="W623">
        <v>29</v>
      </c>
      <c r="X623">
        <v>0.31666666666666665</v>
      </c>
      <c r="Y623">
        <v>9.1833333333333336</v>
      </c>
      <c r="Z623" s="183">
        <v>10.4292</v>
      </c>
      <c r="AA623" t="s">
        <v>37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9.1833333333333336</v>
      </c>
    </row>
    <row r="624" spans="1:29" x14ac:dyDescent="0.25">
      <c r="A624" t="s">
        <v>138</v>
      </c>
      <c r="B624" t="s">
        <v>729</v>
      </c>
      <c r="C624" t="s">
        <v>739</v>
      </c>
      <c r="D624" s="3">
        <v>0</v>
      </c>
      <c r="E624" t="s">
        <v>75</v>
      </c>
      <c r="F624" t="s">
        <v>384</v>
      </c>
      <c r="G624" s="2">
        <v>45653</v>
      </c>
      <c r="H624">
        <v>4048959</v>
      </c>
      <c r="I624" t="s">
        <v>36</v>
      </c>
      <c r="J624" t="s">
        <v>255</v>
      </c>
      <c r="K624">
        <v>12.98</v>
      </c>
      <c r="L624">
        <v>36</v>
      </c>
      <c r="M624" t="s">
        <v>248</v>
      </c>
      <c r="N624" t="s">
        <v>252</v>
      </c>
      <c r="O624">
        <v>5</v>
      </c>
      <c r="P624">
        <v>12.98</v>
      </c>
      <c r="Q624">
        <v>1.75</v>
      </c>
      <c r="R624">
        <v>22.715</v>
      </c>
      <c r="S624">
        <v>27.715</v>
      </c>
      <c r="T624">
        <v>5</v>
      </c>
      <c r="U624" s="91">
        <v>0</v>
      </c>
      <c r="V624" s="91">
        <v>5</v>
      </c>
      <c r="W624">
        <v>29</v>
      </c>
      <c r="X624">
        <v>0.6</v>
      </c>
      <c r="Y624">
        <v>17.399999999999999</v>
      </c>
      <c r="Z624" s="183">
        <v>10.315</v>
      </c>
      <c r="AA624" t="s">
        <v>37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17.399999999999999</v>
      </c>
    </row>
    <row r="625" spans="1:29" x14ac:dyDescent="0.25">
      <c r="A625" t="s">
        <v>133</v>
      </c>
      <c r="B625" t="s">
        <v>996</v>
      </c>
      <c r="C625" t="s">
        <v>640</v>
      </c>
      <c r="D625" s="3">
        <v>0</v>
      </c>
      <c r="E625" t="s">
        <v>75</v>
      </c>
      <c r="F625" t="s">
        <v>405</v>
      </c>
      <c r="G625" s="2">
        <v>45653</v>
      </c>
      <c r="H625">
        <v>4045816</v>
      </c>
      <c r="I625" t="s">
        <v>64</v>
      </c>
      <c r="J625" t="s">
        <v>258</v>
      </c>
      <c r="K625">
        <v>5.55</v>
      </c>
      <c r="L625">
        <v>31</v>
      </c>
      <c r="M625" t="s">
        <v>249</v>
      </c>
      <c r="N625" t="s">
        <v>252</v>
      </c>
      <c r="O625">
        <v>6.5</v>
      </c>
      <c r="P625">
        <v>5.55</v>
      </c>
      <c r="Q625">
        <v>2</v>
      </c>
      <c r="R625">
        <v>11.1</v>
      </c>
      <c r="S625">
        <v>17.600000000000001</v>
      </c>
      <c r="T625">
        <v>0</v>
      </c>
      <c r="U625" s="91">
        <v>0</v>
      </c>
      <c r="V625" s="91">
        <v>0</v>
      </c>
      <c r="W625">
        <v>32.5</v>
      </c>
      <c r="X625">
        <v>0.51666666666666672</v>
      </c>
      <c r="Y625">
        <v>16.791666666666668</v>
      </c>
      <c r="Z625" s="183">
        <v>0.80830000000000002</v>
      </c>
      <c r="AA625" t="s">
        <v>23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16.791666666666668</v>
      </c>
    </row>
    <row r="626" spans="1:29" x14ac:dyDescent="0.25">
      <c r="A626" t="s">
        <v>141</v>
      </c>
      <c r="B626" t="s">
        <v>557</v>
      </c>
      <c r="C626" t="s">
        <v>1006</v>
      </c>
      <c r="D626" s="3">
        <v>1</v>
      </c>
      <c r="E626" t="s">
        <v>75</v>
      </c>
      <c r="F626" t="s">
        <v>406</v>
      </c>
      <c r="G626" s="2">
        <v>45653</v>
      </c>
      <c r="H626">
        <v>4046274</v>
      </c>
      <c r="I626" t="s">
        <v>66</v>
      </c>
      <c r="J626" t="s">
        <v>255</v>
      </c>
      <c r="K626">
        <v>29.43</v>
      </c>
      <c r="L626">
        <v>43</v>
      </c>
      <c r="M626" t="s">
        <v>248</v>
      </c>
      <c r="N626" t="s">
        <v>252</v>
      </c>
      <c r="O626">
        <v>5</v>
      </c>
      <c r="P626">
        <v>29.43</v>
      </c>
      <c r="Q626">
        <v>1.75</v>
      </c>
      <c r="R626">
        <v>51.502499999999998</v>
      </c>
      <c r="S626">
        <v>56.502499999999998</v>
      </c>
      <c r="T626">
        <v>5.5</v>
      </c>
      <c r="U626" s="91">
        <v>5.5</v>
      </c>
      <c r="V626" s="91">
        <v>0</v>
      </c>
      <c r="W626">
        <v>32.5</v>
      </c>
      <c r="X626">
        <v>0.71666666666666667</v>
      </c>
      <c r="Y626">
        <v>23.291666666666668</v>
      </c>
      <c r="Z626" s="183">
        <v>33.210799999999999</v>
      </c>
      <c r="AA626" t="s">
        <v>23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23.291666666666668</v>
      </c>
    </row>
    <row r="627" spans="1:29" x14ac:dyDescent="0.25">
      <c r="A627" t="s">
        <v>143</v>
      </c>
      <c r="B627" t="s">
        <v>606</v>
      </c>
      <c r="C627" t="s">
        <v>1007</v>
      </c>
      <c r="D627" s="3">
        <v>0</v>
      </c>
      <c r="E627" t="s">
        <v>75</v>
      </c>
      <c r="F627" t="s">
        <v>399</v>
      </c>
      <c r="G627" s="2">
        <v>45653</v>
      </c>
      <c r="H627">
        <v>4045959</v>
      </c>
      <c r="I627" t="s">
        <v>400</v>
      </c>
      <c r="J627" t="s">
        <v>258</v>
      </c>
      <c r="K627">
        <v>4.88</v>
      </c>
      <c r="L627">
        <v>43</v>
      </c>
      <c r="M627" t="s">
        <v>249</v>
      </c>
      <c r="N627" t="s">
        <v>252</v>
      </c>
      <c r="O627">
        <v>6.5</v>
      </c>
      <c r="P627">
        <v>4.88</v>
      </c>
      <c r="Q627">
        <v>2</v>
      </c>
      <c r="R627">
        <v>9.76</v>
      </c>
      <c r="S627">
        <v>16.259999999999998</v>
      </c>
      <c r="T627">
        <v>0</v>
      </c>
      <c r="U627" s="91">
        <v>0</v>
      </c>
      <c r="V627" s="91">
        <v>0</v>
      </c>
      <c r="W627">
        <v>32.5</v>
      </c>
      <c r="X627">
        <v>0.71666666666666667</v>
      </c>
      <c r="Y627">
        <v>23.291666666666668</v>
      </c>
      <c r="Z627" s="183">
        <v>-7.0316999999999998</v>
      </c>
      <c r="AA627" t="s">
        <v>23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23.291666666666668</v>
      </c>
    </row>
    <row r="628" spans="1:29" x14ac:dyDescent="0.25">
      <c r="A628" t="s">
        <v>18</v>
      </c>
      <c r="B628" t="s">
        <v>455</v>
      </c>
      <c r="C628" t="s">
        <v>597</v>
      </c>
      <c r="D628" s="3">
        <v>0</v>
      </c>
      <c r="E628" t="s">
        <v>75</v>
      </c>
      <c r="F628" t="s">
        <v>387</v>
      </c>
      <c r="G628" s="2">
        <v>45653</v>
      </c>
      <c r="H628">
        <v>4045958</v>
      </c>
      <c r="I628" t="s">
        <v>388</v>
      </c>
      <c r="J628" t="s">
        <v>258</v>
      </c>
      <c r="K628">
        <v>4.88</v>
      </c>
      <c r="L628">
        <v>26</v>
      </c>
      <c r="M628" t="s">
        <v>249</v>
      </c>
      <c r="N628" t="s">
        <v>252</v>
      </c>
      <c r="O628">
        <v>6.5</v>
      </c>
      <c r="P628">
        <v>4.88</v>
      </c>
      <c r="Q628">
        <v>2</v>
      </c>
      <c r="R628">
        <v>9.76</v>
      </c>
      <c r="S628">
        <v>16.259999999999998</v>
      </c>
      <c r="T628">
        <v>0</v>
      </c>
      <c r="U628" s="91">
        <v>0</v>
      </c>
      <c r="V628" s="91">
        <v>0</v>
      </c>
      <c r="W628">
        <v>35.787500000000001</v>
      </c>
      <c r="X628">
        <v>0.43333333333333335</v>
      </c>
      <c r="Y628">
        <v>15.507916666666668</v>
      </c>
      <c r="Z628" s="183">
        <v>0.75209999999999999</v>
      </c>
      <c r="AA628" t="s">
        <v>23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15.507916666666667</v>
      </c>
    </row>
    <row r="629" spans="1:29" x14ac:dyDescent="0.25">
      <c r="A629" t="s">
        <v>143</v>
      </c>
      <c r="B629" t="s">
        <v>750</v>
      </c>
      <c r="C629" t="s">
        <v>944</v>
      </c>
      <c r="D629" s="3">
        <v>0</v>
      </c>
      <c r="E629" t="s">
        <v>75</v>
      </c>
      <c r="F629" t="s">
        <v>399</v>
      </c>
      <c r="G629" s="2">
        <v>45653</v>
      </c>
      <c r="H629">
        <v>4048966</v>
      </c>
      <c r="I629" t="s">
        <v>400</v>
      </c>
      <c r="J629" t="s">
        <v>259</v>
      </c>
      <c r="K629">
        <v>7.3</v>
      </c>
      <c r="L629">
        <v>16</v>
      </c>
      <c r="M629" t="s">
        <v>248</v>
      </c>
      <c r="N629" t="s">
        <v>252</v>
      </c>
      <c r="O629">
        <v>5</v>
      </c>
      <c r="P629">
        <v>7.3</v>
      </c>
      <c r="Q629">
        <v>1.75</v>
      </c>
      <c r="R629">
        <v>12.775</v>
      </c>
      <c r="S629">
        <v>17.774999999999999</v>
      </c>
      <c r="T629">
        <v>5.5</v>
      </c>
      <c r="U629" s="91">
        <v>0</v>
      </c>
      <c r="V629" s="91">
        <v>5.5</v>
      </c>
      <c r="W629">
        <v>32.5</v>
      </c>
      <c r="X629">
        <v>0.26666666666666666</v>
      </c>
      <c r="Y629">
        <v>8.6666666666666661</v>
      </c>
      <c r="Z629" s="183">
        <v>9.1082999999999998</v>
      </c>
      <c r="AA629" t="s">
        <v>23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8.6666666666666661</v>
      </c>
    </row>
    <row r="630" spans="1:29" x14ac:dyDescent="0.25">
      <c r="A630" t="s">
        <v>135</v>
      </c>
      <c r="B630" t="s">
        <v>412</v>
      </c>
      <c r="C630" t="s">
        <v>690</v>
      </c>
      <c r="D630" s="3">
        <v>0</v>
      </c>
      <c r="E630" t="s">
        <v>75</v>
      </c>
      <c r="F630" t="s">
        <v>402</v>
      </c>
      <c r="G630" s="2">
        <v>45653</v>
      </c>
      <c r="H630">
        <v>4048965</v>
      </c>
      <c r="I630" t="s">
        <v>30</v>
      </c>
      <c r="J630" t="s">
        <v>259</v>
      </c>
      <c r="K630">
        <v>7.3</v>
      </c>
      <c r="L630">
        <v>11</v>
      </c>
      <c r="M630" t="s">
        <v>248</v>
      </c>
      <c r="N630" t="s">
        <v>252</v>
      </c>
      <c r="O630">
        <v>5</v>
      </c>
      <c r="P630">
        <v>7.3</v>
      </c>
      <c r="Q630">
        <v>1.75</v>
      </c>
      <c r="R630">
        <v>12.775</v>
      </c>
      <c r="S630">
        <v>17.774999999999999</v>
      </c>
      <c r="T630">
        <v>5.5</v>
      </c>
      <c r="U630" s="91">
        <v>0</v>
      </c>
      <c r="V630" s="91">
        <v>5.5</v>
      </c>
      <c r="W630">
        <v>32.5</v>
      </c>
      <c r="X630">
        <v>0.18333333333333332</v>
      </c>
      <c r="Y630">
        <v>5.958333333333333</v>
      </c>
      <c r="Z630" s="183">
        <v>11.816700000000001</v>
      </c>
      <c r="AA630" t="s">
        <v>23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5.958333333333333</v>
      </c>
    </row>
    <row r="631" spans="1:29" x14ac:dyDescent="0.25">
      <c r="A631" t="s">
        <v>18</v>
      </c>
      <c r="B631" t="s">
        <v>798</v>
      </c>
      <c r="C631" t="s">
        <v>626</v>
      </c>
      <c r="D631" s="3">
        <v>1</v>
      </c>
      <c r="E631" t="s">
        <v>75</v>
      </c>
      <c r="F631" t="s">
        <v>382</v>
      </c>
      <c r="G631" s="2">
        <v>45653</v>
      </c>
      <c r="H631">
        <v>4048958</v>
      </c>
      <c r="I631" t="s">
        <v>33</v>
      </c>
      <c r="J631" t="s">
        <v>255</v>
      </c>
      <c r="K631">
        <v>12.98</v>
      </c>
      <c r="L631">
        <v>29</v>
      </c>
      <c r="M631" t="s">
        <v>248</v>
      </c>
      <c r="N631" t="s">
        <v>252</v>
      </c>
      <c r="O631">
        <v>6.5</v>
      </c>
      <c r="P631">
        <v>12.98</v>
      </c>
      <c r="Q631">
        <v>2</v>
      </c>
      <c r="R631">
        <v>25.96</v>
      </c>
      <c r="S631">
        <v>32.46</v>
      </c>
      <c r="T631">
        <v>5</v>
      </c>
      <c r="U631" s="91">
        <v>5</v>
      </c>
      <c r="V631" s="91">
        <v>0</v>
      </c>
      <c r="W631">
        <v>35.787500000000001</v>
      </c>
      <c r="X631">
        <v>0.48333333333333334</v>
      </c>
      <c r="Y631">
        <v>17.297291666666666</v>
      </c>
      <c r="Z631" s="183">
        <v>15.162699999999999</v>
      </c>
      <c r="AA631" t="s">
        <v>23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17.29729166666667</v>
      </c>
    </row>
    <row r="632" spans="1:29" x14ac:dyDescent="0.25">
      <c r="A632" t="s">
        <v>138</v>
      </c>
      <c r="B632" t="s">
        <v>525</v>
      </c>
      <c r="C632" t="s">
        <v>838</v>
      </c>
      <c r="D632" s="3">
        <v>0</v>
      </c>
      <c r="E632" t="s">
        <v>75</v>
      </c>
      <c r="F632" t="s">
        <v>384</v>
      </c>
      <c r="G632" s="2">
        <v>45653</v>
      </c>
      <c r="H632">
        <v>4045850</v>
      </c>
      <c r="I632" t="s">
        <v>36</v>
      </c>
      <c r="J632" t="s">
        <v>257</v>
      </c>
      <c r="K632">
        <v>8.35</v>
      </c>
      <c r="L632">
        <v>18</v>
      </c>
      <c r="M632" t="s">
        <v>248</v>
      </c>
      <c r="N632" t="s">
        <v>252</v>
      </c>
      <c r="O632">
        <v>5</v>
      </c>
      <c r="P632">
        <v>8.35</v>
      </c>
      <c r="Q632">
        <v>1.75</v>
      </c>
      <c r="R632">
        <v>14.612499999999999</v>
      </c>
      <c r="S632">
        <v>19.612499999999997</v>
      </c>
      <c r="T632">
        <v>5.5</v>
      </c>
      <c r="U632" s="91">
        <v>0</v>
      </c>
      <c r="V632" s="91">
        <v>5.5</v>
      </c>
      <c r="W632">
        <v>29</v>
      </c>
      <c r="X632">
        <v>0.3</v>
      </c>
      <c r="Y632">
        <v>8.6999999999999993</v>
      </c>
      <c r="Z632" s="183">
        <v>10.9125</v>
      </c>
      <c r="AA632" t="s">
        <v>37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8.6999999999999993</v>
      </c>
    </row>
    <row r="633" spans="1:29" x14ac:dyDescent="0.25">
      <c r="A633" t="s">
        <v>138</v>
      </c>
      <c r="B633" t="s">
        <v>723</v>
      </c>
      <c r="C633" t="s">
        <v>559</v>
      </c>
      <c r="D633" s="3">
        <v>0</v>
      </c>
      <c r="E633" t="s">
        <v>75</v>
      </c>
      <c r="F633" t="s">
        <v>384</v>
      </c>
      <c r="G633" s="2">
        <v>45653</v>
      </c>
      <c r="H633">
        <v>4045948</v>
      </c>
      <c r="I633" t="s">
        <v>36</v>
      </c>
      <c r="J633" t="s">
        <v>255</v>
      </c>
      <c r="K633">
        <v>10.039999999999999</v>
      </c>
      <c r="L633">
        <v>29</v>
      </c>
      <c r="M633" t="s">
        <v>248</v>
      </c>
      <c r="N633" t="s">
        <v>252</v>
      </c>
      <c r="O633">
        <v>5</v>
      </c>
      <c r="P633">
        <v>10.039999999999999</v>
      </c>
      <c r="Q633">
        <v>1.75</v>
      </c>
      <c r="R633">
        <v>17.57</v>
      </c>
      <c r="S633">
        <v>22.57</v>
      </c>
      <c r="T633">
        <v>0</v>
      </c>
      <c r="U633" s="91">
        <v>0</v>
      </c>
      <c r="V633" s="91">
        <v>0</v>
      </c>
      <c r="W633">
        <v>29</v>
      </c>
      <c r="X633">
        <v>0.48333333333333334</v>
      </c>
      <c r="Y633">
        <v>14.016666666666667</v>
      </c>
      <c r="Z633" s="183">
        <v>8.5533000000000001</v>
      </c>
      <c r="AA633" t="s">
        <v>37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14.016666666666667</v>
      </c>
    </row>
    <row r="634" spans="1:29" x14ac:dyDescent="0.25">
      <c r="A634" t="s">
        <v>141</v>
      </c>
      <c r="B634" t="s">
        <v>629</v>
      </c>
      <c r="C634" t="s">
        <v>543</v>
      </c>
      <c r="D634" s="3">
        <v>0</v>
      </c>
      <c r="E634" t="s">
        <v>75</v>
      </c>
      <c r="F634" t="s">
        <v>406</v>
      </c>
      <c r="G634" s="2">
        <v>45653</v>
      </c>
      <c r="H634">
        <v>4045813</v>
      </c>
      <c r="I634" t="s">
        <v>66</v>
      </c>
      <c r="J634" t="s">
        <v>255</v>
      </c>
      <c r="K634">
        <v>10.39</v>
      </c>
      <c r="L634">
        <v>26</v>
      </c>
      <c r="M634" t="s">
        <v>248</v>
      </c>
      <c r="N634" t="s">
        <v>252</v>
      </c>
      <c r="O634">
        <v>5</v>
      </c>
      <c r="P634">
        <v>10.39</v>
      </c>
      <c r="Q634">
        <v>1.75</v>
      </c>
      <c r="R634">
        <v>18.182500000000001</v>
      </c>
      <c r="S634">
        <v>23.182500000000001</v>
      </c>
      <c r="T634">
        <v>5.5</v>
      </c>
      <c r="U634" s="91">
        <v>0</v>
      </c>
      <c r="V634" s="91">
        <v>5.5</v>
      </c>
      <c r="W634">
        <v>32.5</v>
      </c>
      <c r="X634">
        <v>0.43333333333333335</v>
      </c>
      <c r="Y634">
        <v>14.083333333333334</v>
      </c>
      <c r="Z634" s="183">
        <v>9.0991999999999997</v>
      </c>
      <c r="AA634" t="s">
        <v>23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14.083333333333334</v>
      </c>
    </row>
    <row r="635" spans="1:29" x14ac:dyDescent="0.25">
      <c r="A635" t="s">
        <v>143</v>
      </c>
      <c r="B635" t="s">
        <v>883</v>
      </c>
      <c r="C635" t="s">
        <v>529</v>
      </c>
      <c r="D635" s="3">
        <v>0</v>
      </c>
      <c r="E635" t="s">
        <v>75</v>
      </c>
      <c r="F635" t="s">
        <v>399</v>
      </c>
      <c r="G635" s="2">
        <v>45653</v>
      </c>
      <c r="H635">
        <v>4046728</v>
      </c>
      <c r="I635" t="s">
        <v>400</v>
      </c>
      <c r="J635" t="s">
        <v>255</v>
      </c>
      <c r="K635">
        <v>26.95</v>
      </c>
      <c r="L635">
        <v>46</v>
      </c>
      <c r="M635" t="s">
        <v>248</v>
      </c>
      <c r="N635" t="s">
        <v>252</v>
      </c>
      <c r="O635">
        <v>5</v>
      </c>
      <c r="P635">
        <v>26.95</v>
      </c>
      <c r="Q635">
        <v>1.75</v>
      </c>
      <c r="R635">
        <v>47.162500000000001</v>
      </c>
      <c r="S635">
        <v>52.162500000000001</v>
      </c>
      <c r="T635">
        <v>5.5</v>
      </c>
      <c r="U635" s="91">
        <v>0</v>
      </c>
      <c r="V635" s="91">
        <v>5.5</v>
      </c>
      <c r="W635">
        <v>32.5</v>
      </c>
      <c r="X635">
        <v>0.76666666666666672</v>
      </c>
      <c r="Y635">
        <v>24.916666666666668</v>
      </c>
      <c r="Z635" s="183">
        <v>27.245799999999999</v>
      </c>
      <c r="AA635" t="s">
        <v>23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24.916666666666668</v>
      </c>
    </row>
    <row r="636" spans="1:29" x14ac:dyDescent="0.25">
      <c r="A636" t="s">
        <v>18</v>
      </c>
      <c r="B636" t="s">
        <v>620</v>
      </c>
      <c r="C636" t="s">
        <v>1004</v>
      </c>
      <c r="D636" s="3">
        <v>0</v>
      </c>
      <c r="E636" t="s">
        <v>75</v>
      </c>
      <c r="F636" t="s">
        <v>401</v>
      </c>
      <c r="G636" s="2">
        <v>45653</v>
      </c>
      <c r="H636">
        <v>4045754</v>
      </c>
      <c r="I636" t="s">
        <v>383</v>
      </c>
      <c r="J636" t="s">
        <v>255</v>
      </c>
      <c r="K636">
        <v>20.329999999999998</v>
      </c>
      <c r="L636">
        <v>36</v>
      </c>
      <c r="M636" t="s">
        <v>248</v>
      </c>
      <c r="N636" t="s">
        <v>252</v>
      </c>
      <c r="O636">
        <v>6.5</v>
      </c>
      <c r="P636">
        <v>20.329999999999998</v>
      </c>
      <c r="Q636">
        <v>2</v>
      </c>
      <c r="R636">
        <v>40.659999999999997</v>
      </c>
      <c r="S636">
        <v>47.16</v>
      </c>
      <c r="T636">
        <v>0</v>
      </c>
      <c r="U636" s="91">
        <v>0</v>
      </c>
      <c r="V636" s="91">
        <v>0</v>
      </c>
      <c r="W636">
        <v>35.787500000000001</v>
      </c>
      <c r="X636">
        <v>0.6</v>
      </c>
      <c r="Y636">
        <v>21.4725</v>
      </c>
      <c r="Z636" s="183">
        <v>25.6875</v>
      </c>
      <c r="AA636" t="s">
        <v>23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21.472500000000004</v>
      </c>
    </row>
    <row r="637" spans="1:29" x14ac:dyDescent="0.25">
      <c r="A637" t="s">
        <v>139</v>
      </c>
      <c r="B637" t="s">
        <v>449</v>
      </c>
      <c r="C637" t="s">
        <v>785</v>
      </c>
      <c r="D637" s="3">
        <v>0</v>
      </c>
      <c r="E637" t="s">
        <v>75</v>
      </c>
      <c r="F637" t="s">
        <v>389</v>
      </c>
      <c r="G637" s="2">
        <v>45653</v>
      </c>
      <c r="H637">
        <v>4045753</v>
      </c>
      <c r="I637" t="s">
        <v>43</v>
      </c>
      <c r="J637" t="s">
        <v>255</v>
      </c>
      <c r="K637">
        <v>20.329999999999998</v>
      </c>
      <c r="L637">
        <v>39</v>
      </c>
      <c r="M637" t="s">
        <v>248</v>
      </c>
      <c r="N637" t="s">
        <v>252</v>
      </c>
      <c r="O637">
        <v>5</v>
      </c>
      <c r="P637">
        <v>20.329999999999998</v>
      </c>
      <c r="Q637">
        <v>1.75</v>
      </c>
      <c r="R637">
        <v>35.577500000000001</v>
      </c>
      <c r="S637">
        <v>40.577500000000001</v>
      </c>
      <c r="T637">
        <v>0</v>
      </c>
      <c r="U637" s="91">
        <v>0</v>
      </c>
      <c r="V637" s="91">
        <v>0</v>
      </c>
      <c r="W637">
        <v>29</v>
      </c>
      <c r="X637">
        <v>0.65</v>
      </c>
      <c r="Y637">
        <v>18.850000000000001</v>
      </c>
      <c r="Z637" s="183">
        <v>21.727499999999999</v>
      </c>
      <c r="AA637" t="s">
        <v>37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18.850000000000001</v>
      </c>
    </row>
    <row r="638" spans="1:29" x14ac:dyDescent="0.25">
      <c r="A638" t="s">
        <v>144</v>
      </c>
      <c r="B638" t="s">
        <v>720</v>
      </c>
      <c r="C638" t="s">
        <v>674</v>
      </c>
      <c r="D638" s="3">
        <v>0</v>
      </c>
      <c r="E638" t="s">
        <v>75</v>
      </c>
      <c r="F638" t="s">
        <v>396</v>
      </c>
      <c r="G638" s="2">
        <v>45653</v>
      </c>
      <c r="H638">
        <v>4045814</v>
      </c>
      <c r="I638" t="s">
        <v>39</v>
      </c>
      <c r="J638" t="s">
        <v>255</v>
      </c>
      <c r="K638">
        <v>10.39</v>
      </c>
      <c r="L638">
        <v>31</v>
      </c>
      <c r="M638" t="s">
        <v>248</v>
      </c>
      <c r="N638" t="s">
        <v>252</v>
      </c>
      <c r="O638">
        <v>5</v>
      </c>
      <c r="P638">
        <v>10.39</v>
      </c>
      <c r="Q638">
        <v>1.75</v>
      </c>
      <c r="R638">
        <v>18.182500000000001</v>
      </c>
      <c r="S638">
        <v>23.182500000000001</v>
      </c>
      <c r="T638">
        <v>0</v>
      </c>
      <c r="U638" s="91">
        <v>0</v>
      </c>
      <c r="V638" s="91">
        <v>0</v>
      </c>
      <c r="W638">
        <v>29</v>
      </c>
      <c r="X638">
        <v>0.51666666666666672</v>
      </c>
      <c r="Y638">
        <v>14.983333333333334</v>
      </c>
      <c r="Z638" s="183">
        <v>8.1991999999999994</v>
      </c>
      <c r="AA638" t="s">
        <v>37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14.983333333333333</v>
      </c>
    </row>
    <row r="639" spans="1:29" x14ac:dyDescent="0.25">
      <c r="A639" t="s">
        <v>18</v>
      </c>
      <c r="B639" t="s">
        <v>612</v>
      </c>
      <c r="C639" t="s">
        <v>1008</v>
      </c>
      <c r="D639" s="3">
        <v>0</v>
      </c>
      <c r="E639" t="s">
        <v>75</v>
      </c>
      <c r="F639" t="s">
        <v>401</v>
      </c>
      <c r="G639" s="2">
        <v>45653</v>
      </c>
      <c r="H639">
        <v>4045815</v>
      </c>
      <c r="I639" t="s">
        <v>383</v>
      </c>
      <c r="J639" t="s">
        <v>258</v>
      </c>
      <c r="K639">
        <v>5.55</v>
      </c>
      <c r="L639">
        <v>17</v>
      </c>
      <c r="M639" t="s">
        <v>249</v>
      </c>
      <c r="N639" t="s">
        <v>252</v>
      </c>
      <c r="O639">
        <v>6.5</v>
      </c>
      <c r="P639">
        <v>5.55</v>
      </c>
      <c r="Q639">
        <v>2</v>
      </c>
      <c r="R639">
        <v>11.1</v>
      </c>
      <c r="S639">
        <v>17.600000000000001</v>
      </c>
      <c r="T639">
        <v>5.5</v>
      </c>
      <c r="U639" s="91">
        <v>0</v>
      </c>
      <c r="V639" s="91">
        <v>5.5</v>
      </c>
      <c r="W639">
        <v>35.787500000000001</v>
      </c>
      <c r="X639">
        <v>0.28333333333333333</v>
      </c>
      <c r="Y639">
        <v>10.139791666666667</v>
      </c>
      <c r="Z639" s="183">
        <v>7.4602000000000004</v>
      </c>
      <c r="AA639" t="s">
        <v>23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10.139791666666667</v>
      </c>
    </row>
    <row r="640" spans="1:29" x14ac:dyDescent="0.25">
      <c r="A640" t="s">
        <v>18</v>
      </c>
      <c r="B640" t="s">
        <v>692</v>
      </c>
      <c r="C640" t="s">
        <v>1009</v>
      </c>
      <c r="D640" s="3">
        <v>0</v>
      </c>
      <c r="E640" t="s">
        <v>75</v>
      </c>
      <c r="F640" t="s">
        <v>403</v>
      </c>
      <c r="G640" s="2">
        <v>45653</v>
      </c>
      <c r="H640">
        <v>4045947</v>
      </c>
      <c r="I640" t="s">
        <v>404</v>
      </c>
      <c r="J640" t="s">
        <v>255</v>
      </c>
      <c r="K640">
        <v>10.039999999999999</v>
      </c>
      <c r="L640">
        <v>19</v>
      </c>
      <c r="M640" t="s">
        <v>248</v>
      </c>
      <c r="N640" t="s">
        <v>252</v>
      </c>
      <c r="O640">
        <v>6.5</v>
      </c>
      <c r="P640">
        <v>10.039999999999999</v>
      </c>
      <c r="Q640">
        <v>2</v>
      </c>
      <c r="R640">
        <v>20.079999999999998</v>
      </c>
      <c r="S640">
        <v>26.58</v>
      </c>
      <c r="T640">
        <v>0</v>
      </c>
      <c r="U640" s="91">
        <v>0</v>
      </c>
      <c r="V640" s="91">
        <v>0</v>
      </c>
      <c r="W640">
        <v>35.787500000000001</v>
      </c>
      <c r="X640">
        <v>0.31666666666666665</v>
      </c>
      <c r="Y640">
        <v>11.332708333333333</v>
      </c>
      <c r="Z640" s="183">
        <v>15.247299999999999</v>
      </c>
      <c r="AA640" t="s">
        <v>23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11.332708333333333</v>
      </c>
    </row>
    <row r="641" spans="1:29" x14ac:dyDescent="0.25">
      <c r="A641" t="s">
        <v>138</v>
      </c>
      <c r="B641" t="s">
        <v>490</v>
      </c>
      <c r="C641" t="s">
        <v>582</v>
      </c>
      <c r="D641" s="3">
        <v>0</v>
      </c>
      <c r="E641" t="s">
        <v>75</v>
      </c>
      <c r="F641" t="s">
        <v>384</v>
      </c>
      <c r="G641" s="2">
        <v>45653</v>
      </c>
      <c r="H641">
        <v>4049481</v>
      </c>
      <c r="I641" t="s">
        <v>36</v>
      </c>
      <c r="J641" t="s">
        <v>257</v>
      </c>
      <c r="K641">
        <v>15.14</v>
      </c>
      <c r="L641">
        <v>38</v>
      </c>
      <c r="M641" t="s">
        <v>248</v>
      </c>
      <c r="N641" t="s">
        <v>252</v>
      </c>
      <c r="O641">
        <v>5</v>
      </c>
      <c r="P641">
        <v>15.14</v>
      </c>
      <c r="Q641">
        <v>1.75</v>
      </c>
      <c r="R641">
        <v>26.495000000000001</v>
      </c>
      <c r="S641">
        <v>31.495000000000001</v>
      </c>
      <c r="T641">
        <v>5</v>
      </c>
      <c r="U641" s="91">
        <v>0</v>
      </c>
      <c r="V641" s="91">
        <v>5</v>
      </c>
      <c r="W641">
        <v>29</v>
      </c>
      <c r="X641">
        <v>0.6333333333333333</v>
      </c>
      <c r="Y641">
        <v>18.366666666666667</v>
      </c>
      <c r="Z641" s="183">
        <v>13.128299999999999</v>
      </c>
      <c r="AA641" t="s">
        <v>37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18.366666666666667</v>
      </c>
    </row>
    <row r="642" spans="1:29" x14ac:dyDescent="0.25">
      <c r="A642" t="s">
        <v>18</v>
      </c>
      <c r="B642" t="s">
        <v>1010</v>
      </c>
      <c r="C642" t="s">
        <v>457</v>
      </c>
      <c r="D642" s="3">
        <v>0</v>
      </c>
      <c r="E642" t="s">
        <v>75</v>
      </c>
      <c r="F642" t="s">
        <v>394</v>
      </c>
      <c r="G642" s="2">
        <v>45653</v>
      </c>
      <c r="H642">
        <v>4045723</v>
      </c>
      <c r="I642" t="s">
        <v>24</v>
      </c>
      <c r="J642" t="s">
        <v>255</v>
      </c>
      <c r="K642">
        <v>11.47</v>
      </c>
      <c r="L642">
        <v>20</v>
      </c>
      <c r="M642" t="s">
        <v>248</v>
      </c>
      <c r="N642" t="s">
        <v>252</v>
      </c>
      <c r="O642">
        <v>6.5</v>
      </c>
      <c r="P642">
        <v>11.47</v>
      </c>
      <c r="Q642">
        <v>2</v>
      </c>
      <c r="R642">
        <v>22.94</v>
      </c>
      <c r="S642">
        <v>29.44</v>
      </c>
      <c r="T642">
        <v>0</v>
      </c>
      <c r="U642" s="91">
        <v>0</v>
      </c>
      <c r="V642" s="91">
        <v>0</v>
      </c>
      <c r="W642">
        <v>35.787500000000001</v>
      </c>
      <c r="X642">
        <v>0.33333333333333331</v>
      </c>
      <c r="Y642">
        <v>11.929166666666667</v>
      </c>
      <c r="Z642" s="183">
        <v>17.5108</v>
      </c>
      <c r="AA642" t="s">
        <v>23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11.929166666666667</v>
      </c>
    </row>
    <row r="643" spans="1:29" x14ac:dyDescent="0.25">
      <c r="A643" t="s">
        <v>18</v>
      </c>
      <c r="B643" t="s">
        <v>970</v>
      </c>
      <c r="C643" t="s">
        <v>880</v>
      </c>
      <c r="D643" s="3">
        <v>0</v>
      </c>
      <c r="E643" t="s">
        <v>75</v>
      </c>
      <c r="F643" t="s">
        <v>380</v>
      </c>
      <c r="G643" s="2">
        <v>45653</v>
      </c>
      <c r="H643">
        <v>4049482</v>
      </c>
      <c r="I643" t="s">
        <v>69</v>
      </c>
      <c r="J643" t="s">
        <v>257</v>
      </c>
      <c r="K643">
        <v>15.14</v>
      </c>
      <c r="L643">
        <v>57</v>
      </c>
      <c r="M643" t="s">
        <v>248</v>
      </c>
      <c r="N643" t="s">
        <v>252</v>
      </c>
      <c r="O643">
        <v>6.5</v>
      </c>
      <c r="P643">
        <v>15.14</v>
      </c>
      <c r="Q643">
        <v>2</v>
      </c>
      <c r="R643">
        <v>30.28</v>
      </c>
      <c r="S643">
        <v>36.78</v>
      </c>
      <c r="T643">
        <v>5</v>
      </c>
      <c r="U643" s="91">
        <v>0</v>
      </c>
      <c r="V643" s="91">
        <v>5</v>
      </c>
      <c r="W643">
        <v>35.787500000000001</v>
      </c>
      <c r="X643">
        <v>0.95</v>
      </c>
      <c r="Y643">
        <v>33.998125000000002</v>
      </c>
      <c r="Z643" s="183">
        <v>2.7818999999999998</v>
      </c>
      <c r="AA643" t="s">
        <v>23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33.998125000000002</v>
      </c>
    </row>
    <row r="644" spans="1:29" x14ac:dyDescent="0.25">
      <c r="A644" t="s">
        <v>136</v>
      </c>
      <c r="B644" t="s">
        <v>733</v>
      </c>
      <c r="C644" t="s">
        <v>558</v>
      </c>
      <c r="D644" s="3">
        <v>0</v>
      </c>
      <c r="E644" t="s">
        <v>75</v>
      </c>
      <c r="F644" t="s">
        <v>234</v>
      </c>
      <c r="G644" s="2">
        <v>45653</v>
      </c>
      <c r="H644">
        <v>4046151</v>
      </c>
      <c r="I644" t="s">
        <v>58</v>
      </c>
      <c r="J644" t="s">
        <v>255</v>
      </c>
      <c r="K644">
        <v>28.7</v>
      </c>
      <c r="L644">
        <v>38</v>
      </c>
      <c r="M644" t="s">
        <v>248</v>
      </c>
      <c r="N644" t="s">
        <v>252</v>
      </c>
      <c r="O644">
        <v>5</v>
      </c>
      <c r="P644">
        <v>28.7</v>
      </c>
      <c r="Q644">
        <v>1.75</v>
      </c>
      <c r="R644">
        <v>50.225000000000001</v>
      </c>
      <c r="S644">
        <v>55.225000000000001</v>
      </c>
      <c r="T644">
        <v>3.75</v>
      </c>
      <c r="U644" s="91">
        <v>0</v>
      </c>
      <c r="V644" s="91">
        <v>3.75</v>
      </c>
      <c r="W644">
        <v>32.5</v>
      </c>
      <c r="X644">
        <v>0.6333333333333333</v>
      </c>
      <c r="Y644">
        <v>20.583333333333332</v>
      </c>
      <c r="Z644" s="183">
        <v>34.6417</v>
      </c>
      <c r="AA644" t="s">
        <v>37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44">
        <f>Fares_Big_Star_Export[[#This Row],[Trip Time]]*Fares_Big_Star_Export[[#This Row],[HOURLY DATA]]/60</f>
        <v>20.583333333333332</v>
      </c>
    </row>
    <row r="645" spans="1:29" x14ac:dyDescent="0.25">
      <c r="A645" t="s">
        <v>140</v>
      </c>
      <c r="B645" t="s">
        <v>436</v>
      </c>
      <c r="C645" t="s">
        <v>785</v>
      </c>
      <c r="D645" s="3">
        <v>0</v>
      </c>
      <c r="E645" t="s">
        <v>75</v>
      </c>
      <c r="F645" t="s">
        <v>385</v>
      </c>
      <c r="G645" s="2">
        <v>45653</v>
      </c>
      <c r="H645">
        <v>4045722</v>
      </c>
      <c r="I645" t="s">
        <v>386</v>
      </c>
      <c r="J645" t="s">
        <v>255</v>
      </c>
      <c r="K645">
        <v>11.47</v>
      </c>
      <c r="L645">
        <v>46</v>
      </c>
      <c r="M645" t="s">
        <v>248</v>
      </c>
      <c r="N645" t="s">
        <v>252</v>
      </c>
      <c r="O645">
        <v>5</v>
      </c>
      <c r="P645">
        <v>11.47</v>
      </c>
      <c r="Q645">
        <v>1.75</v>
      </c>
      <c r="R645">
        <v>20.072500000000002</v>
      </c>
      <c r="S645">
        <v>25.072500000000002</v>
      </c>
      <c r="T645">
        <v>0</v>
      </c>
      <c r="U645" s="91">
        <v>0</v>
      </c>
      <c r="V645" s="91">
        <v>0</v>
      </c>
      <c r="W645">
        <v>32.5</v>
      </c>
      <c r="X645">
        <v>0.76666666666666672</v>
      </c>
      <c r="Y645">
        <v>24.916666666666668</v>
      </c>
      <c r="Z645" s="183">
        <v>0.15579999999999999</v>
      </c>
      <c r="AA645" t="s">
        <v>23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24.916666666666668</v>
      </c>
    </row>
    <row r="646" spans="1:29" x14ac:dyDescent="0.25">
      <c r="A646" t="s">
        <v>141</v>
      </c>
      <c r="B646" t="s">
        <v>523</v>
      </c>
      <c r="C646" t="s">
        <v>621</v>
      </c>
      <c r="D646" s="3">
        <v>0</v>
      </c>
      <c r="E646" t="s">
        <v>75</v>
      </c>
      <c r="F646" t="s">
        <v>406</v>
      </c>
      <c r="G646" s="2">
        <v>45653</v>
      </c>
      <c r="H646">
        <v>4046746</v>
      </c>
      <c r="I646" t="s">
        <v>66</v>
      </c>
      <c r="J646" t="s">
        <v>255</v>
      </c>
      <c r="K646">
        <v>14.03</v>
      </c>
      <c r="L646">
        <v>58</v>
      </c>
      <c r="M646" t="s">
        <v>248</v>
      </c>
      <c r="N646" t="s">
        <v>252</v>
      </c>
      <c r="O646">
        <v>5</v>
      </c>
      <c r="P646">
        <v>14.03</v>
      </c>
      <c r="Q646">
        <v>1.75</v>
      </c>
      <c r="R646">
        <v>24.552499999999998</v>
      </c>
      <c r="S646">
        <v>29.552499999999998</v>
      </c>
      <c r="T646">
        <v>0</v>
      </c>
      <c r="U646" s="91">
        <v>0</v>
      </c>
      <c r="V646" s="91">
        <v>0</v>
      </c>
      <c r="W646">
        <v>32.5</v>
      </c>
      <c r="X646">
        <v>0.96666666666666667</v>
      </c>
      <c r="Y646">
        <v>31.416666666666668</v>
      </c>
      <c r="Z646" s="183">
        <v>-1.8642000000000001</v>
      </c>
      <c r="AA646" t="s">
        <v>23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31.416666666666668</v>
      </c>
    </row>
    <row r="647" spans="1:29" x14ac:dyDescent="0.25">
      <c r="A647" t="s">
        <v>65</v>
      </c>
      <c r="B647" t="s">
        <v>1011</v>
      </c>
      <c r="C647" t="s">
        <v>416</v>
      </c>
      <c r="D647" s="3">
        <v>0</v>
      </c>
      <c r="E647" t="s">
        <v>75</v>
      </c>
      <c r="F647" t="s">
        <v>397</v>
      </c>
      <c r="G647" s="2">
        <v>45653</v>
      </c>
      <c r="H647">
        <v>4046745</v>
      </c>
      <c r="I647" t="s">
        <v>35</v>
      </c>
      <c r="J647" t="s">
        <v>255</v>
      </c>
      <c r="K647">
        <v>12.94</v>
      </c>
      <c r="L647">
        <v>24</v>
      </c>
      <c r="M647" t="s">
        <v>248</v>
      </c>
      <c r="N647" t="s">
        <v>252</v>
      </c>
      <c r="O647">
        <v>5</v>
      </c>
      <c r="P647">
        <v>12.94</v>
      </c>
      <c r="Q647">
        <v>1.75</v>
      </c>
      <c r="R647">
        <v>22.645</v>
      </c>
      <c r="S647">
        <v>27.645</v>
      </c>
      <c r="T647">
        <v>0</v>
      </c>
      <c r="U647" s="91">
        <v>0</v>
      </c>
      <c r="V647" s="91">
        <v>0</v>
      </c>
      <c r="W647">
        <v>32.5</v>
      </c>
      <c r="X647">
        <v>0.4</v>
      </c>
      <c r="Y647">
        <v>13</v>
      </c>
      <c r="Z647" s="183">
        <v>14.645</v>
      </c>
      <c r="AA647" t="s">
        <v>23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13</v>
      </c>
    </row>
    <row r="648" spans="1:29" x14ac:dyDescent="0.25">
      <c r="A648" t="s">
        <v>141</v>
      </c>
      <c r="B648" t="s">
        <v>1012</v>
      </c>
      <c r="C648" t="s">
        <v>467</v>
      </c>
      <c r="D648" s="3">
        <v>0</v>
      </c>
      <c r="E648" t="s">
        <v>75</v>
      </c>
      <c r="F648" t="s">
        <v>406</v>
      </c>
      <c r="G648" s="2">
        <v>45653</v>
      </c>
      <c r="H648">
        <v>4046741</v>
      </c>
      <c r="I648" t="s">
        <v>66</v>
      </c>
      <c r="J648" t="s">
        <v>255</v>
      </c>
      <c r="K648">
        <v>14.03</v>
      </c>
      <c r="L648">
        <v>54</v>
      </c>
      <c r="M648" t="s">
        <v>248</v>
      </c>
      <c r="N648" t="s">
        <v>252</v>
      </c>
      <c r="O648">
        <v>5</v>
      </c>
      <c r="P648">
        <v>14.03</v>
      </c>
      <c r="Q648">
        <v>1.75</v>
      </c>
      <c r="R648">
        <v>24.552499999999998</v>
      </c>
      <c r="S648">
        <v>29.552499999999998</v>
      </c>
      <c r="T648">
        <v>0</v>
      </c>
      <c r="U648" s="91">
        <v>0</v>
      </c>
      <c r="V648" s="91">
        <v>0</v>
      </c>
      <c r="W648">
        <v>32.5</v>
      </c>
      <c r="X648">
        <v>0.9</v>
      </c>
      <c r="Y648">
        <v>29.25</v>
      </c>
      <c r="Z648" s="183">
        <v>0.30249999999999999</v>
      </c>
      <c r="AA648" t="s">
        <v>23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29.25</v>
      </c>
    </row>
    <row r="649" spans="1:29" x14ac:dyDescent="0.25">
      <c r="A649" t="s">
        <v>18</v>
      </c>
      <c r="B649" t="s">
        <v>472</v>
      </c>
      <c r="C649" t="s">
        <v>472</v>
      </c>
      <c r="D649" s="3">
        <v>0</v>
      </c>
      <c r="E649" t="s">
        <v>75</v>
      </c>
      <c r="F649" t="s">
        <v>401</v>
      </c>
      <c r="G649" s="2">
        <v>45653</v>
      </c>
      <c r="H649">
        <v>4046763</v>
      </c>
      <c r="I649" t="s">
        <v>383</v>
      </c>
      <c r="J649" t="s">
        <v>255</v>
      </c>
      <c r="K649">
        <v>26.71</v>
      </c>
      <c r="L649">
        <v>0</v>
      </c>
      <c r="M649" t="s">
        <v>248</v>
      </c>
      <c r="N649" t="s">
        <v>252</v>
      </c>
      <c r="O649">
        <v>6.5</v>
      </c>
      <c r="P649">
        <v>26.71</v>
      </c>
      <c r="Q649">
        <v>2</v>
      </c>
      <c r="R649">
        <v>53.42</v>
      </c>
      <c r="S649">
        <v>59.92</v>
      </c>
      <c r="T649">
        <v>5.5</v>
      </c>
      <c r="U649" s="91">
        <v>0</v>
      </c>
      <c r="V649" s="91">
        <v>5.5</v>
      </c>
      <c r="W649">
        <v>35.787500000000001</v>
      </c>
      <c r="X649">
        <v>0</v>
      </c>
      <c r="Y649">
        <v>0</v>
      </c>
      <c r="Z649" s="183">
        <v>59.92</v>
      </c>
      <c r="AA649" t="s">
        <v>23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0</v>
      </c>
    </row>
    <row r="650" spans="1:29" x14ac:dyDescent="0.25">
      <c r="A650" t="s">
        <v>135</v>
      </c>
      <c r="B650" t="s">
        <v>437</v>
      </c>
      <c r="C650" t="s">
        <v>1013</v>
      </c>
      <c r="D650" s="3">
        <v>0</v>
      </c>
      <c r="E650" t="s">
        <v>75</v>
      </c>
      <c r="F650" t="s">
        <v>402</v>
      </c>
      <c r="G650" s="2">
        <v>45653</v>
      </c>
      <c r="H650">
        <v>4046764</v>
      </c>
      <c r="I650" t="s">
        <v>30</v>
      </c>
      <c r="J650" t="s">
        <v>255</v>
      </c>
      <c r="K650">
        <v>26.71</v>
      </c>
      <c r="L650">
        <v>79</v>
      </c>
      <c r="M650" t="s">
        <v>248</v>
      </c>
      <c r="N650" t="s">
        <v>252</v>
      </c>
      <c r="O650">
        <v>5</v>
      </c>
      <c r="P650">
        <v>26.71</v>
      </c>
      <c r="Q650">
        <v>1.75</v>
      </c>
      <c r="R650">
        <v>46.7425</v>
      </c>
      <c r="S650">
        <v>51.7425</v>
      </c>
      <c r="T650">
        <v>5</v>
      </c>
      <c r="U650" s="91">
        <v>0</v>
      </c>
      <c r="V650" s="91">
        <v>5</v>
      </c>
      <c r="W650">
        <v>32.5</v>
      </c>
      <c r="X650">
        <v>1.3166666666666667</v>
      </c>
      <c r="Y650">
        <v>42.791666666666664</v>
      </c>
      <c r="Z650" s="183">
        <v>8.9507999999999992</v>
      </c>
      <c r="AA650" t="s">
        <v>23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42.791666666666664</v>
      </c>
    </row>
    <row r="651" spans="1:29" x14ac:dyDescent="0.25">
      <c r="A651" t="s">
        <v>136</v>
      </c>
      <c r="B651" t="s">
        <v>433</v>
      </c>
      <c r="C651" t="s">
        <v>1014</v>
      </c>
      <c r="D651" s="3">
        <v>0</v>
      </c>
      <c r="E651" t="s">
        <v>75</v>
      </c>
      <c r="F651" t="s">
        <v>234</v>
      </c>
      <c r="G651" s="2">
        <v>45653</v>
      </c>
      <c r="H651">
        <v>4048882</v>
      </c>
      <c r="I651" t="s">
        <v>58</v>
      </c>
      <c r="J651" t="s">
        <v>255</v>
      </c>
      <c r="K651">
        <v>18.010000000000002</v>
      </c>
      <c r="L651">
        <v>40</v>
      </c>
      <c r="M651" t="s">
        <v>248</v>
      </c>
      <c r="N651" t="s">
        <v>252</v>
      </c>
      <c r="O651">
        <v>5</v>
      </c>
      <c r="P651">
        <v>18.010000000000002</v>
      </c>
      <c r="Q651">
        <v>1.75</v>
      </c>
      <c r="R651">
        <v>31.517500000000002</v>
      </c>
      <c r="S651">
        <v>36.517499999999998</v>
      </c>
      <c r="T651">
        <v>5.5</v>
      </c>
      <c r="U651" s="91">
        <v>0</v>
      </c>
      <c r="V651" s="91">
        <v>5.5</v>
      </c>
      <c r="W651">
        <v>32.5</v>
      </c>
      <c r="X651">
        <v>0.66666666666666663</v>
      </c>
      <c r="Y651">
        <v>21.666666666666664</v>
      </c>
      <c r="Z651" s="183">
        <v>14.8508</v>
      </c>
      <c r="AA651" t="s">
        <v>37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0</v>
      </c>
      <c r="AC651">
        <f>Fares_Big_Star_Export[[#This Row],[Trip Time]]*Fares_Big_Star_Export[[#This Row],[HOURLY DATA]]/60</f>
        <v>21.666666666666668</v>
      </c>
    </row>
    <row r="652" spans="1:29" x14ac:dyDescent="0.25">
      <c r="A652" t="s">
        <v>141</v>
      </c>
      <c r="B652" t="s">
        <v>780</v>
      </c>
      <c r="C652" t="s">
        <v>896</v>
      </c>
      <c r="D652" s="3">
        <v>0</v>
      </c>
      <c r="E652" t="s">
        <v>75</v>
      </c>
      <c r="F652" t="s">
        <v>406</v>
      </c>
      <c r="G652" s="2">
        <v>45653</v>
      </c>
      <c r="H652">
        <v>4048319</v>
      </c>
      <c r="I652" t="s">
        <v>66</v>
      </c>
      <c r="J652" t="s">
        <v>255</v>
      </c>
      <c r="K652">
        <v>27.05</v>
      </c>
      <c r="L652">
        <v>29</v>
      </c>
      <c r="M652" t="s">
        <v>248</v>
      </c>
      <c r="N652" t="s">
        <v>252</v>
      </c>
      <c r="O652">
        <v>5</v>
      </c>
      <c r="P652">
        <v>27.05</v>
      </c>
      <c r="Q652">
        <v>1.75</v>
      </c>
      <c r="R652">
        <v>47.337499999999999</v>
      </c>
      <c r="S652">
        <v>52.337499999999999</v>
      </c>
      <c r="T652">
        <v>0</v>
      </c>
      <c r="U652" s="91">
        <v>0</v>
      </c>
      <c r="V652" s="91">
        <v>0</v>
      </c>
      <c r="W652">
        <v>32.5</v>
      </c>
      <c r="X652">
        <v>0.48333333333333334</v>
      </c>
      <c r="Y652">
        <v>15.708333333333334</v>
      </c>
      <c r="Z652" s="183">
        <v>36.629199999999997</v>
      </c>
      <c r="AA652" t="s">
        <v>23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15.708333333333334</v>
      </c>
    </row>
    <row r="653" spans="1:29" x14ac:dyDescent="0.25">
      <c r="A653" t="s">
        <v>135</v>
      </c>
      <c r="B653" t="s">
        <v>702</v>
      </c>
      <c r="C653" t="s">
        <v>1015</v>
      </c>
      <c r="D653" s="3">
        <v>0</v>
      </c>
      <c r="E653" t="s">
        <v>75</v>
      </c>
      <c r="F653" t="s">
        <v>402</v>
      </c>
      <c r="G653" s="2">
        <v>45653</v>
      </c>
      <c r="H653">
        <v>4048320</v>
      </c>
      <c r="I653" t="s">
        <v>30</v>
      </c>
      <c r="J653" t="s">
        <v>255</v>
      </c>
      <c r="K653">
        <v>27.05</v>
      </c>
      <c r="L653">
        <v>35</v>
      </c>
      <c r="M653" t="s">
        <v>248</v>
      </c>
      <c r="N653" t="s">
        <v>252</v>
      </c>
      <c r="O653">
        <v>5</v>
      </c>
      <c r="P653">
        <v>27.05</v>
      </c>
      <c r="Q653">
        <v>1.75</v>
      </c>
      <c r="R653">
        <v>47.337499999999999</v>
      </c>
      <c r="S653">
        <v>52.337499999999999</v>
      </c>
      <c r="T653">
        <v>5.5</v>
      </c>
      <c r="U653" s="91">
        <v>0</v>
      </c>
      <c r="V653" s="91">
        <v>5.5</v>
      </c>
      <c r="W653">
        <v>32.5</v>
      </c>
      <c r="X653">
        <v>0.58333333333333337</v>
      </c>
      <c r="Y653">
        <v>18.958333333333336</v>
      </c>
      <c r="Z653" s="183">
        <v>33.379199999999997</v>
      </c>
      <c r="AA653" t="s">
        <v>23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18.958333333333332</v>
      </c>
    </row>
    <row r="654" spans="1:29" x14ac:dyDescent="0.25">
      <c r="A654" t="s">
        <v>18</v>
      </c>
      <c r="B654" t="s">
        <v>645</v>
      </c>
      <c r="C654" t="s">
        <v>1016</v>
      </c>
      <c r="D654" s="3">
        <v>0</v>
      </c>
      <c r="E654" t="s">
        <v>75</v>
      </c>
      <c r="F654" t="s">
        <v>380</v>
      </c>
      <c r="G654" s="2">
        <v>45653</v>
      </c>
      <c r="H654">
        <v>4048344</v>
      </c>
      <c r="I654" t="s">
        <v>69</v>
      </c>
      <c r="J654" t="s">
        <v>255</v>
      </c>
      <c r="K654">
        <v>27.74</v>
      </c>
      <c r="L654">
        <v>39</v>
      </c>
      <c r="M654" t="s">
        <v>248</v>
      </c>
      <c r="N654" t="s">
        <v>252</v>
      </c>
      <c r="O654">
        <v>6.5</v>
      </c>
      <c r="P654">
        <v>27.74</v>
      </c>
      <c r="Q654">
        <v>2</v>
      </c>
      <c r="R654">
        <v>55.48</v>
      </c>
      <c r="S654">
        <v>61.98</v>
      </c>
      <c r="T654">
        <v>0</v>
      </c>
      <c r="U654" s="91">
        <v>0</v>
      </c>
      <c r="V654" s="91">
        <v>0</v>
      </c>
      <c r="W654">
        <v>35.787500000000001</v>
      </c>
      <c r="X654">
        <v>0.65</v>
      </c>
      <c r="Y654">
        <v>23.261875000000003</v>
      </c>
      <c r="Z654" s="183">
        <v>38.7181</v>
      </c>
      <c r="AA654" t="s">
        <v>23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23.261875</v>
      </c>
    </row>
    <row r="655" spans="1:29" x14ac:dyDescent="0.25">
      <c r="A655" t="s">
        <v>21</v>
      </c>
      <c r="B655" t="s">
        <v>1017</v>
      </c>
      <c r="C655" t="s">
        <v>1018</v>
      </c>
      <c r="D655" s="3">
        <v>0</v>
      </c>
      <c r="E655" t="s">
        <v>75</v>
      </c>
      <c r="F655" t="s">
        <v>230</v>
      </c>
      <c r="G655" s="2">
        <v>45653</v>
      </c>
      <c r="H655">
        <v>4048345</v>
      </c>
      <c r="I655" t="s">
        <v>231</v>
      </c>
      <c r="J655" t="s">
        <v>255</v>
      </c>
      <c r="K655">
        <v>27.74</v>
      </c>
      <c r="L655">
        <v>30</v>
      </c>
      <c r="M655" t="s">
        <v>248</v>
      </c>
      <c r="N655" t="s">
        <v>252</v>
      </c>
      <c r="O655">
        <v>5</v>
      </c>
      <c r="P655">
        <v>27.74</v>
      </c>
      <c r="Q655">
        <v>1.75</v>
      </c>
      <c r="R655">
        <v>48.544999999999995</v>
      </c>
      <c r="S655">
        <v>53.544999999999995</v>
      </c>
      <c r="T655">
        <v>5.5</v>
      </c>
      <c r="U655" s="91">
        <v>0</v>
      </c>
      <c r="V655" s="91">
        <v>5.5</v>
      </c>
      <c r="W655">
        <v>32.5</v>
      </c>
      <c r="X655">
        <v>0.5</v>
      </c>
      <c r="Y655">
        <v>16.25</v>
      </c>
      <c r="Z655" s="183">
        <v>37.295000000000002</v>
      </c>
      <c r="AA655" t="s">
        <v>23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16.25</v>
      </c>
    </row>
    <row r="656" spans="1:29" x14ac:dyDescent="0.25">
      <c r="A656" t="s">
        <v>135</v>
      </c>
      <c r="B656" t="s">
        <v>920</v>
      </c>
      <c r="C656" t="s">
        <v>500</v>
      </c>
      <c r="D656" s="3">
        <v>0</v>
      </c>
      <c r="E656" t="s">
        <v>75</v>
      </c>
      <c r="F656" t="s">
        <v>402</v>
      </c>
      <c r="G656" s="2">
        <v>45653</v>
      </c>
      <c r="H656">
        <v>4048875</v>
      </c>
      <c r="I656" t="s">
        <v>30</v>
      </c>
      <c r="J656" t="s">
        <v>256</v>
      </c>
      <c r="K656">
        <v>23.67</v>
      </c>
      <c r="L656">
        <v>33</v>
      </c>
      <c r="M656" t="s">
        <v>248</v>
      </c>
      <c r="N656" t="s">
        <v>252</v>
      </c>
      <c r="O656">
        <v>5</v>
      </c>
      <c r="P656">
        <v>23.67</v>
      </c>
      <c r="Q656">
        <v>1.75</v>
      </c>
      <c r="R656">
        <v>41.422499999999999</v>
      </c>
      <c r="S656">
        <v>46.422499999999999</v>
      </c>
      <c r="T656">
        <v>5</v>
      </c>
      <c r="U656" s="91">
        <v>0</v>
      </c>
      <c r="V656" s="91">
        <v>5</v>
      </c>
      <c r="W656">
        <v>32.5</v>
      </c>
      <c r="X656">
        <v>0.55000000000000004</v>
      </c>
      <c r="Y656">
        <v>17.875</v>
      </c>
      <c r="Z656" s="183">
        <v>28.547499999999999</v>
      </c>
      <c r="AA656" t="s">
        <v>23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17.875</v>
      </c>
    </row>
    <row r="657" spans="1:29" x14ac:dyDescent="0.25">
      <c r="A657" t="s">
        <v>18</v>
      </c>
      <c r="B657" t="s">
        <v>589</v>
      </c>
      <c r="C657" t="s">
        <v>1019</v>
      </c>
      <c r="D657" s="3">
        <v>0</v>
      </c>
      <c r="E657" t="s">
        <v>75</v>
      </c>
      <c r="F657" t="s">
        <v>387</v>
      </c>
      <c r="G657" s="2">
        <v>45653</v>
      </c>
      <c r="H657">
        <v>4048873</v>
      </c>
      <c r="I657" t="s">
        <v>388</v>
      </c>
      <c r="J657" t="s">
        <v>255</v>
      </c>
      <c r="K657">
        <v>9.1999999999999993</v>
      </c>
      <c r="L657">
        <v>26</v>
      </c>
      <c r="M657" t="s">
        <v>248</v>
      </c>
      <c r="N657" t="s">
        <v>252</v>
      </c>
      <c r="O657">
        <v>6.5</v>
      </c>
      <c r="P657">
        <v>9.1999999999999993</v>
      </c>
      <c r="Q657">
        <v>2</v>
      </c>
      <c r="R657">
        <v>18.399999999999999</v>
      </c>
      <c r="S657">
        <v>24.9</v>
      </c>
      <c r="T657">
        <v>3</v>
      </c>
      <c r="U657" s="91">
        <v>0</v>
      </c>
      <c r="V657" s="91">
        <v>3</v>
      </c>
      <c r="W657">
        <v>35.787500000000001</v>
      </c>
      <c r="X657">
        <v>0.43333333333333335</v>
      </c>
      <c r="Y657">
        <v>15.507916666666668</v>
      </c>
      <c r="Z657" s="183">
        <v>9.3920999999999992</v>
      </c>
      <c r="AA657" t="s">
        <v>23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15.507916666666667</v>
      </c>
    </row>
    <row r="658" spans="1:29" x14ac:dyDescent="0.25">
      <c r="A658" t="s">
        <v>18</v>
      </c>
      <c r="B658" t="s">
        <v>893</v>
      </c>
      <c r="C658" t="s">
        <v>789</v>
      </c>
      <c r="D658" s="3">
        <v>0</v>
      </c>
      <c r="E658" t="s">
        <v>75</v>
      </c>
      <c r="F658" t="s">
        <v>401</v>
      </c>
      <c r="G658" s="2">
        <v>45653</v>
      </c>
      <c r="H658">
        <v>4048865</v>
      </c>
      <c r="I658" t="s">
        <v>383</v>
      </c>
      <c r="J658" t="s">
        <v>255</v>
      </c>
      <c r="K658">
        <v>12.75</v>
      </c>
      <c r="L658">
        <v>22</v>
      </c>
      <c r="M658" t="s">
        <v>248</v>
      </c>
      <c r="N658" t="s">
        <v>252</v>
      </c>
      <c r="O658">
        <v>6.5</v>
      </c>
      <c r="P658">
        <v>12.75</v>
      </c>
      <c r="Q658">
        <v>2</v>
      </c>
      <c r="R658">
        <v>25.5</v>
      </c>
      <c r="S658">
        <v>32</v>
      </c>
      <c r="T658">
        <v>5</v>
      </c>
      <c r="U658" s="91">
        <v>0</v>
      </c>
      <c r="V658" s="91">
        <v>5</v>
      </c>
      <c r="W658">
        <v>35.787500000000001</v>
      </c>
      <c r="X658">
        <v>0.36666666666666664</v>
      </c>
      <c r="Y658">
        <v>13.122083333333332</v>
      </c>
      <c r="Z658" s="183">
        <v>18.8779</v>
      </c>
      <c r="AA658" t="s">
        <v>23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13.122083333333334</v>
      </c>
    </row>
    <row r="659" spans="1:29" x14ac:dyDescent="0.25">
      <c r="A659" t="s">
        <v>140</v>
      </c>
      <c r="B659" t="s">
        <v>808</v>
      </c>
      <c r="C659" t="s">
        <v>794</v>
      </c>
      <c r="D659" s="3">
        <v>0</v>
      </c>
      <c r="E659" t="s">
        <v>75</v>
      </c>
      <c r="F659" t="s">
        <v>385</v>
      </c>
      <c r="G659" s="2">
        <v>45653</v>
      </c>
      <c r="H659">
        <v>4048916</v>
      </c>
      <c r="I659" t="s">
        <v>386</v>
      </c>
      <c r="J659" t="s">
        <v>255</v>
      </c>
      <c r="K659">
        <v>8.19</v>
      </c>
      <c r="L659">
        <v>20</v>
      </c>
      <c r="M659" t="s">
        <v>248</v>
      </c>
      <c r="N659" t="s">
        <v>252</v>
      </c>
      <c r="O659">
        <v>5</v>
      </c>
      <c r="P659">
        <v>8.19</v>
      </c>
      <c r="Q659">
        <v>1.75</v>
      </c>
      <c r="R659">
        <v>14.3325</v>
      </c>
      <c r="S659">
        <v>19.3325</v>
      </c>
      <c r="T659">
        <v>3</v>
      </c>
      <c r="U659" s="91">
        <v>0</v>
      </c>
      <c r="V659" s="91">
        <v>3</v>
      </c>
      <c r="W659">
        <v>32.5</v>
      </c>
      <c r="X659">
        <v>0.33333333333333331</v>
      </c>
      <c r="Y659">
        <v>10.833333333333332</v>
      </c>
      <c r="Z659" s="183">
        <v>8.4992000000000001</v>
      </c>
      <c r="AA659" t="s">
        <v>23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10.833333333333334</v>
      </c>
    </row>
    <row r="660" spans="1:29" x14ac:dyDescent="0.25">
      <c r="A660" t="s">
        <v>18</v>
      </c>
      <c r="B660" t="s">
        <v>693</v>
      </c>
      <c r="C660" t="s">
        <v>719</v>
      </c>
      <c r="D660" s="3">
        <v>0</v>
      </c>
      <c r="E660" t="s">
        <v>75</v>
      </c>
      <c r="F660" t="s">
        <v>394</v>
      </c>
      <c r="G660" s="2">
        <v>45653</v>
      </c>
      <c r="H660">
        <v>4048883</v>
      </c>
      <c r="I660" t="s">
        <v>24</v>
      </c>
      <c r="J660" t="s">
        <v>255</v>
      </c>
      <c r="K660">
        <v>18.010000000000002</v>
      </c>
      <c r="L660">
        <v>25</v>
      </c>
      <c r="M660" t="s">
        <v>248</v>
      </c>
      <c r="N660" t="s">
        <v>252</v>
      </c>
      <c r="O660">
        <v>6.5</v>
      </c>
      <c r="P660">
        <v>18.010000000000002</v>
      </c>
      <c r="Q660">
        <v>2</v>
      </c>
      <c r="R660">
        <v>36.020000000000003</v>
      </c>
      <c r="S660">
        <v>42.52</v>
      </c>
      <c r="T660">
        <v>5.5</v>
      </c>
      <c r="U660" s="91">
        <v>0</v>
      </c>
      <c r="V660" s="91">
        <v>5.5</v>
      </c>
      <c r="W660">
        <v>35.787500000000001</v>
      </c>
      <c r="X660">
        <v>0.41666666666666669</v>
      </c>
      <c r="Y660">
        <v>14.911458333333334</v>
      </c>
      <c r="Z660" s="183">
        <v>27.608499999999999</v>
      </c>
      <c r="AA660" t="s">
        <v>23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14.911458333333334</v>
      </c>
    </row>
    <row r="661" spans="1:29" x14ac:dyDescent="0.25">
      <c r="A661" t="s">
        <v>138</v>
      </c>
      <c r="B661" t="s">
        <v>536</v>
      </c>
      <c r="C661" t="s">
        <v>505</v>
      </c>
      <c r="D661" s="3">
        <v>0</v>
      </c>
      <c r="E661" t="s">
        <v>75</v>
      </c>
      <c r="F661" t="s">
        <v>384</v>
      </c>
      <c r="G661" s="2">
        <v>45653</v>
      </c>
      <c r="H661">
        <v>4045988</v>
      </c>
      <c r="I661" t="s">
        <v>36</v>
      </c>
      <c r="J661" t="s">
        <v>255</v>
      </c>
      <c r="K661">
        <v>8.24</v>
      </c>
      <c r="L661">
        <v>35</v>
      </c>
      <c r="M661" t="s">
        <v>248</v>
      </c>
      <c r="N661" t="s">
        <v>252</v>
      </c>
      <c r="O661">
        <v>5</v>
      </c>
      <c r="P661">
        <v>8.24</v>
      </c>
      <c r="Q661">
        <v>1.75</v>
      </c>
      <c r="R661">
        <v>14.42</v>
      </c>
      <c r="S661">
        <v>19.420000000000002</v>
      </c>
      <c r="T661">
        <v>0</v>
      </c>
      <c r="U661" s="91">
        <v>0</v>
      </c>
      <c r="V661" s="91">
        <v>0</v>
      </c>
      <c r="W661">
        <v>29</v>
      </c>
      <c r="X661">
        <v>0.58333333333333337</v>
      </c>
      <c r="Y661">
        <v>16.916666666666668</v>
      </c>
      <c r="Z661" s="183">
        <v>2.5032999999999999</v>
      </c>
      <c r="AA661" t="s">
        <v>37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16.916666666666668</v>
      </c>
    </row>
    <row r="662" spans="1:29" x14ac:dyDescent="0.25">
      <c r="A662" t="s">
        <v>144</v>
      </c>
      <c r="B662" t="s">
        <v>978</v>
      </c>
      <c r="C662" t="s">
        <v>720</v>
      </c>
      <c r="D662" s="3">
        <v>0</v>
      </c>
      <c r="E662" t="s">
        <v>75</v>
      </c>
      <c r="F662" t="s">
        <v>396</v>
      </c>
      <c r="G662" s="2">
        <v>45653</v>
      </c>
      <c r="H662">
        <v>4045989</v>
      </c>
      <c r="I662" t="s">
        <v>39</v>
      </c>
      <c r="J662" t="s">
        <v>255</v>
      </c>
      <c r="K662">
        <v>8.24</v>
      </c>
      <c r="L662">
        <v>50</v>
      </c>
      <c r="M662" t="s">
        <v>248</v>
      </c>
      <c r="N662" t="s">
        <v>252</v>
      </c>
      <c r="O662">
        <v>5</v>
      </c>
      <c r="P662">
        <v>8.24</v>
      </c>
      <c r="Q662">
        <v>1.75</v>
      </c>
      <c r="R662">
        <v>14.42</v>
      </c>
      <c r="S662">
        <v>19.420000000000002</v>
      </c>
      <c r="T662">
        <v>0</v>
      </c>
      <c r="U662" s="91">
        <v>0</v>
      </c>
      <c r="V662" s="91">
        <v>0</v>
      </c>
      <c r="W662">
        <v>29</v>
      </c>
      <c r="X662">
        <v>0.83333333333333337</v>
      </c>
      <c r="Y662">
        <v>24.166666666666668</v>
      </c>
      <c r="Z662" s="183">
        <v>-4.7466999999999997</v>
      </c>
      <c r="AA662" t="s">
        <v>37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24.166666666666668</v>
      </c>
    </row>
    <row r="663" spans="1:29" x14ac:dyDescent="0.25">
      <c r="A663" t="s">
        <v>133</v>
      </c>
      <c r="B663" t="s">
        <v>999</v>
      </c>
      <c r="C663" t="s">
        <v>621</v>
      </c>
      <c r="D663" s="3">
        <v>0</v>
      </c>
      <c r="E663" t="s">
        <v>75</v>
      </c>
      <c r="F663" t="s">
        <v>405</v>
      </c>
      <c r="G663" s="2">
        <v>45653</v>
      </c>
      <c r="H663">
        <v>4045750</v>
      </c>
      <c r="I663" t="s">
        <v>64</v>
      </c>
      <c r="J663" t="s">
        <v>255</v>
      </c>
      <c r="K663">
        <v>13.14</v>
      </c>
      <c r="L663">
        <v>48</v>
      </c>
      <c r="M663" t="s">
        <v>248</v>
      </c>
      <c r="N663" t="s">
        <v>252</v>
      </c>
      <c r="O663">
        <v>5</v>
      </c>
      <c r="P663">
        <v>13.14</v>
      </c>
      <c r="Q663">
        <v>1.75</v>
      </c>
      <c r="R663">
        <v>22.995000000000001</v>
      </c>
      <c r="S663">
        <v>27.995000000000001</v>
      </c>
      <c r="T663">
        <v>0</v>
      </c>
      <c r="U663" s="91">
        <v>0</v>
      </c>
      <c r="V663" s="91">
        <v>0</v>
      </c>
      <c r="W663">
        <v>32.5</v>
      </c>
      <c r="X663">
        <v>0.8</v>
      </c>
      <c r="Y663">
        <v>26</v>
      </c>
      <c r="Z663" s="183">
        <v>1.9950000000000001</v>
      </c>
      <c r="AA663" t="s">
        <v>23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26</v>
      </c>
    </row>
    <row r="664" spans="1:29" x14ac:dyDescent="0.25">
      <c r="A664" t="s">
        <v>21</v>
      </c>
      <c r="B664" t="s">
        <v>1020</v>
      </c>
      <c r="C664" t="s">
        <v>1021</v>
      </c>
      <c r="D664" s="3">
        <v>0</v>
      </c>
      <c r="E664" t="s">
        <v>75</v>
      </c>
      <c r="F664" t="s">
        <v>232</v>
      </c>
      <c r="G664" s="2">
        <v>45653</v>
      </c>
      <c r="H664">
        <v>4046053</v>
      </c>
      <c r="I664" t="s">
        <v>233</v>
      </c>
      <c r="J664" t="s">
        <v>255</v>
      </c>
      <c r="K664">
        <v>13.97</v>
      </c>
      <c r="L664">
        <v>28</v>
      </c>
      <c r="M664" t="s">
        <v>248</v>
      </c>
      <c r="N664" t="s">
        <v>252</v>
      </c>
      <c r="O664">
        <v>5</v>
      </c>
      <c r="P664">
        <v>13.97</v>
      </c>
      <c r="Q664">
        <v>1.75</v>
      </c>
      <c r="R664">
        <v>24.447500000000002</v>
      </c>
      <c r="S664">
        <v>29.447500000000002</v>
      </c>
      <c r="T664">
        <v>5.5</v>
      </c>
      <c r="U664" s="91">
        <v>0</v>
      </c>
      <c r="V664" s="91">
        <v>5.5</v>
      </c>
      <c r="W664">
        <v>32.5</v>
      </c>
      <c r="X664">
        <v>0.46666666666666667</v>
      </c>
      <c r="Y664">
        <v>15.166666666666666</v>
      </c>
      <c r="Z664" s="183">
        <v>14.280799999999999</v>
      </c>
      <c r="AA664" t="s">
        <v>23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15.166666666666666</v>
      </c>
    </row>
    <row r="665" spans="1:29" x14ac:dyDescent="0.25">
      <c r="A665" t="s">
        <v>18</v>
      </c>
      <c r="B665" t="s">
        <v>1022</v>
      </c>
      <c r="C665" t="s">
        <v>1023</v>
      </c>
      <c r="D665" s="3">
        <v>1</v>
      </c>
      <c r="E665" t="s">
        <v>75</v>
      </c>
      <c r="F665" t="s">
        <v>382</v>
      </c>
      <c r="G665" s="2">
        <v>45653</v>
      </c>
      <c r="H665">
        <v>4046731</v>
      </c>
      <c r="I665" t="s">
        <v>33</v>
      </c>
      <c r="J665" t="s">
        <v>255</v>
      </c>
      <c r="K665">
        <v>26.95</v>
      </c>
      <c r="L665">
        <v>98</v>
      </c>
      <c r="M665" t="s">
        <v>248</v>
      </c>
      <c r="N665" t="s">
        <v>252</v>
      </c>
      <c r="O665">
        <v>6.5</v>
      </c>
      <c r="P665">
        <v>26.95</v>
      </c>
      <c r="Q665">
        <v>2</v>
      </c>
      <c r="R665">
        <v>53.9</v>
      </c>
      <c r="S665">
        <v>60.4</v>
      </c>
      <c r="T665">
        <v>5</v>
      </c>
      <c r="U665" s="91">
        <v>5</v>
      </c>
      <c r="V665" s="91">
        <v>0</v>
      </c>
      <c r="W665">
        <v>35.787500000000001</v>
      </c>
      <c r="X665">
        <v>1.6333333333333333</v>
      </c>
      <c r="Y665">
        <v>58.452916666666667</v>
      </c>
      <c r="Z665" s="183">
        <v>1.9471000000000001</v>
      </c>
      <c r="AA665" t="s">
        <v>23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58.452916666666667</v>
      </c>
    </row>
    <row r="666" spans="1:29" x14ac:dyDescent="0.25">
      <c r="A666" t="s">
        <v>141</v>
      </c>
      <c r="B666" t="s">
        <v>832</v>
      </c>
      <c r="C666" t="s">
        <v>433</v>
      </c>
      <c r="D666" s="3">
        <v>0</v>
      </c>
      <c r="E666" t="s">
        <v>75</v>
      </c>
      <c r="F666" t="s">
        <v>406</v>
      </c>
      <c r="G666" s="2">
        <v>45653</v>
      </c>
      <c r="H666">
        <v>4045749</v>
      </c>
      <c r="I666" t="s">
        <v>66</v>
      </c>
      <c r="J666" t="s">
        <v>255</v>
      </c>
      <c r="K666">
        <v>13.14</v>
      </c>
      <c r="L666">
        <v>69</v>
      </c>
      <c r="M666" t="s">
        <v>248</v>
      </c>
      <c r="N666" t="s">
        <v>252</v>
      </c>
      <c r="O666">
        <v>5</v>
      </c>
      <c r="P666">
        <v>13.14</v>
      </c>
      <c r="Q666">
        <v>1.75</v>
      </c>
      <c r="R666">
        <v>22.995000000000001</v>
      </c>
      <c r="S666">
        <v>27.995000000000001</v>
      </c>
      <c r="T666">
        <v>0</v>
      </c>
      <c r="U666" s="91">
        <v>0</v>
      </c>
      <c r="V666" s="91">
        <v>0</v>
      </c>
      <c r="W666">
        <v>32.5</v>
      </c>
      <c r="X666">
        <v>1.1499999999999999</v>
      </c>
      <c r="Y666">
        <v>37.375</v>
      </c>
      <c r="Z666" s="183">
        <v>-9.3800000000000008</v>
      </c>
      <c r="AA666" t="s">
        <v>23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37.375</v>
      </c>
    </row>
    <row r="667" spans="1:29" x14ac:dyDescent="0.25">
      <c r="A667" t="s">
        <v>18</v>
      </c>
      <c r="B667" t="s">
        <v>442</v>
      </c>
      <c r="C667" t="s">
        <v>1024</v>
      </c>
      <c r="D667" s="3">
        <v>0</v>
      </c>
      <c r="E667" t="s">
        <v>75</v>
      </c>
      <c r="F667" t="s">
        <v>382</v>
      </c>
      <c r="G667" s="2">
        <v>45653</v>
      </c>
      <c r="H667">
        <v>4046054</v>
      </c>
      <c r="I667" t="s">
        <v>33</v>
      </c>
      <c r="J667" t="s">
        <v>255</v>
      </c>
      <c r="K667">
        <v>13.97</v>
      </c>
      <c r="L667">
        <v>52</v>
      </c>
      <c r="M667" t="s">
        <v>248</v>
      </c>
      <c r="N667" t="s">
        <v>252</v>
      </c>
      <c r="O667">
        <v>6.5</v>
      </c>
      <c r="P667">
        <v>13.97</v>
      </c>
      <c r="Q667">
        <v>2</v>
      </c>
      <c r="R667">
        <v>27.94</v>
      </c>
      <c r="S667">
        <v>34.44</v>
      </c>
      <c r="T667">
        <v>5</v>
      </c>
      <c r="U667" s="91">
        <v>0</v>
      </c>
      <c r="V667" s="91">
        <v>5</v>
      </c>
      <c r="W667">
        <v>35.787500000000001</v>
      </c>
      <c r="X667">
        <v>0.8666666666666667</v>
      </c>
      <c r="Y667">
        <v>31.015833333333337</v>
      </c>
      <c r="Z667" s="183">
        <v>3.4241999999999999</v>
      </c>
      <c r="AA667" t="s">
        <v>23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31.015833333333333</v>
      </c>
    </row>
    <row r="668" spans="1:29" x14ac:dyDescent="0.25">
      <c r="A668" t="s">
        <v>135</v>
      </c>
      <c r="B668" t="s">
        <v>485</v>
      </c>
      <c r="C668" t="s">
        <v>693</v>
      </c>
      <c r="D668" s="3">
        <v>0</v>
      </c>
      <c r="E668" t="s">
        <v>75</v>
      </c>
      <c r="F668" t="s">
        <v>402</v>
      </c>
      <c r="G668" s="2">
        <v>45653</v>
      </c>
      <c r="H668">
        <v>4047816</v>
      </c>
      <c r="I668" t="s">
        <v>30</v>
      </c>
      <c r="J668" t="s">
        <v>255</v>
      </c>
      <c r="K668">
        <v>11.96</v>
      </c>
      <c r="L668">
        <v>21</v>
      </c>
      <c r="M668" t="s">
        <v>248</v>
      </c>
      <c r="N668" t="s">
        <v>252</v>
      </c>
      <c r="O668">
        <v>5</v>
      </c>
      <c r="P668">
        <v>11.96</v>
      </c>
      <c r="Q668">
        <v>1.75</v>
      </c>
      <c r="R668">
        <v>20.93</v>
      </c>
      <c r="S668">
        <v>25.93</v>
      </c>
      <c r="T668">
        <v>5.5</v>
      </c>
      <c r="U668" s="91">
        <v>0</v>
      </c>
      <c r="V668" s="91">
        <v>5.5</v>
      </c>
      <c r="W668">
        <v>32.5</v>
      </c>
      <c r="X668">
        <v>0.35</v>
      </c>
      <c r="Y668">
        <v>11.375</v>
      </c>
      <c r="Z668" s="183">
        <v>14.555</v>
      </c>
      <c r="AA668" t="s">
        <v>23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11.375</v>
      </c>
    </row>
    <row r="669" spans="1:29" x14ac:dyDescent="0.25">
      <c r="A669" t="s">
        <v>143</v>
      </c>
      <c r="B669" t="s">
        <v>736</v>
      </c>
      <c r="C669" t="s">
        <v>694</v>
      </c>
      <c r="D669" s="3">
        <v>0</v>
      </c>
      <c r="E669" t="s">
        <v>75</v>
      </c>
      <c r="F669" t="s">
        <v>399</v>
      </c>
      <c r="G669" s="2">
        <v>45653</v>
      </c>
      <c r="H669">
        <v>4048905</v>
      </c>
      <c r="I669" t="s">
        <v>400</v>
      </c>
      <c r="J669" t="s">
        <v>251</v>
      </c>
      <c r="K669">
        <v>21.1</v>
      </c>
      <c r="L669">
        <v>58</v>
      </c>
      <c r="M669" t="s">
        <v>249</v>
      </c>
      <c r="N669" t="s">
        <v>252</v>
      </c>
      <c r="O669">
        <v>6.5</v>
      </c>
      <c r="P669">
        <v>21.1</v>
      </c>
      <c r="Q669">
        <v>2</v>
      </c>
      <c r="R669">
        <v>42.2</v>
      </c>
      <c r="S669">
        <v>48.7</v>
      </c>
      <c r="T669">
        <v>0</v>
      </c>
      <c r="U669" s="91">
        <v>0</v>
      </c>
      <c r="V669" s="91">
        <v>0</v>
      </c>
      <c r="W669">
        <v>32.5</v>
      </c>
      <c r="X669">
        <v>0.96666666666666667</v>
      </c>
      <c r="Y669">
        <v>31.416666666666668</v>
      </c>
      <c r="Z669" s="183">
        <v>17.283300000000001</v>
      </c>
      <c r="AA669" t="s">
        <v>23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31.416666666666668</v>
      </c>
    </row>
    <row r="670" spans="1:29" x14ac:dyDescent="0.25">
      <c r="A670" t="s">
        <v>136</v>
      </c>
      <c r="B670" t="s">
        <v>813</v>
      </c>
      <c r="C670" t="s">
        <v>1025</v>
      </c>
      <c r="D670" s="3">
        <v>0</v>
      </c>
      <c r="E670" t="s">
        <v>75</v>
      </c>
      <c r="F670" t="s">
        <v>229</v>
      </c>
      <c r="G670" s="2">
        <v>45653</v>
      </c>
      <c r="H670">
        <v>4048907</v>
      </c>
      <c r="I670" t="s">
        <v>55</v>
      </c>
      <c r="J670" t="s">
        <v>251</v>
      </c>
      <c r="K670">
        <v>21.1</v>
      </c>
      <c r="L670">
        <v>30</v>
      </c>
      <c r="M670" t="s">
        <v>249</v>
      </c>
      <c r="N670" t="s">
        <v>252</v>
      </c>
      <c r="O670">
        <v>6.5</v>
      </c>
      <c r="P670">
        <v>21.1</v>
      </c>
      <c r="Q670">
        <v>2</v>
      </c>
      <c r="R670">
        <v>42.2</v>
      </c>
      <c r="S670">
        <v>48.7</v>
      </c>
      <c r="T670">
        <v>0</v>
      </c>
      <c r="U670" s="91">
        <v>0</v>
      </c>
      <c r="V670" s="91">
        <v>0</v>
      </c>
      <c r="W670">
        <v>32.5</v>
      </c>
      <c r="X670">
        <v>0.5</v>
      </c>
      <c r="Y670">
        <v>16.25</v>
      </c>
      <c r="Z670" s="183">
        <v>32.450000000000003</v>
      </c>
      <c r="AA670" t="s">
        <v>23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16.25</v>
      </c>
    </row>
    <row r="671" spans="1:29" x14ac:dyDescent="0.25">
      <c r="A671" t="s">
        <v>141</v>
      </c>
      <c r="B671" t="s">
        <v>938</v>
      </c>
      <c r="C671" t="s">
        <v>1026</v>
      </c>
      <c r="D671" s="3">
        <v>0</v>
      </c>
      <c r="E671" t="s">
        <v>75</v>
      </c>
      <c r="F671" t="s">
        <v>406</v>
      </c>
      <c r="G671" s="2">
        <v>45653</v>
      </c>
      <c r="H671">
        <v>4047850</v>
      </c>
      <c r="I671" t="s">
        <v>66</v>
      </c>
      <c r="J671" t="s">
        <v>259</v>
      </c>
      <c r="K671">
        <v>16.420000000000002</v>
      </c>
      <c r="L671">
        <v>20</v>
      </c>
      <c r="M671" t="s">
        <v>248</v>
      </c>
      <c r="N671" t="s">
        <v>252</v>
      </c>
      <c r="O671">
        <v>5</v>
      </c>
      <c r="P671">
        <v>16.420000000000002</v>
      </c>
      <c r="Q671">
        <v>1.75</v>
      </c>
      <c r="R671">
        <v>28.735000000000003</v>
      </c>
      <c r="S671">
        <v>33.734999999999999</v>
      </c>
      <c r="T671">
        <v>5</v>
      </c>
      <c r="U671" s="91">
        <v>0</v>
      </c>
      <c r="V671" s="91">
        <v>5</v>
      </c>
      <c r="W671">
        <v>32.5</v>
      </c>
      <c r="X671">
        <v>0.33333333333333331</v>
      </c>
      <c r="Y671">
        <v>10.833333333333332</v>
      </c>
      <c r="Z671" s="183">
        <v>22.901700000000002</v>
      </c>
      <c r="AA671" t="s">
        <v>23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10.833333333333334</v>
      </c>
    </row>
    <row r="672" spans="1:29" x14ac:dyDescent="0.25">
      <c r="A672" t="s">
        <v>18</v>
      </c>
      <c r="B672" t="s">
        <v>929</v>
      </c>
      <c r="C672" t="s">
        <v>765</v>
      </c>
      <c r="D672" s="3">
        <v>0</v>
      </c>
      <c r="E672" t="s">
        <v>75</v>
      </c>
      <c r="F672" t="s">
        <v>403</v>
      </c>
      <c r="G672" s="2">
        <v>45653</v>
      </c>
      <c r="H672">
        <v>4047852</v>
      </c>
      <c r="I672" t="s">
        <v>404</v>
      </c>
      <c r="J672" t="s">
        <v>255</v>
      </c>
      <c r="K672">
        <v>11.95</v>
      </c>
      <c r="L672">
        <v>45</v>
      </c>
      <c r="M672" t="s">
        <v>248</v>
      </c>
      <c r="N672" t="s">
        <v>252</v>
      </c>
      <c r="O672">
        <v>6.5</v>
      </c>
      <c r="P672">
        <v>11.95</v>
      </c>
      <c r="Q672">
        <v>2</v>
      </c>
      <c r="R672">
        <v>23.9</v>
      </c>
      <c r="S672">
        <v>30.4</v>
      </c>
      <c r="T672">
        <v>5.5</v>
      </c>
      <c r="U672" s="91">
        <v>0</v>
      </c>
      <c r="V672" s="91">
        <v>5.5</v>
      </c>
      <c r="W672">
        <v>35.787500000000001</v>
      </c>
      <c r="X672">
        <v>0.75</v>
      </c>
      <c r="Y672">
        <v>26.840625000000003</v>
      </c>
      <c r="Z672" s="183">
        <v>3.5594000000000001</v>
      </c>
      <c r="AA672" t="s">
        <v>23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26.840624999999999</v>
      </c>
    </row>
    <row r="673" spans="1:29" x14ac:dyDescent="0.25">
      <c r="A673" t="s">
        <v>139</v>
      </c>
      <c r="B673" t="s">
        <v>517</v>
      </c>
      <c r="C673" t="s">
        <v>1023</v>
      </c>
      <c r="D673" s="3">
        <v>0</v>
      </c>
      <c r="E673" t="s">
        <v>75</v>
      </c>
      <c r="F673" t="s">
        <v>389</v>
      </c>
      <c r="G673" s="2">
        <v>45653</v>
      </c>
      <c r="H673">
        <v>4047854</v>
      </c>
      <c r="I673" t="s">
        <v>43</v>
      </c>
      <c r="J673" t="s">
        <v>255</v>
      </c>
      <c r="K673">
        <v>11.95</v>
      </c>
      <c r="L673">
        <v>26</v>
      </c>
      <c r="M673" t="s">
        <v>248</v>
      </c>
      <c r="N673" t="s">
        <v>252</v>
      </c>
      <c r="O673">
        <v>5</v>
      </c>
      <c r="P673">
        <v>11.95</v>
      </c>
      <c r="Q673">
        <v>1.75</v>
      </c>
      <c r="R673">
        <v>20.912499999999998</v>
      </c>
      <c r="S673">
        <v>25.912499999999998</v>
      </c>
      <c r="T673">
        <v>5</v>
      </c>
      <c r="U673" s="91">
        <v>0</v>
      </c>
      <c r="V673" s="91">
        <v>5</v>
      </c>
      <c r="W673">
        <v>29</v>
      </c>
      <c r="X673">
        <v>0.43333333333333335</v>
      </c>
      <c r="Y673">
        <v>12.566666666666666</v>
      </c>
      <c r="Z673" s="183">
        <v>13.345800000000001</v>
      </c>
      <c r="AA673" t="s">
        <v>37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12.566666666666666</v>
      </c>
    </row>
    <row r="674" spans="1:29" x14ac:dyDescent="0.25">
      <c r="A674" t="s">
        <v>18</v>
      </c>
      <c r="B674" t="s">
        <v>507</v>
      </c>
      <c r="C674" t="s">
        <v>457</v>
      </c>
      <c r="D674" s="3">
        <v>0</v>
      </c>
      <c r="E674" t="s">
        <v>75</v>
      </c>
      <c r="F674" t="s">
        <v>387</v>
      </c>
      <c r="G674" s="2">
        <v>45653</v>
      </c>
      <c r="H674">
        <v>4047817</v>
      </c>
      <c r="I674" t="s">
        <v>388</v>
      </c>
      <c r="J674" t="s">
        <v>255</v>
      </c>
      <c r="K674">
        <v>11.96</v>
      </c>
      <c r="L674">
        <v>20</v>
      </c>
      <c r="M674" t="s">
        <v>248</v>
      </c>
      <c r="N674" t="s">
        <v>252</v>
      </c>
      <c r="O674">
        <v>6.5</v>
      </c>
      <c r="P674">
        <v>11.96</v>
      </c>
      <c r="Q674">
        <v>2</v>
      </c>
      <c r="R674">
        <v>23.92</v>
      </c>
      <c r="S674">
        <v>30.42</v>
      </c>
      <c r="T674">
        <v>0</v>
      </c>
      <c r="U674" s="91">
        <v>0</v>
      </c>
      <c r="V674" s="91">
        <v>0</v>
      </c>
      <c r="W674">
        <v>35.787500000000001</v>
      </c>
      <c r="X674">
        <v>0.33333333333333331</v>
      </c>
      <c r="Y674">
        <v>11.929166666666667</v>
      </c>
      <c r="Z674" s="183">
        <v>18.4908</v>
      </c>
      <c r="AA674" t="s">
        <v>23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11.929166666666667</v>
      </c>
    </row>
    <row r="675" spans="1:29" x14ac:dyDescent="0.25">
      <c r="A675" t="s">
        <v>18</v>
      </c>
      <c r="B675" t="s">
        <v>845</v>
      </c>
      <c r="C675" t="s">
        <v>433</v>
      </c>
      <c r="D675" s="3">
        <v>0</v>
      </c>
      <c r="E675" t="s">
        <v>75</v>
      </c>
      <c r="F675" t="s">
        <v>403</v>
      </c>
      <c r="G675" s="2">
        <v>45653</v>
      </c>
      <c r="H675">
        <v>4048864</v>
      </c>
      <c r="I675" t="s">
        <v>404</v>
      </c>
      <c r="J675" t="s">
        <v>255</v>
      </c>
      <c r="K675">
        <v>12.75</v>
      </c>
      <c r="L675">
        <v>48</v>
      </c>
      <c r="M675" t="s">
        <v>248</v>
      </c>
      <c r="N675" t="s">
        <v>252</v>
      </c>
      <c r="O675">
        <v>6.5</v>
      </c>
      <c r="P675">
        <v>12.75</v>
      </c>
      <c r="Q675">
        <v>2</v>
      </c>
      <c r="R675">
        <v>25.5</v>
      </c>
      <c r="S675">
        <v>32</v>
      </c>
      <c r="T675">
        <v>5.5</v>
      </c>
      <c r="U675" s="91">
        <v>0</v>
      </c>
      <c r="V675" s="91">
        <v>5.5</v>
      </c>
      <c r="W675">
        <v>35.787500000000001</v>
      </c>
      <c r="X675">
        <v>0.8</v>
      </c>
      <c r="Y675">
        <v>28.630000000000003</v>
      </c>
      <c r="Z675" s="183">
        <v>3.37</v>
      </c>
      <c r="AA675" t="s">
        <v>23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28.630000000000003</v>
      </c>
    </row>
    <row r="676" spans="1:29" x14ac:dyDescent="0.25">
      <c r="A676" t="s">
        <v>133</v>
      </c>
      <c r="B676" t="s">
        <v>908</v>
      </c>
      <c r="C676" t="s">
        <v>686</v>
      </c>
      <c r="D676" s="3">
        <v>0</v>
      </c>
      <c r="E676" t="s">
        <v>75</v>
      </c>
      <c r="F676" t="s">
        <v>405</v>
      </c>
      <c r="G676" s="2">
        <v>45654</v>
      </c>
      <c r="H676">
        <v>4048880</v>
      </c>
      <c r="I676" t="s">
        <v>64</v>
      </c>
      <c r="J676" t="s">
        <v>255</v>
      </c>
      <c r="K676">
        <v>12.15</v>
      </c>
      <c r="L676">
        <v>30</v>
      </c>
      <c r="M676" t="s">
        <v>248</v>
      </c>
      <c r="N676" t="s">
        <v>252</v>
      </c>
      <c r="O676">
        <v>5</v>
      </c>
      <c r="P676">
        <v>12.15</v>
      </c>
      <c r="Q676">
        <v>1.75</v>
      </c>
      <c r="R676">
        <v>21.262499999999999</v>
      </c>
      <c r="S676">
        <v>26.262499999999999</v>
      </c>
      <c r="T676">
        <v>5.5</v>
      </c>
      <c r="U676" s="91">
        <v>0</v>
      </c>
      <c r="V676" s="91">
        <v>5.5</v>
      </c>
      <c r="W676">
        <v>32.5</v>
      </c>
      <c r="X676">
        <v>0.5</v>
      </c>
      <c r="Y676">
        <v>16.25</v>
      </c>
      <c r="Z676" s="183">
        <v>10.012499999999999</v>
      </c>
      <c r="AA676" t="s">
        <v>23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16.25</v>
      </c>
    </row>
    <row r="677" spans="1:29" x14ac:dyDescent="0.25">
      <c r="A677" t="s">
        <v>140</v>
      </c>
      <c r="B677" t="s">
        <v>502</v>
      </c>
      <c r="C677" t="s">
        <v>862</v>
      </c>
      <c r="D677" s="3">
        <v>0</v>
      </c>
      <c r="E677" t="s">
        <v>75</v>
      </c>
      <c r="F677" t="s">
        <v>385</v>
      </c>
      <c r="G677" s="2">
        <v>45654</v>
      </c>
      <c r="H677">
        <v>4046770</v>
      </c>
      <c r="I677" t="s">
        <v>386</v>
      </c>
      <c r="J677" t="s">
        <v>255</v>
      </c>
      <c r="K677">
        <v>15.59</v>
      </c>
      <c r="L677">
        <v>31</v>
      </c>
      <c r="M677" t="s">
        <v>248</v>
      </c>
      <c r="N677" t="s">
        <v>252</v>
      </c>
      <c r="O677">
        <v>5</v>
      </c>
      <c r="P677">
        <v>15.59</v>
      </c>
      <c r="Q677">
        <v>1.75</v>
      </c>
      <c r="R677">
        <v>27.282499999999999</v>
      </c>
      <c r="S677">
        <v>32.282499999999999</v>
      </c>
      <c r="T677">
        <v>5.5</v>
      </c>
      <c r="U677" s="91">
        <v>0</v>
      </c>
      <c r="V677" s="91">
        <v>5.5</v>
      </c>
      <c r="W677">
        <v>32.5</v>
      </c>
      <c r="X677">
        <v>0.51666666666666672</v>
      </c>
      <c r="Y677">
        <v>16.791666666666668</v>
      </c>
      <c r="Z677" s="183">
        <v>15.4908</v>
      </c>
      <c r="AA677" t="s">
        <v>23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16.791666666666668</v>
      </c>
    </row>
    <row r="678" spans="1:29" x14ac:dyDescent="0.25">
      <c r="A678" t="s">
        <v>133</v>
      </c>
      <c r="B678" t="s">
        <v>908</v>
      </c>
      <c r="C678" t="s">
        <v>712</v>
      </c>
      <c r="D678" s="3">
        <v>0</v>
      </c>
      <c r="E678" t="s">
        <v>75</v>
      </c>
      <c r="F678" t="s">
        <v>405</v>
      </c>
      <c r="G678" s="2">
        <v>45654</v>
      </c>
      <c r="H678">
        <v>4046409</v>
      </c>
      <c r="I678" t="s">
        <v>64</v>
      </c>
      <c r="J678" t="s">
        <v>257</v>
      </c>
      <c r="K678">
        <v>12.08</v>
      </c>
      <c r="L678">
        <v>21</v>
      </c>
      <c r="M678" t="s">
        <v>248</v>
      </c>
      <c r="N678" t="s">
        <v>252</v>
      </c>
      <c r="O678">
        <v>5</v>
      </c>
      <c r="P678">
        <v>12.08</v>
      </c>
      <c r="Q678">
        <v>1.75</v>
      </c>
      <c r="R678">
        <v>21.14</v>
      </c>
      <c r="S678">
        <v>26.14</v>
      </c>
      <c r="T678">
        <v>5.5</v>
      </c>
      <c r="U678" s="91">
        <v>0</v>
      </c>
      <c r="V678" s="91">
        <v>5.5</v>
      </c>
      <c r="W678">
        <v>32.5</v>
      </c>
      <c r="X678">
        <v>0.35</v>
      </c>
      <c r="Y678">
        <v>11.375</v>
      </c>
      <c r="Z678" s="183">
        <v>14.765000000000001</v>
      </c>
      <c r="AA678" t="s">
        <v>23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11.375</v>
      </c>
    </row>
    <row r="679" spans="1:29" x14ac:dyDescent="0.25">
      <c r="A679" t="s">
        <v>135</v>
      </c>
      <c r="B679" t="s">
        <v>1027</v>
      </c>
      <c r="C679" t="s">
        <v>1028</v>
      </c>
      <c r="D679" s="3">
        <v>0</v>
      </c>
      <c r="E679" t="s">
        <v>75</v>
      </c>
      <c r="F679" t="s">
        <v>402</v>
      </c>
      <c r="G679" s="2">
        <v>45654</v>
      </c>
      <c r="H679">
        <v>4046771</v>
      </c>
      <c r="I679" t="s">
        <v>30</v>
      </c>
      <c r="J679" t="s">
        <v>255</v>
      </c>
      <c r="K679">
        <v>15.59</v>
      </c>
      <c r="L679">
        <v>32</v>
      </c>
      <c r="M679" t="s">
        <v>248</v>
      </c>
      <c r="N679" t="s">
        <v>252</v>
      </c>
      <c r="O679">
        <v>5</v>
      </c>
      <c r="P679">
        <v>15.59</v>
      </c>
      <c r="Q679">
        <v>1.75</v>
      </c>
      <c r="R679">
        <v>27.282499999999999</v>
      </c>
      <c r="S679">
        <v>32.282499999999999</v>
      </c>
      <c r="T679">
        <v>5</v>
      </c>
      <c r="U679" s="91">
        <v>0</v>
      </c>
      <c r="V679" s="91">
        <v>5</v>
      </c>
      <c r="W679">
        <v>32.5</v>
      </c>
      <c r="X679">
        <v>0.53333333333333333</v>
      </c>
      <c r="Y679">
        <v>17.333333333333332</v>
      </c>
      <c r="Z679" s="183">
        <v>14.949199999999999</v>
      </c>
      <c r="AA679" t="s">
        <v>23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17.333333333333332</v>
      </c>
    </row>
    <row r="680" spans="1:29" x14ac:dyDescent="0.25">
      <c r="A680" t="s">
        <v>18</v>
      </c>
      <c r="B680" t="s">
        <v>947</v>
      </c>
      <c r="C680" t="s">
        <v>609</v>
      </c>
      <c r="D680" s="3">
        <v>0</v>
      </c>
      <c r="E680" t="s">
        <v>75</v>
      </c>
      <c r="F680" t="s">
        <v>380</v>
      </c>
      <c r="G680" s="2">
        <v>45654</v>
      </c>
      <c r="H680">
        <v>4046489</v>
      </c>
      <c r="I680" t="s">
        <v>69</v>
      </c>
      <c r="J680" t="s">
        <v>255</v>
      </c>
      <c r="K680">
        <v>29.43</v>
      </c>
      <c r="L680">
        <v>65</v>
      </c>
      <c r="M680" t="s">
        <v>248</v>
      </c>
      <c r="N680" t="s">
        <v>252</v>
      </c>
      <c r="O680">
        <v>6.5</v>
      </c>
      <c r="P680">
        <v>29.43</v>
      </c>
      <c r="Q680">
        <v>2</v>
      </c>
      <c r="R680">
        <v>58.86</v>
      </c>
      <c r="S680">
        <v>65.36</v>
      </c>
      <c r="T680">
        <v>0</v>
      </c>
      <c r="U680" s="91">
        <v>0</v>
      </c>
      <c r="V680" s="91">
        <v>0</v>
      </c>
      <c r="W680">
        <v>35.787500000000001</v>
      </c>
      <c r="X680">
        <v>1.0833333333333333</v>
      </c>
      <c r="Y680">
        <v>38.769791666666663</v>
      </c>
      <c r="Z680" s="183">
        <v>26.590199999999999</v>
      </c>
      <c r="AA680" t="s">
        <v>23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38.76979166666667</v>
      </c>
    </row>
    <row r="681" spans="1:29" x14ac:dyDescent="0.25">
      <c r="A681" t="s">
        <v>141</v>
      </c>
      <c r="B681" t="s">
        <v>667</v>
      </c>
      <c r="C681" t="s">
        <v>487</v>
      </c>
      <c r="D681" s="3">
        <v>0</v>
      </c>
      <c r="E681" t="s">
        <v>75</v>
      </c>
      <c r="F681" t="s">
        <v>406</v>
      </c>
      <c r="G681" s="2">
        <v>45654</v>
      </c>
      <c r="H681">
        <v>4046410</v>
      </c>
      <c r="I681" t="s">
        <v>66</v>
      </c>
      <c r="J681" t="s">
        <v>257</v>
      </c>
      <c r="K681">
        <v>12.08</v>
      </c>
      <c r="L681">
        <v>20</v>
      </c>
      <c r="M681" t="s">
        <v>248</v>
      </c>
      <c r="N681" t="s">
        <v>252</v>
      </c>
      <c r="O681">
        <v>5</v>
      </c>
      <c r="P681">
        <v>12.08</v>
      </c>
      <c r="Q681">
        <v>1.75</v>
      </c>
      <c r="R681">
        <v>21.14</v>
      </c>
      <c r="S681">
        <v>26.14</v>
      </c>
      <c r="T681">
        <v>5</v>
      </c>
      <c r="U681" s="91">
        <v>0</v>
      </c>
      <c r="V681" s="91">
        <v>5</v>
      </c>
      <c r="W681">
        <v>32.5</v>
      </c>
      <c r="X681">
        <v>0.33333333333333331</v>
      </c>
      <c r="Y681">
        <v>10.833333333333332</v>
      </c>
      <c r="Z681" s="183">
        <v>15.306699999999999</v>
      </c>
      <c r="AA681" t="s">
        <v>23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10.833333333333334</v>
      </c>
    </row>
    <row r="682" spans="1:29" x14ac:dyDescent="0.25">
      <c r="A682" t="s">
        <v>133</v>
      </c>
      <c r="B682" t="s">
        <v>490</v>
      </c>
      <c r="C682" t="s">
        <v>712</v>
      </c>
      <c r="D682" s="3">
        <v>0</v>
      </c>
      <c r="E682" t="s">
        <v>75</v>
      </c>
      <c r="F682" t="s">
        <v>405</v>
      </c>
      <c r="G682" s="2">
        <v>45654</v>
      </c>
      <c r="H682">
        <v>4046443</v>
      </c>
      <c r="I682" t="s">
        <v>64</v>
      </c>
      <c r="J682" t="s">
        <v>255</v>
      </c>
      <c r="K682">
        <v>7.93</v>
      </c>
      <c r="L682">
        <v>41</v>
      </c>
      <c r="M682" t="s">
        <v>248</v>
      </c>
      <c r="N682" t="s">
        <v>252</v>
      </c>
      <c r="O682">
        <v>5</v>
      </c>
      <c r="P682">
        <v>7.93</v>
      </c>
      <c r="Q682">
        <v>1.75</v>
      </c>
      <c r="R682">
        <v>13.8775</v>
      </c>
      <c r="S682">
        <v>18.877499999999998</v>
      </c>
      <c r="T682">
        <v>5.5</v>
      </c>
      <c r="U682" s="91">
        <v>0</v>
      </c>
      <c r="V682" s="91">
        <v>5.5</v>
      </c>
      <c r="W682">
        <v>32.5</v>
      </c>
      <c r="X682">
        <v>0.68333333333333335</v>
      </c>
      <c r="Y682">
        <v>22.208333333333332</v>
      </c>
      <c r="Z682" s="183">
        <v>-3.3308</v>
      </c>
      <c r="AA682" t="s">
        <v>23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22.208333333333332</v>
      </c>
    </row>
    <row r="683" spans="1:29" x14ac:dyDescent="0.25">
      <c r="A683" t="s">
        <v>140</v>
      </c>
      <c r="B683" t="s">
        <v>656</v>
      </c>
      <c r="C683" t="s">
        <v>619</v>
      </c>
      <c r="D683" s="3">
        <v>1</v>
      </c>
      <c r="E683" t="s">
        <v>75</v>
      </c>
      <c r="F683" t="s">
        <v>385</v>
      </c>
      <c r="G683" s="2">
        <v>45654</v>
      </c>
      <c r="H683">
        <v>4046488</v>
      </c>
      <c r="I683" t="s">
        <v>386</v>
      </c>
      <c r="J683" t="s">
        <v>255</v>
      </c>
      <c r="K683">
        <v>29.43</v>
      </c>
      <c r="L683">
        <v>71</v>
      </c>
      <c r="M683" t="s">
        <v>248</v>
      </c>
      <c r="N683" t="s">
        <v>252</v>
      </c>
      <c r="O683">
        <v>5</v>
      </c>
      <c r="P683">
        <v>29.43</v>
      </c>
      <c r="Q683">
        <v>1.75</v>
      </c>
      <c r="R683">
        <v>51.502499999999998</v>
      </c>
      <c r="S683">
        <v>56.502499999999998</v>
      </c>
      <c r="T683">
        <v>5.5</v>
      </c>
      <c r="U683" s="91">
        <v>5.5</v>
      </c>
      <c r="V683" s="91">
        <v>0</v>
      </c>
      <c r="W683">
        <v>32.5</v>
      </c>
      <c r="X683">
        <v>1.1833333333333333</v>
      </c>
      <c r="Y683">
        <v>38.458333333333336</v>
      </c>
      <c r="Z683" s="183">
        <v>18.0442</v>
      </c>
      <c r="AA683" t="s">
        <v>23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38.458333333333336</v>
      </c>
    </row>
    <row r="684" spans="1:29" x14ac:dyDescent="0.25">
      <c r="A684" t="s">
        <v>138</v>
      </c>
      <c r="B684" t="s">
        <v>989</v>
      </c>
      <c r="C684" t="s">
        <v>1008</v>
      </c>
      <c r="D684" s="3">
        <v>0</v>
      </c>
      <c r="E684" t="s">
        <v>75</v>
      </c>
      <c r="F684" t="s">
        <v>384</v>
      </c>
      <c r="G684" s="2">
        <v>45654</v>
      </c>
      <c r="H684">
        <v>4049485</v>
      </c>
      <c r="I684" t="s">
        <v>36</v>
      </c>
      <c r="J684" t="s">
        <v>256</v>
      </c>
      <c r="K684">
        <v>24.28</v>
      </c>
      <c r="L684">
        <v>26</v>
      </c>
      <c r="M684" t="s">
        <v>248</v>
      </c>
      <c r="N684" t="s">
        <v>252</v>
      </c>
      <c r="O684">
        <v>5</v>
      </c>
      <c r="P684">
        <v>24.28</v>
      </c>
      <c r="Q684">
        <v>1.75</v>
      </c>
      <c r="R684">
        <v>42.49</v>
      </c>
      <c r="S684">
        <v>47.49</v>
      </c>
      <c r="T684">
        <v>5</v>
      </c>
      <c r="U684" s="91">
        <v>0</v>
      </c>
      <c r="V684" s="91">
        <v>5</v>
      </c>
      <c r="W684">
        <v>29</v>
      </c>
      <c r="X684">
        <v>0.43333333333333335</v>
      </c>
      <c r="Y684">
        <v>12.566666666666666</v>
      </c>
      <c r="Z684" s="183">
        <v>34.923299999999998</v>
      </c>
      <c r="AA684" t="s">
        <v>37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12.566666666666666</v>
      </c>
    </row>
    <row r="685" spans="1:29" x14ac:dyDescent="0.25">
      <c r="A685" t="s">
        <v>18</v>
      </c>
      <c r="B685" t="s">
        <v>1029</v>
      </c>
      <c r="C685" t="s">
        <v>859</v>
      </c>
      <c r="D685" s="3">
        <v>0</v>
      </c>
      <c r="E685" t="s">
        <v>75</v>
      </c>
      <c r="F685" t="s">
        <v>394</v>
      </c>
      <c r="G685" s="2">
        <v>45654</v>
      </c>
      <c r="H685">
        <v>4049606</v>
      </c>
      <c r="I685" t="s">
        <v>24</v>
      </c>
      <c r="J685" t="s">
        <v>258</v>
      </c>
      <c r="K685">
        <v>6.02</v>
      </c>
      <c r="L685">
        <v>9</v>
      </c>
      <c r="M685" t="s">
        <v>249</v>
      </c>
      <c r="N685" t="s">
        <v>252</v>
      </c>
      <c r="O685">
        <v>6.5</v>
      </c>
      <c r="P685">
        <v>6.02</v>
      </c>
      <c r="Q685">
        <v>2</v>
      </c>
      <c r="R685">
        <v>12.04</v>
      </c>
      <c r="S685">
        <v>18.54</v>
      </c>
      <c r="T685">
        <v>0</v>
      </c>
      <c r="U685" s="91">
        <v>0</v>
      </c>
      <c r="V685" s="91">
        <v>0</v>
      </c>
      <c r="W685">
        <v>35.787500000000001</v>
      </c>
      <c r="X685">
        <v>0.15</v>
      </c>
      <c r="Y685">
        <v>5.368125</v>
      </c>
      <c r="Z685" s="183">
        <v>13.171900000000001</v>
      </c>
      <c r="AA685" t="s">
        <v>23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5.3681250000000009</v>
      </c>
    </row>
    <row r="686" spans="1:29" x14ac:dyDescent="0.25">
      <c r="A686" t="s">
        <v>140</v>
      </c>
      <c r="B686" t="s">
        <v>866</v>
      </c>
      <c r="C686" t="s">
        <v>565</v>
      </c>
      <c r="D686" s="3">
        <v>0</v>
      </c>
      <c r="E686" t="s">
        <v>75</v>
      </c>
      <c r="F686" t="s">
        <v>385</v>
      </c>
      <c r="G686" s="2">
        <v>45654</v>
      </c>
      <c r="H686">
        <v>4049607</v>
      </c>
      <c r="I686" t="s">
        <v>386</v>
      </c>
      <c r="J686" t="s">
        <v>258</v>
      </c>
      <c r="K686">
        <v>6.02</v>
      </c>
      <c r="L686">
        <v>13</v>
      </c>
      <c r="M686" t="s">
        <v>249</v>
      </c>
      <c r="N686" t="s">
        <v>252</v>
      </c>
      <c r="O686">
        <v>6.5</v>
      </c>
      <c r="P686">
        <v>6.02</v>
      </c>
      <c r="Q686">
        <v>2</v>
      </c>
      <c r="R686">
        <v>12.04</v>
      </c>
      <c r="S686">
        <v>18.54</v>
      </c>
      <c r="T686">
        <v>0</v>
      </c>
      <c r="U686" s="91">
        <v>0</v>
      </c>
      <c r="V686" s="91">
        <v>0</v>
      </c>
      <c r="W686">
        <v>32.5</v>
      </c>
      <c r="X686">
        <v>0.21666666666666667</v>
      </c>
      <c r="Y686">
        <v>7.041666666666667</v>
      </c>
      <c r="Z686" s="183">
        <v>11.4983</v>
      </c>
      <c r="AA686" t="s">
        <v>23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7.041666666666667</v>
      </c>
    </row>
    <row r="687" spans="1:29" x14ac:dyDescent="0.25">
      <c r="A687" t="s">
        <v>141</v>
      </c>
      <c r="B687" t="s">
        <v>1030</v>
      </c>
      <c r="C687" t="s">
        <v>847</v>
      </c>
      <c r="D687" s="3">
        <v>0</v>
      </c>
      <c r="E687" t="s">
        <v>75</v>
      </c>
      <c r="F687" t="s">
        <v>406</v>
      </c>
      <c r="G687" s="2">
        <v>45654</v>
      </c>
      <c r="H687">
        <v>4048974</v>
      </c>
      <c r="I687" t="s">
        <v>66</v>
      </c>
      <c r="J687" t="s">
        <v>251</v>
      </c>
      <c r="K687">
        <v>14.88</v>
      </c>
      <c r="L687">
        <v>29</v>
      </c>
      <c r="M687" t="s">
        <v>249</v>
      </c>
      <c r="N687" t="s">
        <v>252</v>
      </c>
      <c r="O687">
        <v>6.5</v>
      </c>
      <c r="P687">
        <v>14.88</v>
      </c>
      <c r="Q687">
        <v>2</v>
      </c>
      <c r="R687">
        <v>29.76</v>
      </c>
      <c r="S687">
        <v>36.260000000000005</v>
      </c>
      <c r="T687">
        <v>5.5</v>
      </c>
      <c r="U687" s="91">
        <v>0</v>
      </c>
      <c r="V687" s="91">
        <v>5.5</v>
      </c>
      <c r="W687">
        <v>32.5</v>
      </c>
      <c r="X687">
        <v>0.48333333333333334</v>
      </c>
      <c r="Y687">
        <v>15.708333333333334</v>
      </c>
      <c r="Z687" s="183">
        <v>20.5517</v>
      </c>
      <c r="AA687" t="s">
        <v>23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15.708333333333334</v>
      </c>
    </row>
    <row r="688" spans="1:29" x14ac:dyDescent="0.25">
      <c r="A688" t="s">
        <v>135</v>
      </c>
      <c r="B688" t="s">
        <v>506</v>
      </c>
      <c r="C688" t="s">
        <v>644</v>
      </c>
      <c r="D688" s="3">
        <v>1</v>
      </c>
      <c r="E688" t="s">
        <v>75</v>
      </c>
      <c r="F688" t="s">
        <v>402</v>
      </c>
      <c r="G688" s="2">
        <v>45654</v>
      </c>
      <c r="H688">
        <v>4049787</v>
      </c>
      <c r="I688" t="s">
        <v>30</v>
      </c>
      <c r="J688" t="s">
        <v>408</v>
      </c>
      <c r="K688">
        <v>31.58</v>
      </c>
      <c r="L688">
        <v>37</v>
      </c>
      <c r="M688" t="s">
        <v>248</v>
      </c>
      <c r="N688" t="s">
        <v>252</v>
      </c>
      <c r="O688">
        <v>5</v>
      </c>
      <c r="P688">
        <v>31.58</v>
      </c>
      <c r="Q688">
        <v>1.75</v>
      </c>
      <c r="R688">
        <v>55.265000000000001</v>
      </c>
      <c r="S688">
        <v>60.265000000000001</v>
      </c>
      <c r="T688">
        <v>5.5</v>
      </c>
      <c r="U688" s="91">
        <v>5.5</v>
      </c>
      <c r="V688" s="91">
        <v>0</v>
      </c>
      <c r="W688">
        <v>32.5</v>
      </c>
      <c r="X688">
        <v>0.6166666666666667</v>
      </c>
      <c r="Y688">
        <v>20.041666666666668</v>
      </c>
      <c r="Z688" s="183">
        <v>40.223300000000002</v>
      </c>
      <c r="AA688" t="s">
        <v>23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20.041666666666668</v>
      </c>
    </row>
    <row r="689" spans="1:29" x14ac:dyDescent="0.25">
      <c r="A689" t="s">
        <v>18</v>
      </c>
      <c r="B689" t="s">
        <v>617</v>
      </c>
      <c r="C689" t="s">
        <v>931</v>
      </c>
      <c r="D689" s="3">
        <v>0</v>
      </c>
      <c r="E689" t="s">
        <v>75</v>
      </c>
      <c r="F689" t="s">
        <v>380</v>
      </c>
      <c r="G689" s="2">
        <v>45654</v>
      </c>
      <c r="H689">
        <v>4048892</v>
      </c>
      <c r="I689" t="s">
        <v>69</v>
      </c>
      <c r="J689" t="s">
        <v>255</v>
      </c>
      <c r="K689">
        <v>26.97</v>
      </c>
      <c r="L689">
        <v>42</v>
      </c>
      <c r="M689" t="s">
        <v>248</v>
      </c>
      <c r="N689" t="s">
        <v>252</v>
      </c>
      <c r="O689">
        <v>6.5</v>
      </c>
      <c r="P689">
        <v>26.97</v>
      </c>
      <c r="Q689">
        <v>2</v>
      </c>
      <c r="R689">
        <v>53.94</v>
      </c>
      <c r="S689">
        <v>60.44</v>
      </c>
      <c r="T689">
        <v>5.5</v>
      </c>
      <c r="U689" s="91">
        <v>0</v>
      </c>
      <c r="V689" s="91">
        <v>5.5</v>
      </c>
      <c r="W689">
        <v>35.787500000000001</v>
      </c>
      <c r="X689">
        <v>0.7</v>
      </c>
      <c r="Y689">
        <v>25.05125</v>
      </c>
      <c r="Z689" s="183">
        <v>35.388800000000003</v>
      </c>
      <c r="AA689" t="s">
        <v>23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25.05125</v>
      </c>
    </row>
    <row r="690" spans="1:29" x14ac:dyDescent="0.25">
      <c r="A690" t="s">
        <v>133</v>
      </c>
      <c r="B690" t="s">
        <v>848</v>
      </c>
      <c r="C690" t="s">
        <v>943</v>
      </c>
      <c r="D690" s="3">
        <v>0</v>
      </c>
      <c r="E690" t="s">
        <v>75</v>
      </c>
      <c r="F690" t="s">
        <v>405</v>
      </c>
      <c r="G690" s="2">
        <v>45654</v>
      </c>
      <c r="H690">
        <v>4048881</v>
      </c>
      <c r="I690" t="s">
        <v>64</v>
      </c>
      <c r="J690" t="s">
        <v>255</v>
      </c>
      <c r="K690">
        <v>12.15</v>
      </c>
      <c r="L690">
        <v>20</v>
      </c>
      <c r="M690" t="s">
        <v>248</v>
      </c>
      <c r="N690" t="s">
        <v>252</v>
      </c>
      <c r="O690">
        <v>5</v>
      </c>
      <c r="P690">
        <v>12.15</v>
      </c>
      <c r="Q690">
        <v>1.75</v>
      </c>
      <c r="R690">
        <v>21.262499999999999</v>
      </c>
      <c r="S690">
        <v>26.262499999999999</v>
      </c>
      <c r="T690">
        <v>5.5</v>
      </c>
      <c r="U690" s="91">
        <v>0</v>
      </c>
      <c r="V690" s="91">
        <v>5.5</v>
      </c>
      <c r="W690">
        <v>32.5</v>
      </c>
      <c r="X690">
        <v>0.33333333333333331</v>
      </c>
      <c r="Y690">
        <v>10.833333333333332</v>
      </c>
      <c r="Z690" s="183">
        <v>15.4292</v>
      </c>
      <c r="AA690" t="s">
        <v>23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10.833333333333334</v>
      </c>
    </row>
    <row r="691" spans="1:29" x14ac:dyDescent="0.25">
      <c r="A691" t="s">
        <v>135</v>
      </c>
      <c r="B691" t="s">
        <v>1002</v>
      </c>
      <c r="C691" t="s">
        <v>677</v>
      </c>
      <c r="D691" s="3">
        <v>0</v>
      </c>
      <c r="E691" t="s">
        <v>75</v>
      </c>
      <c r="F691" t="s">
        <v>402</v>
      </c>
      <c r="G691" s="2">
        <v>45654</v>
      </c>
      <c r="H691">
        <v>4049492</v>
      </c>
      <c r="I691" t="s">
        <v>30</v>
      </c>
      <c r="J691" t="s">
        <v>407</v>
      </c>
      <c r="K691">
        <v>24.28</v>
      </c>
      <c r="L691">
        <v>30</v>
      </c>
      <c r="M691" t="s">
        <v>248</v>
      </c>
      <c r="N691" t="s">
        <v>252</v>
      </c>
      <c r="O691">
        <v>5</v>
      </c>
      <c r="P691">
        <v>24.28</v>
      </c>
      <c r="Q691">
        <v>1.75</v>
      </c>
      <c r="R691">
        <v>42.49</v>
      </c>
      <c r="S691">
        <v>47.49</v>
      </c>
      <c r="T691">
        <v>0</v>
      </c>
      <c r="U691" s="91">
        <v>0</v>
      </c>
      <c r="V691" s="91">
        <v>0</v>
      </c>
      <c r="W691">
        <v>32.5</v>
      </c>
      <c r="X691">
        <v>0.5</v>
      </c>
      <c r="Y691">
        <v>16.25</v>
      </c>
      <c r="Z691" s="183">
        <v>31.24</v>
      </c>
      <c r="AA691" t="s">
        <v>23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16.25</v>
      </c>
    </row>
    <row r="692" spans="1:29" x14ac:dyDescent="0.25">
      <c r="A692" t="s">
        <v>18</v>
      </c>
      <c r="B692" t="s">
        <v>799</v>
      </c>
      <c r="C692" t="s">
        <v>644</v>
      </c>
      <c r="D692" s="3">
        <v>0</v>
      </c>
      <c r="E692" t="s">
        <v>75</v>
      </c>
      <c r="F692" t="s">
        <v>390</v>
      </c>
      <c r="G692" s="2">
        <v>45655</v>
      </c>
      <c r="H692">
        <v>4048982</v>
      </c>
      <c r="I692" t="s">
        <v>19</v>
      </c>
      <c r="J692" t="s">
        <v>391</v>
      </c>
      <c r="K692">
        <v>13.29</v>
      </c>
      <c r="L692">
        <v>29</v>
      </c>
      <c r="M692" t="s">
        <v>248</v>
      </c>
      <c r="N692" t="s">
        <v>252</v>
      </c>
      <c r="O692">
        <v>6.5</v>
      </c>
      <c r="P692">
        <v>13.29</v>
      </c>
      <c r="Q692">
        <v>2</v>
      </c>
      <c r="R692">
        <v>26.58</v>
      </c>
      <c r="S692">
        <v>33.08</v>
      </c>
      <c r="T692">
        <v>5.5</v>
      </c>
      <c r="U692" s="91">
        <v>0</v>
      </c>
      <c r="V692" s="91">
        <v>5.5</v>
      </c>
      <c r="W692">
        <v>35.787500000000001</v>
      </c>
      <c r="X692">
        <v>0.48333333333333334</v>
      </c>
      <c r="Y692">
        <v>17.297291666666666</v>
      </c>
      <c r="Z692" s="183">
        <v>15.7827</v>
      </c>
      <c r="AA692" t="s">
        <v>20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17.29729166666667</v>
      </c>
    </row>
    <row r="693" spans="1:29" x14ac:dyDescent="0.25">
      <c r="A693" t="s">
        <v>18</v>
      </c>
      <c r="B693" t="s">
        <v>960</v>
      </c>
      <c r="C693" t="s">
        <v>793</v>
      </c>
      <c r="D693" s="3">
        <v>0</v>
      </c>
      <c r="E693" t="s">
        <v>75</v>
      </c>
      <c r="F693" t="s">
        <v>390</v>
      </c>
      <c r="G693" s="2">
        <v>45655</v>
      </c>
      <c r="H693">
        <v>4046651</v>
      </c>
      <c r="I693" t="s">
        <v>19</v>
      </c>
      <c r="J693" t="s">
        <v>251</v>
      </c>
      <c r="K693">
        <v>19.62</v>
      </c>
      <c r="L693">
        <v>6</v>
      </c>
      <c r="M693" t="s">
        <v>249</v>
      </c>
      <c r="N693" t="s">
        <v>252</v>
      </c>
      <c r="O693">
        <v>6.5</v>
      </c>
      <c r="P693">
        <v>19.62</v>
      </c>
      <c r="Q693">
        <v>2</v>
      </c>
      <c r="R693">
        <v>39.24</v>
      </c>
      <c r="S693">
        <v>45.74</v>
      </c>
      <c r="T693">
        <v>3.75</v>
      </c>
      <c r="U693" s="91">
        <v>0</v>
      </c>
      <c r="V693" s="91">
        <v>3.75</v>
      </c>
      <c r="W693">
        <v>35.787500000000001</v>
      </c>
      <c r="X693">
        <v>0.1</v>
      </c>
      <c r="Y693">
        <v>3.5787500000000003</v>
      </c>
      <c r="Z693" s="183">
        <v>42.161200000000001</v>
      </c>
      <c r="AA693" t="s">
        <v>20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3.5787500000000003</v>
      </c>
    </row>
    <row r="694" spans="1:29" x14ac:dyDescent="0.25">
      <c r="A694" t="s">
        <v>18</v>
      </c>
      <c r="B694" t="s">
        <v>449</v>
      </c>
      <c r="C694" t="s">
        <v>854</v>
      </c>
      <c r="D694" s="3">
        <v>0</v>
      </c>
      <c r="E694" t="s">
        <v>75</v>
      </c>
      <c r="F694" t="s">
        <v>394</v>
      </c>
      <c r="G694" s="2">
        <v>45655</v>
      </c>
      <c r="H694">
        <v>4047219</v>
      </c>
      <c r="I694" t="s">
        <v>24</v>
      </c>
      <c r="J694" t="s">
        <v>257</v>
      </c>
      <c r="K694">
        <v>9.56</v>
      </c>
      <c r="L694">
        <v>16</v>
      </c>
      <c r="M694" t="s">
        <v>248</v>
      </c>
      <c r="N694" t="s">
        <v>252</v>
      </c>
      <c r="O694">
        <v>6.5</v>
      </c>
      <c r="P694">
        <v>9.56</v>
      </c>
      <c r="Q694">
        <v>2</v>
      </c>
      <c r="R694">
        <v>19.12</v>
      </c>
      <c r="S694">
        <v>25.62</v>
      </c>
      <c r="T694">
        <v>5</v>
      </c>
      <c r="U694" s="91">
        <v>0</v>
      </c>
      <c r="V694" s="91">
        <v>5</v>
      </c>
      <c r="W694">
        <v>35.787500000000001</v>
      </c>
      <c r="X694">
        <v>0.26666666666666666</v>
      </c>
      <c r="Y694">
        <v>9.543333333333333</v>
      </c>
      <c r="Z694" s="183">
        <v>16.076699999999999</v>
      </c>
      <c r="AA694" t="s">
        <v>23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9.543333333333333</v>
      </c>
    </row>
    <row r="695" spans="1:29" x14ac:dyDescent="0.25">
      <c r="A695" t="s">
        <v>133</v>
      </c>
      <c r="B695" t="s">
        <v>497</v>
      </c>
      <c r="C695" t="s">
        <v>563</v>
      </c>
      <c r="D695" s="3">
        <v>0</v>
      </c>
      <c r="E695" t="s">
        <v>75</v>
      </c>
      <c r="F695" t="s">
        <v>405</v>
      </c>
      <c r="G695" s="2">
        <v>45655</v>
      </c>
      <c r="H695">
        <v>4047220</v>
      </c>
      <c r="I695" t="s">
        <v>64</v>
      </c>
      <c r="J695" t="s">
        <v>257</v>
      </c>
      <c r="K695">
        <v>9.56</v>
      </c>
      <c r="L695">
        <v>19</v>
      </c>
      <c r="M695" t="s">
        <v>248</v>
      </c>
      <c r="N695" t="s">
        <v>252</v>
      </c>
      <c r="O695">
        <v>5</v>
      </c>
      <c r="P695">
        <v>9.56</v>
      </c>
      <c r="Q695">
        <v>1.75</v>
      </c>
      <c r="R695">
        <v>16.73</v>
      </c>
      <c r="S695">
        <v>21.73</v>
      </c>
      <c r="T695">
        <v>5.5</v>
      </c>
      <c r="U695" s="91">
        <v>0</v>
      </c>
      <c r="V695" s="91">
        <v>5.5</v>
      </c>
      <c r="W695">
        <v>32.5</v>
      </c>
      <c r="X695">
        <v>0.31666666666666665</v>
      </c>
      <c r="Y695">
        <v>10.291666666666666</v>
      </c>
      <c r="Z695" s="183">
        <v>11.4383</v>
      </c>
      <c r="AA695" t="s">
        <v>23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10.291666666666666</v>
      </c>
    </row>
    <row r="696" spans="1:29" x14ac:dyDescent="0.25">
      <c r="A696" t="s">
        <v>18</v>
      </c>
      <c r="B696" t="s">
        <v>1031</v>
      </c>
      <c r="C696" t="s">
        <v>796</v>
      </c>
      <c r="D696" s="3">
        <v>0</v>
      </c>
      <c r="E696" t="s">
        <v>75</v>
      </c>
      <c r="F696" t="s">
        <v>380</v>
      </c>
      <c r="G696" s="2">
        <v>45655</v>
      </c>
      <c r="H696">
        <v>4047319</v>
      </c>
      <c r="I696" t="s">
        <v>69</v>
      </c>
      <c r="J696" t="s">
        <v>255</v>
      </c>
      <c r="K696">
        <v>16.59</v>
      </c>
      <c r="L696">
        <v>43</v>
      </c>
      <c r="M696" t="s">
        <v>248</v>
      </c>
      <c r="N696" t="s">
        <v>252</v>
      </c>
      <c r="O696">
        <v>6.5</v>
      </c>
      <c r="P696">
        <v>16.59</v>
      </c>
      <c r="Q696">
        <v>2</v>
      </c>
      <c r="R696">
        <v>33.18</v>
      </c>
      <c r="S696">
        <v>39.68</v>
      </c>
      <c r="T696">
        <v>5.5</v>
      </c>
      <c r="U696" s="91">
        <v>0</v>
      </c>
      <c r="V696" s="91">
        <v>5.5</v>
      </c>
      <c r="W696">
        <v>35.787500000000001</v>
      </c>
      <c r="X696">
        <v>0.71666666666666667</v>
      </c>
      <c r="Y696">
        <v>25.647708333333334</v>
      </c>
      <c r="Z696" s="183">
        <v>14.032299999999999</v>
      </c>
      <c r="AA696" t="s">
        <v>23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25.647708333333334</v>
      </c>
    </row>
    <row r="697" spans="1:29" x14ac:dyDescent="0.25">
      <c r="A697" t="s">
        <v>133</v>
      </c>
      <c r="B697" t="s">
        <v>520</v>
      </c>
      <c r="C697" t="s">
        <v>917</v>
      </c>
      <c r="D697" s="3">
        <v>0</v>
      </c>
      <c r="E697" t="s">
        <v>75</v>
      </c>
      <c r="F697" t="s">
        <v>405</v>
      </c>
      <c r="G697" s="2">
        <v>45655</v>
      </c>
      <c r="H697">
        <v>4047320</v>
      </c>
      <c r="I697" t="s">
        <v>64</v>
      </c>
      <c r="J697" t="s">
        <v>256</v>
      </c>
      <c r="K697">
        <v>16.59</v>
      </c>
      <c r="L697">
        <v>23</v>
      </c>
      <c r="M697" t="s">
        <v>248</v>
      </c>
      <c r="N697" t="s">
        <v>252</v>
      </c>
      <c r="O697">
        <v>5</v>
      </c>
      <c r="P697">
        <v>16.59</v>
      </c>
      <c r="Q697">
        <v>1.75</v>
      </c>
      <c r="R697">
        <v>29.032499999999999</v>
      </c>
      <c r="S697">
        <v>34.032499999999999</v>
      </c>
      <c r="T697">
        <v>10</v>
      </c>
      <c r="U697" s="91">
        <v>0</v>
      </c>
      <c r="V697" s="91">
        <v>10</v>
      </c>
      <c r="W697">
        <v>32.5</v>
      </c>
      <c r="X697">
        <v>0.38333333333333336</v>
      </c>
      <c r="Y697">
        <v>12.458333333333334</v>
      </c>
      <c r="Z697" s="183">
        <v>21.574200000000001</v>
      </c>
      <c r="AA697" t="s">
        <v>23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12.458333333333334</v>
      </c>
    </row>
    <row r="698" spans="1:29" x14ac:dyDescent="0.25">
      <c r="A698" t="s">
        <v>18</v>
      </c>
      <c r="B698" t="s">
        <v>1032</v>
      </c>
      <c r="C698" t="s">
        <v>1033</v>
      </c>
      <c r="D698" s="3">
        <v>0</v>
      </c>
      <c r="E698" t="s">
        <v>75</v>
      </c>
      <c r="F698" t="s">
        <v>394</v>
      </c>
      <c r="G698" s="2">
        <v>45655</v>
      </c>
      <c r="H698">
        <v>4049847</v>
      </c>
      <c r="I698" t="s">
        <v>24</v>
      </c>
      <c r="J698" t="s">
        <v>255</v>
      </c>
      <c r="K698">
        <v>10.49</v>
      </c>
      <c r="L698">
        <v>18</v>
      </c>
      <c r="M698" t="s">
        <v>248</v>
      </c>
      <c r="N698" t="s">
        <v>252</v>
      </c>
      <c r="O698">
        <v>6.5</v>
      </c>
      <c r="P698">
        <v>10.49</v>
      </c>
      <c r="Q698">
        <v>2</v>
      </c>
      <c r="R698">
        <v>20.98</v>
      </c>
      <c r="S698">
        <v>27.48</v>
      </c>
      <c r="T698">
        <v>5.5</v>
      </c>
      <c r="U698" s="91">
        <v>0</v>
      </c>
      <c r="V698" s="91">
        <v>5.5</v>
      </c>
      <c r="W698">
        <v>35.787500000000001</v>
      </c>
      <c r="X698">
        <v>0.3</v>
      </c>
      <c r="Y698">
        <v>10.73625</v>
      </c>
      <c r="Z698" s="183">
        <v>16.7438</v>
      </c>
      <c r="AA698" t="s">
        <v>23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10.736250000000002</v>
      </c>
    </row>
    <row r="699" spans="1:29" x14ac:dyDescent="0.25">
      <c r="A699" t="s">
        <v>18</v>
      </c>
      <c r="B699" t="s">
        <v>860</v>
      </c>
      <c r="C699" t="s">
        <v>716</v>
      </c>
      <c r="D699" s="3">
        <v>0</v>
      </c>
      <c r="E699" t="s">
        <v>75</v>
      </c>
      <c r="F699" t="s">
        <v>394</v>
      </c>
      <c r="G699" s="2">
        <v>45655</v>
      </c>
      <c r="H699">
        <v>4049477</v>
      </c>
      <c r="I699" t="s">
        <v>24</v>
      </c>
      <c r="J699" t="s">
        <v>255</v>
      </c>
      <c r="K699">
        <v>13.41</v>
      </c>
      <c r="L699">
        <v>38</v>
      </c>
      <c r="M699" t="s">
        <v>248</v>
      </c>
      <c r="N699" t="s">
        <v>252</v>
      </c>
      <c r="O699">
        <v>6.5</v>
      </c>
      <c r="P699">
        <v>13.41</v>
      </c>
      <c r="Q699">
        <v>2</v>
      </c>
      <c r="R699">
        <v>26.82</v>
      </c>
      <c r="S699">
        <v>33.32</v>
      </c>
      <c r="T699">
        <v>5.5</v>
      </c>
      <c r="U699" s="91">
        <v>0</v>
      </c>
      <c r="V699" s="91">
        <v>5.5</v>
      </c>
      <c r="W699">
        <v>35.787500000000001</v>
      </c>
      <c r="X699">
        <v>0.6333333333333333</v>
      </c>
      <c r="Y699">
        <v>22.665416666666665</v>
      </c>
      <c r="Z699" s="183">
        <v>10.6546</v>
      </c>
      <c r="AA699" t="s">
        <v>23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22.665416666666665</v>
      </c>
    </row>
    <row r="700" spans="1:29" x14ac:dyDescent="0.25">
      <c r="A700" t="s">
        <v>133</v>
      </c>
      <c r="B700" t="s">
        <v>1034</v>
      </c>
      <c r="C700" t="s">
        <v>1035</v>
      </c>
      <c r="D700" s="3">
        <v>0</v>
      </c>
      <c r="E700" t="s">
        <v>75</v>
      </c>
      <c r="F700" t="s">
        <v>405</v>
      </c>
      <c r="G700" s="2">
        <v>45655</v>
      </c>
      <c r="H700">
        <v>4049687</v>
      </c>
      <c r="I700" t="s">
        <v>64</v>
      </c>
      <c r="J700" t="s">
        <v>257</v>
      </c>
      <c r="K700">
        <v>31.54</v>
      </c>
      <c r="L700">
        <v>43</v>
      </c>
      <c r="M700" t="s">
        <v>248</v>
      </c>
      <c r="N700" t="s">
        <v>252</v>
      </c>
      <c r="O700">
        <v>5</v>
      </c>
      <c r="P700">
        <v>31.54</v>
      </c>
      <c r="Q700">
        <v>1.75</v>
      </c>
      <c r="R700">
        <v>55.195</v>
      </c>
      <c r="S700">
        <v>60.195</v>
      </c>
      <c r="T700">
        <v>5.5</v>
      </c>
      <c r="U700" s="91">
        <v>0</v>
      </c>
      <c r="V700" s="91">
        <v>5.5</v>
      </c>
      <c r="W700">
        <v>32.5</v>
      </c>
      <c r="X700">
        <v>0.71666666666666667</v>
      </c>
      <c r="Y700">
        <v>23.291666666666668</v>
      </c>
      <c r="Z700" s="183">
        <v>36.903300000000002</v>
      </c>
      <c r="AA700" t="s">
        <v>23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23.291666666666668</v>
      </c>
    </row>
    <row r="701" spans="1:29" x14ac:dyDescent="0.25">
      <c r="A701" t="s">
        <v>18</v>
      </c>
      <c r="B701" t="s">
        <v>663</v>
      </c>
      <c r="C701" t="s">
        <v>971</v>
      </c>
      <c r="D701" s="3">
        <v>0</v>
      </c>
      <c r="E701" t="s">
        <v>75</v>
      </c>
      <c r="F701" t="s">
        <v>380</v>
      </c>
      <c r="G701" s="2">
        <v>45655</v>
      </c>
      <c r="H701">
        <v>4049848</v>
      </c>
      <c r="I701" t="s">
        <v>69</v>
      </c>
      <c r="J701" t="s">
        <v>255</v>
      </c>
      <c r="K701">
        <v>10.49</v>
      </c>
      <c r="L701">
        <v>12</v>
      </c>
      <c r="M701" t="s">
        <v>248</v>
      </c>
      <c r="N701" t="s">
        <v>252</v>
      </c>
      <c r="O701">
        <v>6.5</v>
      </c>
      <c r="P701">
        <v>10.49</v>
      </c>
      <c r="Q701">
        <v>2</v>
      </c>
      <c r="R701">
        <v>20.98</v>
      </c>
      <c r="S701">
        <v>27.48</v>
      </c>
      <c r="T701">
        <v>5</v>
      </c>
      <c r="U701" s="91">
        <v>0</v>
      </c>
      <c r="V701" s="91">
        <v>5</v>
      </c>
      <c r="W701">
        <v>35.787500000000001</v>
      </c>
      <c r="X701">
        <v>0.2</v>
      </c>
      <c r="Y701">
        <v>7.1575000000000006</v>
      </c>
      <c r="Z701" s="183">
        <v>20.322500000000002</v>
      </c>
      <c r="AA701" t="s">
        <v>23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7.1575000000000006</v>
      </c>
    </row>
    <row r="702" spans="1:29" x14ac:dyDescent="0.25">
      <c r="A702" t="s">
        <v>143</v>
      </c>
      <c r="B702" t="s">
        <v>1036</v>
      </c>
      <c r="C702" t="s">
        <v>1037</v>
      </c>
      <c r="D702" s="3">
        <v>0</v>
      </c>
      <c r="E702" t="s">
        <v>75</v>
      </c>
      <c r="F702" t="s">
        <v>399</v>
      </c>
      <c r="G702" s="2">
        <v>45655</v>
      </c>
      <c r="H702">
        <v>4049643</v>
      </c>
      <c r="I702" t="s">
        <v>400</v>
      </c>
      <c r="J702" t="s">
        <v>255</v>
      </c>
      <c r="K702">
        <v>15.59</v>
      </c>
      <c r="L702">
        <v>25</v>
      </c>
      <c r="M702" t="s">
        <v>248</v>
      </c>
      <c r="N702" t="s">
        <v>252</v>
      </c>
      <c r="O702">
        <v>5</v>
      </c>
      <c r="P702">
        <v>15.59</v>
      </c>
      <c r="Q702">
        <v>1.75</v>
      </c>
      <c r="R702">
        <v>27.282499999999999</v>
      </c>
      <c r="S702">
        <v>32.282499999999999</v>
      </c>
      <c r="T702">
        <v>5</v>
      </c>
      <c r="U702" s="91">
        <v>0</v>
      </c>
      <c r="V702" s="91">
        <v>5</v>
      </c>
      <c r="W702">
        <v>32.5</v>
      </c>
      <c r="X702">
        <v>0.41666666666666669</v>
      </c>
      <c r="Y702">
        <v>13.541666666666668</v>
      </c>
      <c r="Z702" s="183">
        <v>18.7408</v>
      </c>
      <c r="AA702" t="s">
        <v>23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13.541666666666666</v>
      </c>
    </row>
    <row r="703" spans="1:29" x14ac:dyDescent="0.25">
      <c r="A703" t="s">
        <v>18</v>
      </c>
      <c r="B703" t="s">
        <v>932</v>
      </c>
      <c r="C703" t="s">
        <v>620</v>
      </c>
      <c r="D703" s="3">
        <v>0</v>
      </c>
      <c r="E703" t="s">
        <v>75</v>
      </c>
      <c r="F703" t="s">
        <v>394</v>
      </c>
      <c r="G703" s="2">
        <v>45655</v>
      </c>
      <c r="H703">
        <v>4049641</v>
      </c>
      <c r="I703" t="s">
        <v>24</v>
      </c>
      <c r="J703" t="s">
        <v>255</v>
      </c>
      <c r="K703">
        <v>15.59</v>
      </c>
      <c r="L703">
        <v>51</v>
      </c>
      <c r="M703" t="s">
        <v>248</v>
      </c>
      <c r="N703" t="s">
        <v>252</v>
      </c>
      <c r="O703">
        <v>6.5</v>
      </c>
      <c r="P703">
        <v>15.59</v>
      </c>
      <c r="Q703">
        <v>2</v>
      </c>
      <c r="R703">
        <v>31.18</v>
      </c>
      <c r="S703">
        <v>37.68</v>
      </c>
      <c r="T703">
        <v>5.5</v>
      </c>
      <c r="U703" s="91">
        <v>0</v>
      </c>
      <c r="V703" s="91">
        <v>5.5</v>
      </c>
      <c r="W703">
        <v>35.787500000000001</v>
      </c>
      <c r="X703">
        <v>0.85</v>
      </c>
      <c r="Y703">
        <v>30.419374999999999</v>
      </c>
      <c r="Z703" s="183">
        <v>7.2606000000000002</v>
      </c>
      <c r="AA703" t="s">
        <v>23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30.419375000000002</v>
      </c>
    </row>
    <row r="704" spans="1:29" x14ac:dyDescent="0.25">
      <c r="A704" t="s">
        <v>18</v>
      </c>
      <c r="B704" t="s">
        <v>952</v>
      </c>
      <c r="C704" t="s">
        <v>1038</v>
      </c>
      <c r="D704" s="3">
        <v>0</v>
      </c>
      <c r="E704" t="s">
        <v>75</v>
      </c>
      <c r="F704" t="s">
        <v>380</v>
      </c>
      <c r="G704" s="2">
        <v>45655</v>
      </c>
      <c r="H704">
        <v>4049543</v>
      </c>
      <c r="I704" t="s">
        <v>69</v>
      </c>
      <c r="J704" t="s">
        <v>255</v>
      </c>
      <c r="K704">
        <v>32.909999999999997</v>
      </c>
      <c r="L704">
        <v>61</v>
      </c>
      <c r="M704" t="s">
        <v>248</v>
      </c>
      <c r="N704" t="s">
        <v>252</v>
      </c>
      <c r="O704">
        <v>6.5</v>
      </c>
      <c r="P704">
        <v>32.909999999999997</v>
      </c>
      <c r="Q704">
        <v>2</v>
      </c>
      <c r="R704">
        <v>65.819999999999993</v>
      </c>
      <c r="S704">
        <v>72.319999999999993</v>
      </c>
      <c r="T704">
        <v>5.5</v>
      </c>
      <c r="U704" s="91">
        <v>0</v>
      </c>
      <c r="V704" s="91">
        <v>5.5</v>
      </c>
      <c r="W704">
        <v>35.787500000000001</v>
      </c>
      <c r="X704">
        <v>1.0166666666666666</v>
      </c>
      <c r="Y704">
        <v>36.383958333333332</v>
      </c>
      <c r="Z704" s="183">
        <v>35.936</v>
      </c>
      <c r="AA704" t="s">
        <v>23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36.383958333333332</v>
      </c>
    </row>
    <row r="705" spans="1:29" x14ac:dyDescent="0.25">
      <c r="A705" t="s">
        <v>136</v>
      </c>
      <c r="B705" t="s">
        <v>710</v>
      </c>
      <c r="C705" t="s">
        <v>426</v>
      </c>
      <c r="D705" s="3">
        <v>0</v>
      </c>
      <c r="E705" t="s">
        <v>75</v>
      </c>
      <c r="F705" t="s">
        <v>228</v>
      </c>
      <c r="G705" s="2">
        <v>45655</v>
      </c>
      <c r="H705">
        <v>4047321</v>
      </c>
      <c r="I705" t="s">
        <v>58</v>
      </c>
      <c r="J705" t="s">
        <v>251</v>
      </c>
      <c r="K705">
        <v>29.52</v>
      </c>
      <c r="L705">
        <v>35</v>
      </c>
      <c r="M705" t="s">
        <v>249</v>
      </c>
      <c r="N705" t="s">
        <v>252</v>
      </c>
      <c r="O705">
        <v>6.5</v>
      </c>
      <c r="P705">
        <v>29.52</v>
      </c>
      <c r="Q705">
        <v>2</v>
      </c>
      <c r="R705">
        <v>59.04</v>
      </c>
      <c r="S705">
        <v>65.539999999999992</v>
      </c>
      <c r="T705">
        <v>5.5</v>
      </c>
      <c r="U705" s="91">
        <v>0</v>
      </c>
      <c r="V705" s="91">
        <v>5.5</v>
      </c>
      <c r="W705">
        <v>32.5</v>
      </c>
      <c r="X705">
        <v>0.58333333333333337</v>
      </c>
      <c r="Y705">
        <v>18.958333333333336</v>
      </c>
      <c r="Z705" s="183">
        <v>46.581699999999998</v>
      </c>
      <c r="AA705" t="s">
        <v>23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18.958333333333332</v>
      </c>
    </row>
    <row r="706" spans="1:29" x14ac:dyDescent="0.25">
      <c r="A706" t="s">
        <v>133</v>
      </c>
      <c r="B706" t="s">
        <v>1009</v>
      </c>
      <c r="C706" t="s">
        <v>980</v>
      </c>
      <c r="D706" s="3">
        <v>0</v>
      </c>
      <c r="E706" t="s">
        <v>75</v>
      </c>
      <c r="F706" t="s">
        <v>405</v>
      </c>
      <c r="G706" s="2">
        <v>45655</v>
      </c>
      <c r="H706">
        <v>4049554</v>
      </c>
      <c r="I706" t="s">
        <v>64</v>
      </c>
      <c r="J706" t="s">
        <v>257</v>
      </c>
      <c r="K706">
        <v>30.84</v>
      </c>
      <c r="L706">
        <v>60</v>
      </c>
      <c r="M706" t="s">
        <v>248</v>
      </c>
      <c r="N706" t="s">
        <v>252</v>
      </c>
      <c r="O706">
        <v>5</v>
      </c>
      <c r="P706">
        <v>30.84</v>
      </c>
      <c r="Q706">
        <v>1.75</v>
      </c>
      <c r="R706">
        <v>53.97</v>
      </c>
      <c r="S706">
        <v>58.97</v>
      </c>
      <c r="T706">
        <v>5.5</v>
      </c>
      <c r="U706" s="91">
        <v>0</v>
      </c>
      <c r="V706" s="91">
        <v>5.5</v>
      </c>
      <c r="W706">
        <v>32.5</v>
      </c>
      <c r="X706">
        <v>1</v>
      </c>
      <c r="Y706">
        <v>32.5</v>
      </c>
      <c r="Z706" s="183">
        <v>26.47</v>
      </c>
      <c r="AA706" t="s">
        <v>23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32.5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ColWidth="8.85546875"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42578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147</v>
      </c>
      <c r="F1" s="72">
        <v>7755.02</v>
      </c>
      <c r="I1" s="236" t="s">
        <v>273</v>
      </c>
      <c r="J1" s="237"/>
      <c r="K1" s="238" t="s">
        <v>274</v>
      </c>
      <c r="L1" s="239"/>
    </row>
    <row r="2" spans="2:30" ht="19.5" thickBot="1" x14ac:dyDescent="0.35">
      <c r="B2" s="129" t="s">
        <v>148</v>
      </c>
      <c r="C2" s="133">
        <v>7517.43</v>
      </c>
      <c r="D2" s="2" t="s">
        <v>149</v>
      </c>
      <c r="F2" s="72">
        <v>7.5</v>
      </c>
      <c r="H2"/>
      <c r="I2" s="113" t="s">
        <v>150</v>
      </c>
      <c r="J2" s="114" t="s">
        <v>151</v>
      </c>
      <c r="K2" s="115" t="s">
        <v>150</v>
      </c>
      <c r="L2" s="116" t="s">
        <v>151</v>
      </c>
      <c r="M2" s="117" t="s">
        <v>152</v>
      </c>
      <c r="P2" s="1" t="s">
        <v>153</v>
      </c>
      <c r="R2" s="65">
        <v>2114.27</v>
      </c>
      <c r="T2" s="127" t="s">
        <v>154</v>
      </c>
      <c r="U2" s="130">
        <v>1020</v>
      </c>
      <c r="V2" s="4"/>
      <c r="W2" s="127" t="s">
        <v>155</v>
      </c>
      <c r="X2" s="130">
        <v>0</v>
      </c>
    </row>
    <row r="3" spans="2:30" ht="18.75" x14ac:dyDescent="0.3">
      <c r="B3" s="47"/>
      <c r="C3" s="8"/>
      <c r="D3" s="2" t="s">
        <v>156</v>
      </c>
      <c r="F3" s="72">
        <v>265</v>
      </c>
      <c r="H3" s="77" t="s">
        <v>23</v>
      </c>
      <c r="I3" s="119">
        <v>1333.43</v>
      </c>
      <c r="J3" s="120">
        <v>111.11916666666667</v>
      </c>
      <c r="K3" s="120">
        <v>1286.3869999999999</v>
      </c>
      <c r="L3" s="120">
        <v>107.19891666666668</v>
      </c>
      <c r="M3" s="118">
        <v>0</v>
      </c>
      <c r="P3" s="1" t="s">
        <v>157</v>
      </c>
      <c r="R3" s="65">
        <v>1352.85</v>
      </c>
      <c r="T3" s="66" t="s">
        <v>158</v>
      </c>
      <c r="U3" s="65">
        <v>0</v>
      </c>
      <c r="V3" s="4"/>
      <c r="W3" s="66" t="s">
        <v>159</v>
      </c>
      <c r="X3" s="65">
        <v>0</v>
      </c>
    </row>
    <row r="4" spans="2:30" ht="18.75" x14ac:dyDescent="0.3">
      <c r="D4" s="2" t="s">
        <v>160</v>
      </c>
      <c r="F4" s="72">
        <v>201.25</v>
      </c>
      <c r="G4" s="50"/>
      <c r="H4" s="77" t="s">
        <v>20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161</v>
      </c>
      <c r="R4" s="176">
        <v>2799</v>
      </c>
      <c r="T4" s="66" t="s">
        <v>162</v>
      </c>
      <c r="U4" s="65">
        <v>1020</v>
      </c>
      <c r="V4" s="4"/>
      <c r="W4" s="66" t="s">
        <v>95</v>
      </c>
      <c r="X4" s="65">
        <v>0</v>
      </c>
    </row>
    <row r="5" spans="2:30" ht="18.75" x14ac:dyDescent="0.3">
      <c r="B5" s="34" t="s">
        <v>146</v>
      </c>
      <c r="C5" s="7"/>
      <c r="D5" s="48" t="s">
        <v>163</v>
      </c>
      <c r="F5" s="177">
        <v>473.75</v>
      </c>
      <c r="G5" s="4"/>
      <c r="H5" s="77" t="s">
        <v>37</v>
      </c>
      <c r="I5" s="119">
        <v>1038.874</v>
      </c>
      <c r="J5" s="120">
        <v>54.677578947368424</v>
      </c>
      <c r="K5" s="120">
        <v>1024.865</v>
      </c>
      <c r="L5" s="120">
        <v>53.940263157894734</v>
      </c>
      <c r="M5" s="118"/>
      <c r="P5" s="1" t="s">
        <v>164</v>
      </c>
      <c r="Q5" s="64"/>
      <c r="R5" s="51">
        <v>46.65</v>
      </c>
      <c r="T5" s="66" t="s">
        <v>165</v>
      </c>
      <c r="U5" s="65">
        <v>0</v>
      </c>
      <c r="V5" s="4"/>
      <c r="W5" s="66" t="s">
        <v>96</v>
      </c>
      <c r="X5" s="65">
        <v>0</v>
      </c>
    </row>
    <row r="6" spans="2:30" ht="19.5" thickBot="1" x14ac:dyDescent="0.35">
      <c r="B6" s="34"/>
      <c r="C6" s="7"/>
      <c r="D6" s="48" t="s">
        <v>166</v>
      </c>
      <c r="F6" s="134">
        <v>75.239999999999995</v>
      </c>
      <c r="G6" s="137"/>
      <c r="H6" s="78" t="s">
        <v>84</v>
      </c>
      <c r="I6" s="121">
        <v>2372.3040000000001</v>
      </c>
      <c r="J6" s="122">
        <v>165.7967456140351</v>
      </c>
      <c r="K6" s="122">
        <v>2311.252</v>
      </c>
      <c r="L6" s="122">
        <v>161.13917982456141</v>
      </c>
      <c r="M6" s="123">
        <v>0</v>
      </c>
      <c r="P6" s="1" t="s">
        <v>167</v>
      </c>
      <c r="Q6" s="5"/>
      <c r="R6" s="65">
        <v>1180.92</v>
      </c>
      <c r="T6" s="66" t="s">
        <v>168</v>
      </c>
      <c r="U6" s="65">
        <v>0</v>
      </c>
    </row>
    <row r="7" spans="2:30" ht="18.75" x14ac:dyDescent="0.3">
      <c r="B7" s="34"/>
      <c r="C7" s="7"/>
      <c r="F7" s="41"/>
      <c r="G7" s="240" t="s">
        <v>169</v>
      </c>
      <c r="H7" s="240"/>
      <c r="I7" s="136">
        <v>39.79</v>
      </c>
      <c r="K7" s="85">
        <v>35.450000000000003</v>
      </c>
      <c r="M7" s="135">
        <v>75.239999999999995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41" t="s">
        <v>136</v>
      </c>
      <c r="C9" s="241"/>
      <c r="D9" s="241"/>
      <c r="H9" s="41"/>
      <c r="J9" s="85"/>
    </row>
    <row r="10" spans="2:30" ht="23.45" customHeight="1" thickBot="1" x14ac:dyDescent="0.4">
      <c r="B10" s="242" t="s">
        <v>170</v>
      </c>
      <c r="C10" s="243"/>
      <c r="D10" s="243"/>
      <c r="E10" s="243"/>
      <c r="F10" s="243"/>
      <c r="G10" s="243"/>
      <c r="H10" s="243"/>
      <c r="I10" s="243"/>
      <c r="J10" s="243"/>
      <c r="K10" s="243"/>
      <c r="L10" s="243"/>
      <c r="M10" s="243"/>
      <c r="N10" s="244"/>
      <c r="P10" s="234" t="s">
        <v>171</v>
      </c>
      <c r="Q10" s="235"/>
      <c r="R10" s="235"/>
      <c r="S10" s="235"/>
      <c r="T10" s="235"/>
      <c r="U10" s="235"/>
      <c r="V10" s="235"/>
      <c r="W10" s="235"/>
      <c r="X10" s="235"/>
      <c r="Y10" s="235"/>
      <c r="Z10" s="235"/>
      <c r="AA10" s="235"/>
      <c r="AB10" s="235"/>
      <c r="AC10" s="235"/>
    </row>
    <row r="11" spans="2:30" s="32" customFormat="1" ht="44.1" customHeight="1" thickBot="1" x14ac:dyDescent="0.3">
      <c r="B11" s="38" t="s">
        <v>6</v>
      </c>
      <c r="C11" s="39" t="s">
        <v>7</v>
      </c>
      <c r="D11" s="39" t="s">
        <v>172</v>
      </c>
      <c r="E11" s="40" t="s">
        <v>9</v>
      </c>
      <c r="F11" s="39" t="s">
        <v>10</v>
      </c>
      <c r="G11" s="39" t="s">
        <v>173</v>
      </c>
      <c r="H11" s="40" t="s">
        <v>15</v>
      </c>
      <c r="I11" s="81" t="s">
        <v>174</v>
      </c>
      <c r="J11" s="81" t="s">
        <v>175</v>
      </c>
      <c r="K11" s="81" t="s">
        <v>16</v>
      </c>
      <c r="L11" s="53" t="s">
        <v>176</v>
      </c>
      <c r="M11" s="94" t="s">
        <v>177</v>
      </c>
      <c r="N11" s="63" t="s">
        <v>178</v>
      </c>
      <c r="P11" s="42" t="s">
        <v>179</v>
      </c>
      <c r="Q11" s="43" t="s">
        <v>180</v>
      </c>
      <c r="R11" s="43" t="s">
        <v>6</v>
      </c>
      <c r="S11" s="43" t="s">
        <v>181</v>
      </c>
      <c r="T11" s="43" t="s">
        <v>182</v>
      </c>
      <c r="U11" s="43" t="s">
        <v>183</v>
      </c>
      <c r="V11" s="43" t="s">
        <v>184</v>
      </c>
      <c r="W11" s="43" t="s">
        <v>185</v>
      </c>
      <c r="X11" s="52" t="s">
        <v>186</v>
      </c>
      <c r="Y11" s="44" t="s">
        <v>187</v>
      </c>
      <c r="Z11" s="45" t="s">
        <v>188</v>
      </c>
      <c r="AA11" s="44" t="s">
        <v>189</v>
      </c>
      <c r="AB11" s="45" t="s">
        <v>190</v>
      </c>
      <c r="AC11" s="46" t="s">
        <v>191</v>
      </c>
    </row>
    <row r="12" spans="2:30" x14ac:dyDescent="0.25">
      <c r="B12" s="35">
        <v>45572</v>
      </c>
      <c r="C12" s="10" t="s">
        <v>17</v>
      </c>
      <c r="D12" s="11" t="s">
        <v>234</v>
      </c>
      <c r="E12" s="13">
        <v>220</v>
      </c>
      <c r="F12" s="13" t="s">
        <v>37</v>
      </c>
      <c r="G12" s="13">
        <v>11</v>
      </c>
      <c r="H12" s="13">
        <v>10.55</v>
      </c>
      <c r="I12" s="82">
        <v>0</v>
      </c>
      <c r="J12" s="82">
        <v>0.53300000000000003</v>
      </c>
      <c r="K12" s="86">
        <v>221.09899999999999</v>
      </c>
      <c r="L12" s="73">
        <v>29</v>
      </c>
      <c r="M12" s="95">
        <v>10.017000000000001</v>
      </c>
      <c r="N12" s="74">
        <v>290.49</v>
      </c>
      <c r="P12" s="14" t="s">
        <v>75</v>
      </c>
      <c r="Q12" s="11" t="s">
        <v>228</v>
      </c>
      <c r="R12" s="12">
        <v>45572</v>
      </c>
      <c r="S12" s="11">
        <v>3997367</v>
      </c>
      <c r="T12" s="13">
        <v>220</v>
      </c>
      <c r="U12" s="13" t="s">
        <v>255</v>
      </c>
      <c r="V12" s="11">
        <v>14.02</v>
      </c>
      <c r="W12" s="11">
        <v>46</v>
      </c>
      <c r="X12" s="11" t="s">
        <v>248</v>
      </c>
      <c r="Y12" s="13" t="s">
        <v>252</v>
      </c>
      <c r="Z12" s="166">
        <v>5</v>
      </c>
      <c r="AA12" s="180">
        <v>14.02</v>
      </c>
      <c r="AB12" s="181">
        <v>1.75</v>
      </c>
      <c r="AC12" s="181">
        <v>24.535</v>
      </c>
      <c r="AD12">
        <v>29.535</v>
      </c>
    </row>
    <row r="13" spans="2:30" x14ac:dyDescent="0.25">
      <c r="B13" s="36">
        <v>45572</v>
      </c>
      <c r="C13" s="15" t="s">
        <v>17</v>
      </c>
      <c r="D13" s="16" t="s">
        <v>229</v>
      </c>
      <c r="E13" s="18">
        <v>204</v>
      </c>
      <c r="F13" s="18" t="s">
        <v>23</v>
      </c>
      <c r="G13" s="18">
        <v>8</v>
      </c>
      <c r="H13" s="18">
        <v>10.417</v>
      </c>
      <c r="I13" s="83">
        <v>0</v>
      </c>
      <c r="J13" s="83">
        <v>0.5</v>
      </c>
      <c r="K13" s="87">
        <v>171.67099999999999</v>
      </c>
      <c r="L13" s="75">
        <v>32.5</v>
      </c>
      <c r="M13" s="96">
        <v>9.9169999999999998</v>
      </c>
      <c r="N13" s="76">
        <v>322.3</v>
      </c>
      <c r="P13" s="15" t="s">
        <v>75</v>
      </c>
      <c r="Q13" s="16" t="s">
        <v>228</v>
      </c>
      <c r="R13" s="17">
        <v>45572</v>
      </c>
      <c r="S13" s="16">
        <v>3997381</v>
      </c>
      <c r="T13" s="18">
        <v>220</v>
      </c>
      <c r="U13" s="18" t="s">
        <v>255</v>
      </c>
      <c r="V13" s="16">
        <v>4.38</v>
      </c>
      <c r="W13" s="16">
        <v>21</v>
      </c>
      <c r="X13" s="16" t="s">
        <v>248</v>
      </c>
      <c r="Y13" s="18" t="s">
        <v>252</v>
      </c>
      <c r="Z13" s="167">
        <v>5</v>
      </c>
      <c r="AA13" s="31">
        <v>4.38</v>
      </c>
      <c r="AB13" s="23">
        <v>1.75</v>
      </c>
      <c r="AC13" s="23">
        <v>7.665</v>
      </c>
      <c r="AD13">
        <v>12.664999999999999</v>
      </c>
    </row>
    <row r="14" spans="2:30" x14ac:dyDescent="0.25">
      <c r="B14" s="36">
        <v>45573</v>
      </c>
      <c r="C14" s="15" t="s">
        <v>17</v>
      </c>
      <c r="D14" s="16" t="s">
        <v>229</v>
      </c>
      <c r="E14" s="18">
        <v>204</v>
      </c>
      <c r="F14" s="18" t="s">
        <v>23</v>
      </c>
      <c r="G14" s="18">
        <v>6</v>
      </c>
      <c r="H14" s="18">
        <v>10.516999999999999</v>
      </c>
      <c r="I14" s="83">
        <v>0</v>
      </c>
      <c r="J14" s="83">
        <v>0.45</v>
      </c>
      <c r="K14" s="87">
        <v>225.9</v>
      </c>
      <c r="L14" s="75">
        <v>32.5</v>
      </c>
      <c r="M14" s="96">
        <v>10.067</v>
      </c>
      <c r="N14" s="76">
        <v>327.18</v>
      </c>
      <c r="P14" s="15" t="s">
        <v>75</v>
      </c>
      <c r="Q14" s="16" t="s">
        <v>228</v>
      </c>
      <c r="R14" s="17">
        <v>45572</v>
      </c>
      <c r="S14" s="16">
        <v>3998452</v>
      </c>
      <c r="T14" s="18">
        <v>220</v>
      </c>
      <c r="U14" s="18" t="s">
        <v>275</v>
      </c>
      <c r="V14" s="16">
        <v>15.38</v>
      </c>
      <c r="W14" s="16">
        <v>53</v>
      </c>
      <c r="X14" s="16" t="s">
        <v>249</v>
      </c>
      <c r="Y14" s="18" t="s">
        <v>252</v>
      </c>
      <c r="Z14" s="167">
        <v>6.5</v>
      </c>
      <c r="AA14" s="31">
        <v>15.38</v>
      </c>
      <c r="AB14" s="23">
        <v>2</v>
      </c>
      <c r="AC14" s="23">
        <v>30.76</v>
      </c>
      <c r="AD14">
        <v>37.260000000000005</v>
      </c>
    </row>
    <row r="15" spans="2:30" x14ac:dyDescent="0.25">
      <c r="B15" s="36">
        <v>45573</v>
      </c>
      <c r="C15" s="15" t="s">
        <v>17</v>
      </c>
      <c r="D15" s="16" t="s">
        <v>228</v>
      </c>
      <c r="E15" s="18">
        <v>220</v>
      </c>
      <c r="F15" s="18" t="s">
        <v>37</v>
      </c>
      <c r="G15" s="18">
        <v>13</v>
      </c>
      <c r="H15" s="18">
        <v>10.717000000000001</v>
      </c>
      <c r="I15" s="83">
        <v>0</v>
      </c>
      <c r="J15" s="83">
        <v>0.5</v>
      </c>
      <c r="K15" s="87">
        <v>261.02300000000002</v>
      </c>
      <c r="L15" s="75">
        <v>29</v>
      </c>
      <c r="M15" s="96">
        <v>10.217000000000001</v>
      </c>
      <c r="N15" s="76">
        <v>296.29000000000002</v>
      </c>
      <c r="P15" t="s">
        <v>75</v>
      </c>
      <c r="Q15" s="16" t="s">
        <v>228</v>
      </c>
      <c r="R15" s="17">
        <v>45572</v>
      </c>
      <c r="S15" s="16">
        <v>3998507</v>
      </c>
      <c r="T15" s="18">
        <v>220</v>
      </c>
      <c r="U15" s="18" t="s">
        <v>251</v>
      </c>
      <c r="V15" s="16">
        <v>24.21</v>
      </c>
      <c r="W15" s="16">
        <v>29</v>
      </c>
      <c r="X15" s="16" t="s">
        <v>249</v>
      </c>
      <c r="Y15" s="18" t="s">
        <v>252</v>
      </c>
      <c r="Z15" s="167">
        <v>6.5</v>
      </c>
      <c r="AA15" s="31">
        <v>24.21</v>
      </c>
      <c r="AB15" s="23">
        <v>2</v>
      </c>
      <c r="AC15" s="23">
        <v>48.42</v>
      </c>
      <c r="AD15">
        <v>54.92</v>
      </c>
    </row>
    <row r="16" spans="2:30" x14ac:dyDescent="0.25">
      <c r="B16" s="36">
        <v>45574</v>
      </c>
      <c r="C16" s="15" t="s">
        <v>17</v>
      </c>
      <c r="D16" s="16" t="s">
        <v>229</v>
      </c>
      <c r="E16" s="18">
        <v>204</v>
      </c>
      <c r="F16" s="18" t="s">
        <v>23</v>
      </c>
      <c r="G16" s="18">
        <v>11</v>
      </c>
      <c r="H16" s="18">
        <v>11.233000000000001</v>
      </c>
      <c r="I16" s="83">
        <v>0</v>
      </c>
      <c r="J16" s="83">
        <v>0.45</v>
      </c>
      <c r="K16" s="87">
        <v>252.41800000000001</v>
      </c>
      <c r="L16" s="75">
        <v>32.5</v>
      </c>
      <c r="M16" s="96">
        <v>10.783000000000001</v>
      </c>
      <c r="N16" s="76">
        <v>350.45</v>
      </c>
      <c r="P16" s="15" t="s">
        <v>75</v>
      </c>
      <c r="Q16" s="16" t="s">
        <v>234</v>
      </c>
      <c r="R16" s="17">
        <v>45572</v>
      </c>
      <c r="S16" s="16">
        <v>3997256</v>
      </c>
      <c r="T16" s="18">
        <v>220</v>
      </c>
      <c r="U16" s="18" t="s">
        <v>257</v>
      </c>
      <c r="V16" s="16">
        <v>8.35</v>
      </c>
      <c r="W16" s="16">
        <v>20</v>
      </c>
      <c r="X16" s="16" t="s">
        <v>248</v>
      </c>
      <c r="Y16" s="18" t="s">
        <v>252</v>
      </c>
      <c r="Z16" s="167">
        <v>5</v>
      </c>
      <c r="AA16" s="31">
        <v>8.35</v>
      </c>
      <c r="AB16" s="23">
        <v>1.75</v>
      </c>
      <c r="AC16" s="23">
        <v>14.612499999999999</v>
      </c>
      <c r="AD16">
        <v>19.612499999999997</v>
      </c>
    </row>
    <row r="17" spans="2:30" x14ac:dyDescent="0.25">
      <c r="B17" s="36">
        <v>45574</v>
      </c>
      <c r="C17" s="15" t="s">
        <v>17</v>
      </c>
      <c r="D17" s="16" t="s">
        <v>234</v>
      </c>
      <c r="E17" s="18">
        <v>220</v>
      </c>
      <c r="F17" s="18" t="s">
        <v>37</v>
      </c>
      <c r="G17" s="18">
        <v>8</v>
      </c>
      <c r="H17" s="18">
        <v>10.516999999999999</v>
      </c>
      <c r="I17" s="83">
        <v>0</v>
      </c>
      <c r="J17" s="83">
        <v>0.5</v>
      </c>
      <c r="K17" s="87">
        <v>223.88399999999999</v>
      </c>
      <c r="L17" s="75">
        <v>29</v>
      </c>
      <c r="M17" s="96">
        <v>10.016999999999999</v>
      </c>
      <c r="N17" s="76">
        <v>290.49</v>
      </c>
      <c r="P17" s="15" t="s">
        <v>75</v>
      </c>
      <c r="Q17" s="16" t="s">
        <v>234</v>
      </c>
      <c r="R17" s="17">
        <v>45572</v>
      </c>
      <c r="S17" s="16">
        <v>3997384</v>
      </c>
      <c r="T17" s="18">
        <v>220</v>
      </c>
      <c r="U17" s="18" t="s">
        <v>256</v>
      </c>
      <c r="V17" s="16">
        <v>15.66</v>
      </c>
      <c r="W17" s="16">
        <v>42</v>
      </c>
      <c r="X17" s="16" t="s">
        <v>248</v>
      </c>
      <c r="Y17" s="18" t="s">
        <v>252</v>
      </c>
      <c r="Z17" s="167">
        <v>5</v>
      </c>
      <c r="AA17" s="31">
        <v>15.66</v>
      </c>
      <c r="AB17" s="23">
        <v>1.75</v>
      </c>
      <c r="AC17" s="23">
        <v>27.405000000000001</v>
      </c>
      <c r="AD17">
        <v>32.405000000000001</v>
      </c>
    </row>
    <row r="18" spans="2:30" x14ac:dyDescent="0.25">
      <c r="B18" s="36">
        <v>45575</v>
      </c>
      <c r="C18" s="15" t="s">
        <v>17</v>
      </c>
      <c r="D18" s="16" t="s">
        <v>234</v>
      </c>
      <c r="E18" s="18">
        <v>220</v>
      </c>
      <c r="F18" s="18" t="s">
        <v>37</v>
      </c>
      <c r="G18" s="18">
        <v>14</v>
      </c>
      <c r="H18" s="18">
        <v>10.617000000000001</v>
      </c>
      <c r="I18" s="83">
        <v>0</v>
      </c>
      <c r="J18" s="83">
        <v>0.56699999999999995</v>
      </c>
      <c r="K18" s="87">
        <v>183.827</v>
      </c>
      <c r="L18" s="75">
        <v>29</v>
      </c>
      <c r="M18" s="96">
        <v>10.050000000000001</v>
      </c>
      <c r="N18" s="76">
        <v>291.45</v>
      </c>
      <c r="P18" s="15" t="s">
        <v>75</v>
      </c>
      <c r="Q18" s="16" t="s">
        <v>234</v>
      </c>
      <c r="R18" s="17">
        <v>45572</v>
      </c>
      <c r="S18" s="16">
        <v>3997413</v>
      </c>
      <c r="T18" s="18">
        <v>220</v>
      </c>
      <c r="U18" s="18" t="s">
        <v>255</v>
      </c>
      <c r="V18" s="16">
        <v>8.24</v>
      </c>
      <c r="W18" s="16">
        <v>32</v>
      </c>
      <c r="X18" s="16" t="s">
        <v>248</v>
      </c>
      <c r="Y18" s="18" t="s">
        <v>252</v>
      </c>
      <c r="Z18" s="167">
        <v>5</v>
      </c>
      <c r="AA18" s="31">
        <v>8.24</v>
      </c>
      <c r="AB18" s="23">
        <v>1.75</v>
      </c>
      <c r="AC18" s="23">
        <v>14.42</v>
      </c>
      <c r="AD18">
        <v>19.420000000000002</v>
      </c>
    </row>
    <row r="19" spans="2:30" x14ac:dyDescent="0.25">
      <c r="B19" s="36">
        <v>45575</v>
      </c>
      <c r="C19" s="15" t="s">
        <v>17</v>
      </c>
      <c r="D19" s="16" t="s">
        <v>229</v>
      </c>
      <c r="E19" s="18">
        <v>204</v>
      </c>
      <c r="F19" s="18" t="s">
        <v>23</v>
      </c>
      <c r="G19" s="18">
        <v>11</v>
      </c>
      <c r="H19" s="18">
        <v>10.567</v>
      </c>
      <c r="I19" s="83">
        <v>0</v>
      </c>
      <c r="J19" s="83">
        <v>0.4</v>
      </c>
      <c r="K19" s="87">
        <v>186.345</v>
      </c>
      <c r="L19" s="75">
        <v>32.5</v>
      </c>
      <c r="M19" s="96">
        <v>10.167</v>
      </c>
      <c r="N19" s="76">
        <v>330.43</v>
      </c>
      <c r="P19" s="15" t="s">
        <v>75</v>
      </c>
      <c r="Q19" s="16" t="s">
        <v>234</v>
      </c>
      <c r="R19" s="17">
        <v>45572</v>
      </c>
      <c r="S19" s="16">
        <v>3999942</v>
      </c>
      <c r="T19" s="18">
        <v>220</v>
      </c>
      <c r="U19" s="18" t="s">
        <v>257</v>
      </c>
      <c r="V19" s="16">
        <v>11.73</v>
      </c>
      <c r="W19" s="16">
        <v>17</v>
      </c>
      <c r="X19" s="16" t="s">
        <v>248</v>
      </c>
      <c r="Y19" s="18" t="s">
        <v>252</v>
      </c>
      <c r="Z19" s="167">
        <v>5</v>
      </c>
      <c r="AA19" s="31">
        <v>11.73</v>
      </c>
      <c r="AB19" s="23">
        <v>1.75</v>
      </c>
      <c r="AC19" s="23">
        <v>20.5275</v>
      </c>
      <c r="AD19">
        <v>25.5275</v>
      </c>
    </row>
    <row r="20" spans="2:30" x14ac:dyDescent="0.25">
      <c r="B20" s="36">
        <v>45576</v>
      </c>
      <c r="C20" s="15" t="s">
        <v>17</v>
      </c>
      <c r="D20" s="16" t="s">
        <v>228</v>
      </c>
      <c r="E20" s="18">
        <v>220</v>
      </c>
      <c r="F20" s="18" t="s">
        <v>37</v>
      </c>
      <c r="G20" s="18">
        <v>12</v>
      </c>
      <c r="H20" s="18">
        <v>10.516999999999999</v>
      </c>
      <c r="I20" s="83">
        <v>0</v>
      </c>
      <c r="J20" s="83">
        <v>0.25</v>
      </c>
      <c r="K20" s="87">
        <v>149.041</v>
      </c>
      <c r="L20" s="75">
        <v>29</v>
      </c>
      <c r="M20" s="96">
        <v>10.266999999999999</v>
      </c>
      <c r="N20" s="76">
        <v>297.74</v>
      </c>
      <c r="P20" s="15" t="s">
        <v>75</v>
      </c>
      <c r="Q20" s="16" t="s">
        <v>234</v>
      </c>
      <c r="R20" s="17">
        <v>45572</v>
      </c>
      <c r="S20" s="16">
        <v>4001049</v>
      </c>
      <c r="T20" s="18">
        <v>220</v>
      </c>
      <c r="U20" s="18" t="s">
        <v>255</v>
      </c>
      <c r="V20" s="16">
        <v>17.97</v>
      </c>
      <c r="W20" s="16">
        <v>34</v>
      </c>
      <c r="X20" s="16" t="s">
        <v>248</v>
      </c>
      <c r="Y20" s="18" t="s">
        <v>252</v>
      </c>
      <c r="Z20" s="167">
        <v>5</v>
      </c>
      <c r="AA20" s="31">
        <v>17.97</v>
      </c>
      <c r="AB20" s="23">
        <v>1.75</v>
      </c>
      <c r="AC20" s="23">
        <v>31.447499999999998</v>
      </c>
      <c r="AD20">
        <v>36.447499999999998</v>
      </c>
    </row>
    <row r="21" spans="2:30" x14ac:dyDescent="0.25">
      <c r="B21" s="36">
        <v>45576</v>
      </c>
      <c r="C21" s="15" t="s">
        <v>17</v>
      </c>
      <c r="D21" s="16" t="s">
        <v>229</v>
      </c>
      <c r="E21" s="18">
        <v>204</v>
      </c>
      <c r="F21" s="18" t="s">
        <v>23</v>
      </c>
      <c r="G21" s="18">
        <v>7</v>
      </c>
      <c r="H21" s="18">
        <v>10.5</v>
      </c>
      <c r="I21" s="83">
        <v>0</v>
      </c>
      <c r="J21" s="83">
        <v>0.36699999999999999</v>
      </c>
      <c r="K21" s="87">
        <v>155.60900000000001</v>
      </c>
      <c r="L21" s="75">
        <v>32.5</v>
      </c>
      <c r="M21" s="96">
        <v>10.132999999999999</v>
      </c>
      <c r="N21" s="76">
        <v>329.32</v>
      </c>
      <c r="P21" s="15" t="s">
        <v>75</v>
      </c>
      <c r="Q21" s="16" t="s">
        <v>234</v>
      </c>
      <c r="R21" s="17">
        <v>45572</v>
      </c>
      <c r="S21" s="16">
        <v>4001175</v>
      </c>
      <c r="T21" s="18">
        <v>220</v>
      </c>
      <c r="U21" s="18" t="s">
        <v>255</v>
      </c>
      <c r="V21" s="16">
        <v>25.33</v>
      </c>
      <c r="W21" s="16">
        <v>57</v>
      </c>
      <c r="X21" s="16" t="s">
        <v>248</v>
      </c>
      <c r="Y21" s="18" t="s">
        <v>252</v>
      </c>
      <c r="Z21" s="167">
        <v>5</v>
      </c>
      <c r="AA21" s="31">
        <v>25.33</v>
      </c>
      <c r="AB21" s="23">
        <v>1.75</v>
      </c>
      <c r="AC21" s="23">
        <v>44.327500000000001</v>
      </c>
      <c r="AD21">
        <v>49.327500000000001</v>
      </c>
    </row>
    <row r="22" spans="2:30" x14ac:dyDescent="0.25">
      <c r="B22" s="36">
        <v>45577</v>
      </c>
      <c r="C22" s="15" t="s">
        <v>44</v>
      </c>
      <c r="D22" s="16" t="s">
        <v>229</v>
      </c>
      <c r="E22" s="18" t="s">
        <v>276</v>
      </c>
      <c r="F22" s="18" t="s">
        <v>23</v>
      </c>
      <c r="G22" s="18">
        <v>6</v>
      </c>
      <c r="H22" s="18">
        <v>11.65</v>
      </c>
      <c r="I22" s="83">
        <v>0</v>
      </c>
      <c r="J22" s="83">
        <v>0.45</v>
      </c>
      <c r="K22" s="87">
        <v>166.11500000000001</v>
      </c>
      <c r="L22" s="75">
        <v>37</v>
      </c>
      <c r="M22" s="96">
        <v>11.200000000000001</v>
      </c>
      <c r="N22" s="76">
        <v>414.4</v>
      </c>
      <c r="P22" s="15" t="s">
        <v>75</v>
      </c>
      <c r="Q22" s="16" t="s">
        <v>229</v>
      </c>
      <c r="R22" s="17">
        <v>45573</v>
      </c>
      <c r="S22" s="16">
        <v>3998201</v>
      </c>
      <c r="T22" s="18">
        <v>204</v>
      </c>
      <c r="U22" s="18" t="s">
        <v>258</v>
      </c>
      <c r="V22" s="16">
        <v>4.88</v>
      </c>
      <c r="W22" s="16">
        <v>20</v>
      </c>
      <c r="X22" s="16" t="s">
        <v>249</v>
      </c>
      <c r="Y22" s="18" t="s">
        <v>252</v>
      </c>
      <c r="Z22" s="167">
        <v>6.5</v>
      </c>
      <c r="AA22" s="31">
        <v>4.88</v>
      </c>
      <c r="AB22" s="23">
        <v>2</v>
      </c>
      <c r="AC22" s="23">
        <v>9.76</v>
      </c>
      <c r="AD22">
        <v>16.259999999999998</v>
      </c>
    </row>
    <row r="23" spans="2:30" x14ac:dyDescent="0.25">
      <c r="B23" s="36">
        <v>45578</v>
      </c>
      <c r="C23" s="15" t="s">
        <v>17</v>
      </c>
      <c r="D23" s="16" t="s">
        <v>229</v>
      </c>
      <c r="E23" s="18">
        <v>204</v>
      </c>
      <c r="F23" s="18" t="s">
        <v>23</v>
      </c>
      <c r="G23" s="18">
        <v>6</v>
      </c>
      <c r="H23" s="18">
        <v>10.467000000000001</v>
      </c>
      <c r="I23" s="83">
        <v>0.16700000000000001</v>
      </c>
      <c r="J23" s="83">
        <v>0.45</v>
      </c>
      <c r="K23" s="87">
        <v>175.37200000000001</v>
      </c>
      <c r="L23" s="75">
        <v>34.5</v>
      </c>
      <c r="M23" s="96">
        <v>10.017000000000001</v>
      </c>
      <c r="N23" s="76">
        <v>345.59</v>
      </c>
      <c r="P23" s="15" t="s">
        <v>75</v>
      </c>
      <c r="Q23" s="16" t="s">
        <v>229</v>
      </c>
      <c r="R23" s="17">
        <v>45573</v>
      </c>
      <c r="S23" s="16">
        <v>4000925</v>
      </c>
      <c r="T23" s="18">
        <v>204</v>
      </c>
      <c r="U23" s="18" t="s">
        <v>257</v>
      </c>
      <c r="V23" s="16">
        <v>17.760000000000002</v>
      </c>
      <c r="W23" s="16">
        <v>58</v>
      </c>
      <c r="X23" s="16" t="s">
        <v>248</v>
      </c>
      <c r="Y23" s="18" t="s">
        <v>252</v>
      </c>
      <c r="Z23" s="167">
        <v>5</v>
      </c>
      <c r="AA23" s="31">
        <v>17.760000000000002</v>
      </c>
      <c r="AB23" s="23">
        <v>1.75</v>
      </c>
      <c r="AC23" s="23">
        <v>31.080000000000002</v>
      </c>
      <c r="AD23">
        <v>36.08</v>
      </c>
    </row>
    <row r="24" spans="2:30" x14ac:dyDescent="0.25">
      <c r="B24" s="36">
        <v>45579</v>
      </c>
      <c r="C24" s="15" t="s">
        <v>17</v>
      </c>
      <c r="D24" s="16" t="s">
        <v>234</v>
      </c>
      <c r="E24" s="18">
        <v>220</v>
      </c>
      <c r="F24" s="18" t="s">
        <v>37</v>
      </c>
      <c r="G24" s="18">
        <v>10</v>
      </c>
      <c r="H24" s="18">
        <v>10.117000000000001</v>
      </c>
      <c r="I24" s="83">
        <v>0</v>
      </c>
      <c r="J24" s="83">
        <v>0.5</v>
      </c>
      <c r="K24" s="87">
        <v>247.09200000000001</v>
      </c>
      <c r="L24" s="75">
        <v>29</v>
      </c>
      <c r="M24" s="96">
        <v>9.6170000000000009</v>
      </c>
      <c r="N24" s="76">
        <v>278.89</v>
      </c>
      <c r="P24" s="15" t="s">
        <v>75</v>
      </c>
      <c r="Q24" s="16" t="s">
        <v>229</v>
      </c>
      <c r="R24" s="17">
        <v>45573</v>
      </c>
      <c r="S24" s="16">
        <v>4001685</v>
      </c>
      <c r="T24" s="18">
        <v>204</v>
      </c>
      <c r="U24" s="18" t="s">
        <v>255</v>
      </c>
      <c r="V24" s="16">
        <v>29.93</v>
      </c>
      <c r="W24" s="16">
        <v>40</v>
      </c>
      <c r="X24" s="16" t="s">
        <v>248</v>
      </c>
      <c r="Y24" s="18" t="s">
        <v>252</v>
      </c>
      <c r="Z24" s="167">
        <v>5</v>
      </c>
      <c r="AA24" s="31">
        <v>29.93</v>
      </c>
      <c r="AB24" s="23">
        <v>1.75</v>
      </c>
      <c r="AC24" s="23">
        <v>52.377499999999998</v>
      </c>
      <c r="AD24">
        <v>57.377499999999998</v>
      </c>
    </row>
    <row r="25" spans="2:30" x14ac:dyDescent="0.25">
      <c r="B25" s="36">
        <v>45579</v>
      </c>
      <c r="C25" s="15" t="s">
        <v>17</v>
      </c>
      <c r="D25" s="16" t="s">
        <v>229</v>
      </c>
      <c r="E25" s="18">
        <v>204</v>
      </c>
      <c r="F25" s="18" t="s">
        <v>23</v>
      </c>
      <c r="G25" s="18">
        <v>9</v>
      </c>
      <c r="H25" s="18">
        <v>10.45</v>
      </c>
      <c r="I25" s="83">
        <v>0</v>
      </c>
      <c r="J25" s="83">
        <v>0.45</v>
      </c>
      <c r="K25" s="87">
        <v>219.01900000000001</v>
      </c>
      <c r="L25" s="75">
        <v>32.5</v>
      </c>
      <c r="M25" s="96">
        <v>10</v>
      </c>
      <c r="N25" s="76">
        <v>325</v>
      </c>
      <c r="P25" s="15" t="s">
        <v>75</v>
      </c>
      <c r="Q25" s="16" t="s">
        <v>229</v>
      </c>
      <c r="R25" s="17">
        <v>45573</v>
      </c>
      <c r="S25" s="16">
        <v>4001703</v>
      </c>
      <c r="T25" s="18">
        <v>204</v>
      </c>
      <c r="U25" s="18" t="s">
        <v>255</v>
      </c>
      <c r="V25" s="16">
        <v>14.39</v>
      </c>
      <c r="W25" s="16">
        <v>20</v>
      </c>
      <c r="X25" s="16" t="s">
        <v>248</v>
      </c>
      <c r="Y25" s="18" t="s">
        <v>252</v>
      </c>
      <c r="Z25" s="167">
        <v>5</v>
      </c>
      <c r="AA25" s="31">
        <v>14.39</v>
      </c>
      <c r="AB25" s="23">
        <v>1.75</v>
      </c>
      <c r="AC25" s="23">
        <v>25.182500000000001</v>
      </c>
      <c r="AD25">
        <v>30.182500000000001</v>
      </c>
    </row>
    <row r="26" spans="2:30" x14ac:dyDescent="0.25">
      <c r="B26" s="36">
        <v>45580</v>
      </c>
      <c r="C26" s="15" t="s">
        <v>17</v>
      </c>
      <c r="D26" s="16" t="s">
        <v>229</v>
      </c>
      <c r="E26" s="18">
        <v>204</v>
      </c>
      <c r="F26" s="18" t="s">
        <v>23</v>
      </c>
      <c r="G26" s="18">
        <v>5</v>
      </c>
      <c r="H26" s="18">
        <v>6.55</v>
      </c>
      <c r="I26" s="83">
        <v>0.16700000000000001</v>
      </c>
      <c r="J26" s="83">
        <v>0</v>
      </c>
      <c r="K26" s="87">
        <v>162.00800000000001</v>
      </c>
      <c r="L26" s="75">
        <v>32.5</v>
      </c>
      <c r="M26" s="96">
        <v>6.55</v>
      </c>
      <c r="N26" s="76">
        <v>212.88</v>
      </c>
      <c r="P26" s="15" t="s">
        <v>75</v>
      </c>
      <c r="Q26" s="16" t="s">
        <v>234</v>
      </c>
      <c r="R26" s="17">
        <v>45573</v>
      </c>
      <c r="S26" s="16">
        <v>3998137</v>
      </c>
      <c r="T26" s="18">
        <v>220</v>
      </c>
      <c r="U26" s="18" t="s">
        <v>255</v>
      </c>
      <c r="V26" s="16">
        <v>27.26</v>
      </c>
      <c r="W26" s="16">
        <v>40</v>
      </c>
      <c r="X26" s="16" t="s">
        <v>248</v>
      </c>
      <c r="Y26" s="18" t="s">
        <v>252</v>
      </c>
      <c r="Z26" s="167">
        <v>5</v>
      </c>
      <c r="AA26" s="31">
        <v>27.26</v>
      </c>
      <c r="AB26" s="23">
        <v>1.75</v>
      </c>
      <c r="AC26" s="23">
        <v>47.705000000000005</v>
      </c>
      <c r="AD26">
        <v>52.705000000000005</v>
      </c>
    </row>
    <row r="27" spans="2:30" x14ac:dyDescent="0.25">
      <c r="B27" s="36">
        <v>45580</v>
      </c>
      <c r="C27" s="15" t="s">
        <v>17</v>
      </c>
      <c r="D27" s="16" t="s">
        <v>234</v>
      </c>
      <c r="E27" s="18">
        <v>220</v>
      </c>
      <c r="F27" s="18" t="s">
        <v>37</v>
      </c>
      <c r="G27" s="18">
        <v>7</v>
      </c>
      <c r="H27" s="18">
        <v>10.483000000000001</v>
      </c>
      <c r="I27" s="83">
        <v>0</v>
      </c>
      <c r="J27" s="83">
        <v>0.5</v>
      </c>
      <c r="K27" s="87">
        <v>152.78100000000001</v>
      </c>
      <c r="L27" s="75">
        <v>29</v>
      </c>
      <c r="M27" s="96">
        <v>9.9830000000000005</v>
      </c>
      <c r="N27" s="76">
        <v>289.51</v>
      </c>
      <c r="P27" s="15" t="s">
        <v>75</v>
      </c>
      <c r="Q27" s="16" t="s">
        <v>234</v>
      </c>
      <c r="R27" s="17">
        <v>45573</v>
      </c>
      <c r="S27" s="16">
        <v>3998294</v>
      </c>
      <c r="T27" s="18">
        <v>220</v>
      </c>
      <c r="U27" s="18" t="s">
        <v>255</v>
      </c>
      <c r="V27" s="16">
        <v>8.81</v>
      </c>
      <c r="W27" s="16">
        <v>33</v>
      </c>
      <c r="X27" s="16" t="s">
        <v>248</v>
      </c>
      <c r="Y27" s="18" t="s">
        <v>252</v>
      </c>
      <c r="Z27" s="167">
        <v>5</v>
      </c>
      <c r="AA27" s="31">
        <v>8.81</v>
      </c>
      <c r="AB27" s="23">
        <v>1.75</v>
      </c>
      <c r="AC27" s="23">
        <v>15.4175</v>
      </c>
      <c r="AD27">
        <v>20.4175</v>
      </c>
    </row>
    <row r="28" spans="2:30" x14ac:dyDescent="0.25">
      <c r="B28" s="36">
        <v>45580</v>
      </c>
      <c r="C28" s="15" t="s">
        <v>44</v>
      </c>
      <c r="D28" s="16" t="s">
        <v>229</v>
      </c>
      <c r="E28" s="18" t="s">
        <v>235</v>
      </c>
      <c r="F28" s="18" t="s">
        <v>23</v>
      </c>
      <c r="G28" s="18">
        <v>8</v>
      </c>
      <c r="H28" s="18">
        <v>3.9830000000000001</v>
      </c>
      <c r="I28" s="83">
        <v>0</v>
      </c>
      <c r="J28" s="83">
        <v>0</v>
      </c>
      <c r="K28" s="87">
        <v>65.388999999999996</v>
      </c>
      <c r="L28" s="75">
        <v>35</v>
      </c>
      <c r="M28" s="96">
        <v>3.9830000000000001</v>
      </c>
      <c r="N28" s="76">
        <v>139.41</v>
      </c>
      <c r="P28" s="15" t="s">
        <v>75</v>
      </c>
      <c r="Q28" s="16" t="s">
        <v>234</v>
      </c>
      <c r="R28" s="17">
        <v>45573</v>
      </c>
      <c r="S28" s="16">
        <v>3998491</v>
      </c>
      <c r="T28" s="18">
        <v>220</v>
      </c>
      <c r="U28" s="18" t="s">
        <v>254</v>
      </c>
      <c r="V28" s="16">
        <v>9.57</v>
      </c>
      <c r="W28" s="16">
        <v>18</v>
      </c>
      <c r="X28" s="16" t="s">
        <v>248</v>
      </c>
      <c r="Y28" s="18" t="s">
        <v>252</v>
      </c>
      <c r="Z28" s="167">
        <v>5</v>
      </c>
      <c r="AA28" s="31">
        <v>9.57</v>
      </c>
      <c r="AB28" s="23">
        <v>1.75</v>
      </c>
      <c r="AC28" s="23">
        <v>16.747500000000002</v>
      </c>
      <c r="AD28">
        <v>21.747500000000002</v>
      </c>
    </row>
    <row r="29" spans="2:30" x14ac:dyDescent="0.25">
      <c r="B29" s="36">
        <v>45581</v>
      </c>
      <c r="C29" s="15" t="s">
        <v>17</v>
      </c>
      <c r="D29" s="16" t="s">
        <v>228</v>
      </c>
      <c r="E29" s="18">
        <v>220</v>
      </c>
      <c r="F29" s="18" t="s">
        <v>37</v>
      </c>
      <c r="G29" s="18">
        <v>12</v>
      </c>
      <c r="H29" s="18">
        <v>10.516999999999999</v>
      </c>
      <c r="I29" s="83">
        <v>0</v>
      </c>
      <c r="J29" s="83">
        <v>0.5</v>
      </c>
      <c r="K29" s="87">
        <v>216.828</v>
      </c>
      <c r="L29" s="75">
        <v>29</v>
      </c>
      <c r="M29" s="96">
        <v>10.016999999999999</v>
      </c>
      <c r="N29" s="76">
        <v>290.49</v>
      </c>
      <c r="P29" s="15" t="s">
        <v>75</v>
      </c>
      <c r="Q29" s="16" t="s">
        <v>234</v>
      </c>
      <c r="R29" s="17">
        <v>45573</v>
      </c>
      <c r="S29" s="16">
        <v>4000865</v>
      </c>
      <c r="T29" s="18">
        <v>220</v>
      </c>
      <c r="U29" s="18" t="s">
        <v>257</v>
      </c>
      <c r="V29" s="16">
        <v>13.7</v>
      </c>
      <c r="W29" s="16">
        <v>21</v>
      </c>
      <c r="X29" s="16" t="s">
        <v>248</v>
      </c>
      <c r="Y29" s="18" t="s">
        <v>252</v>
      </c>
      <c r="Z29" s="167">
        <v>5</v>
      </c>
      <c r="AA29" s="31">
        <v>13.7</v>
      </c>
      <c r="AB29" s="23">
        <v>1.75</v>
      </c>
      <c r="AC29" s="23">
        <v>23.974999999999998</v>
      </c>
      <c r="AD29">
        <v>28.974999999999998</v>
      </c>
    </row>
    <row r="30" spans="2:30" x14ac:dyDescent="0.25">
      <c r="B30" s="36">
        <v>45581</v>
      </c>
      <c r="C30" s="15" t="s">
        <v>17</v>
      </c>
      <c r="D30" s="16" t="s">
        <v>229</v>
      </c>
      <c r="E30" s="18">
        <v>204</v>
      </c>
      <c r="F30" s="18" t="s">
        <v>23</v>
      </c>
      <c r="G30" s="18">
        <v>10</v>
      </c>
      <c r="H30" s="18">
        <v>10.516999999999999</v>
      </c>
      <c r="I30" s="83">
        <v>0</v>
      </c>
      <c r="J30" s="83">
        <v>0.26700000000000002</v>
      </c>
      <c r="K30" s="87">
        <v>144.16999999999999</v>
      </c>
      <c r="L30" s="75">
        <v>32.5</v>
      </c>
      <c r="M30" s="96">
        <v>10.25</v>
      </c>
      <c r="N30" s="76">
        <v>333.13</v>
      </c>
      <c r="P30" s="15" t="s">
        <v>75</v>
      </c>
      <c r="Q30" s="16" t="s">
        <v>234</v>
      </c>
      <c r="R30" s="17">
        <v>45573</v>
      </c>
      <c r="S30" s="16">
        <v>4001663</v>
      </c>
      <c r="T30" s="18">
        <v>220</v>
      </c>
      <c r="U30" s="18" t="s">
        <v>257</v>
      </c>
      <c r="V30" s="16">
        <v>18.010000000000002</v>
      </c>
      <c r="W30" s="16">
        <v>55</v>
      </c>
      <c r="X30" s="16" t="s">
        <v>248</v>
      </c>
      <c r="Y30" s="18" t="s">
        <v>252</v>
      </c>
      <c r="Z30" s="167">
        <v>5</v>
      </c>
      <c r="AA30" s="31">
        <v>18.010000000000002</v>
      </c>
      <c r="AB30" s="23">
        <v>1.75</v>
      </c>
      <c r="AC30" s="23">
        <v>31.517500000000002</v>
      </c>
      <c r="AD30">
        <v>36.517499999999998</v>
      </c>
    </row>
    <row r="31" spans="2:30" x14ac:dyDescent="0.25">
      <c r="B31" s="36">
        <v>45582</v>
      </c>
      <c r="C31" s="15" t="s">
        <v>17</v>
      </c>
      <c r="D31" s="16" t="s">
        <v>234</v>
      </c>
      <c r="E31" s="18">
        <v>220</v>
      </c>
      <c r="F31" s="18" t="s">
        <v>37</v>
      </c>
      <c r="G31" s="18">
        <v>8</v>
      </c>
      <c r="H31" s="18">
        <v>11.282999999999999</v>
      </c>
      <c r="I31" s="83">
        <v>0</v>
      </c>
      <c r="J31" s="83">
        <v>0.5</v>
      </c>
      <c r="K31" s="87">
        <v>228.36</v>
      </c>
      <c r="L31" s="75">
        <v>29</v>
      </c>
      <c r="M31" s="96">
        <v>10.782999999999999</v>
      </c>
      <c r="N31" s="76">
        <v>312.70999999999998</v>
      </c>
      <c r="P31" s="15" t="s">
        <v>75</v>
      </c>
      <c r="Q31" s="16" t="s">
        <v>229</v>
      </c>
      <c r="R31" s="17">
        <v>45574</v>
      </c>
      <c r="S31" s="16">
        <v>4002561</v>
      </c>
      <c r="T31" s="18">
        <v>204</v>
      </c>
      <c r="U31" s="18" t="s">
        <v>259</v>
      </c>
      <c r="V31" s="16">
        <v>27.2</v>
      </c>
      <c r="W31" s="16">
        <v>52</v>
      </c>
      <c r="X31" s="16" t="s">
        <v>248</v>
      </c>
      <c r="Y31" s="18" t="s">
        <v>252</v>
      </c>
      <c r="Z31" s="167">
        <v>5</v>
      </c>
      <c r="AA31" s="31">
        <v>27.2</v>
      </c>
      <c r="AB31" s="23">
        <v>1.75</v>
      </c>
      <c r="AC31" s="23">
        <v>47.6</v>
      </c>
      <c r="AD31">
        <v>52.6</v>
      </c>
    </row>
    <row r="32" spans="2:30" x14ac:dyDescent="0.25">
      <c r="B32" s="36">
        <v>45582</v>
      </c>
      <c r="C32" s="15" t="s">
        <v>17</v>
      </c>
      <c r="D32" s="16" t="s">
        <v>229</v>
      </c>
      <c r="E32" s="18">
        <v>204</v>
      </c>
      <c r="F32" s="18" t="s">
        <v>23</v>
      </c>
      <c r="G32" s="18">
        <v>10</v>
      </c>
      <c r="H32" s="18">
        <v>10.617000000000001</v>
      </c>
      <c r="I32" s="83">
        <v>0</v>
      </c>
      <c r="J32" s="83">
        <v>0.41699999999999998</v>
      </c>
      <c r="K32" s="87">
        <v>207.136</v>
      </c>
      <c r="L32" s="75">
        <v>32.5</v>
      </c>
      <c r="M32" s="96">
        <v>10.200000000000001</v>
      </c>
      <c r="N32" s="76">
        <v>331.5</v>
      </c>
      <c r="P32" s="15" t="s">
        <v>75</v>
      </c>
      <c r="Q32" s="16" t="s">
        <v>234</v>
      </c>
      <c r="R32" s="17">
        <v>45574</v>
      </c>
      <c r="S32" s="16">
        <v>3998810</v>
      </c>
      <c r="T32" s="18">
        <v>220</v>
      </c>
      <c r="U32" s="18" t="s">
        <v>257</v>
      </c>
      <c r="V32" s="16">
        <v>8.35</v>
      </c>
      <c r="W32" s="16">
        <v>37</v>
      </c>
      <c r="X32" s="16" t="s">
        <v>248</v>
      </c>
      <c r="Y32" s="18" t="s">
        <v>252</v>
      </c>
      <c r="Z32" s="167">
        <v>5</v>
      </c>
      <c r="AA32" s="31">
        <v>8.35</v>
      </c>
      <c r="AB32" s="23">
        <v>1.75</v>
      </c>
      <c r="AC32" s="23">
        <v>14.612499999999999</v>
      </c>
      <c r="AD32">
        <v>19.612499999999997</v>
      </c>
    </row>
    <row r="33" spans="2:30" x14ac:dyDescent="0.25">
      <c r="B33" s="36">
        <v>45583</v>
      </c>
      <c r="C33" s="15" t="s">
        <v>17</v>
      </c>
      <c r="D33" s="16" t="s">
        <v>228</v>
      </c>
      <c r="E33" s="18">
        <v>220</v>
      </c>
      <c r="F33" s="18" t="s">
        <v>37</v>
      </c>
      <c r="G33" s="18">
        <v>10</v>
      </c>
      <c r="H33" s="18">
        <v>10.233000000000001</v>
      </c>
      <c r="I33" s="83">
        <v>0</v>
      </c>
      <c r="J33" s="83">
        <v>0.51700000000000002</v>
      </c>
      <c r="K33" s="87">
        <v>179.804</v>
      </c>
      <c r="L33" s="75">
        <v>29</v>
      </c>
      <c r="M33" s="96">
        <v>9.7160000000000011</v>
      </c>
      <c r="N33" s="76">
        <v>281.76</v>
      </c>
      <c r="P33" s="15" t="s">
        <v>75</v>
      </c>
      <c r="Q33" s="16" t="s">
        <v>234</v>
      </c>
      <c r="R33" s="17">
        <v>45574</v>
      </c>
      <c r="S33" s="16">
        <v>3998982</v>
      </c>
      <c r="T33" s="18">
        <v>220</v>
      </c>
      <c r="U33" s="18" t="s">
        <v>255</v>
      </c>
      <c r="V33" s="16">
        <v>8.24</v>
      </c>
      <c r="W33" s="16">
        <v>45</v>
      </c>
      <c r="X33" s="16" t="s">
        <v>248</v>
      </c>
      <c r="Y33" s="18" t="s">
        <v>252</v>
      </c>
      <c r="Z33" s="167">
        <v>5</v>
      </c>
      <c r="AA33" s="31">
        <v>8.24</v>
      </c>
      <c r="AB33" s="23">
        <v>1.75</v>
      </c>
      <c r="AC33" s="23">
        <v>14.42</v>
      </c>
      <c r="AD33">
        <v>19.420000000000002</v>
      </c>
    </row>
    <row r="34" spans="2:30" x14ac:dyDescent="0.25">
      <c r="B34" s="36">
        <v>45583</v>
      </c>
      <c r="C34" s="15" t="s">
        <v>17</v>
      </c>
      <c r="D34" s="16" t="s">
        <v>229</v>
      </c>
      <c r="E34" s="18">
        <v>204</v>
      </c>
      <c r="F34" s="18" t="s">
        <v>23</v>
      </c>
      <c r="G34" s="18">
        <v>9</v>
      </c>
      <c r="H34" s="18">
        <v>10.45</v>
      </c>
      <c r="I34" s="83">
        <v>0</v>
      </c>
      <c r="J34" s="83">
        <v>0.433</v>
      </c>
      <c r="K34" s="87">
        <v>168.429</v>
      </c>
      <c r="L34" s="75">
        <v>32.5</v>
      </c>
      <c r="M34" s="96">
        <v>10.016999999999999</v>
      </c>
      <c r="N34" s="76">
        <v>325.55</v>
      </c>
      <c r="P34" s="15" t="s">
        <v>75</v>
      </c>
      <c r="Q34" s="16" t="s">
        <v>234</v>
      </c>
      <c r="R34" s="17">
        <v>45574</v>
      </c>
      <c r="S34" s="16">
        <v>4000455</v>
      </c>
      <c r="T34" s="18">
        <v>220</v>
      </c>
      <c r="U34" s="18" t="s">
        <v>255</v>
      </c>
      <c r="V34" s="16">
        <v>20.89</v>
      </c>
      <c r="W34" s="16">
        <v>72</v>
      </c>
      <c r="X34" s="16" t="s">
        <v>248</v>
      </c>
      <c r="Y34" s="18" t="s">
        <v>252</v>
      </c>
      <c r="Z34" s="167">
        <v>5</v>
      </c>
      <c r="AA34" s="31">
        <v>20.89</v>
      </c>
      <c r="AB34" s="23">
        <v>1.75</v>
      </c>
      <c r="AC34" s="23">
        <v>36.557500000000005</v>
      </c>
      <c r="AD34">
        <v>41.557500000000005</v>
      </c>
    </row>
    <row r="35" spans="2:30" x14ac:dyDescent="0.25">
      <c r="B35" s="36">
        <v>45584</v>
      </c>
      <c r="C35" s="15" t="s">
        <v>17</v>
      </c>
      <c r="D35" s="16" t="s">
        <v>229</v>
      </c>
      <c r="E35" s="18">
        <v>204</v>
      </c>
      <c r="F35" s="18" t="s">
        <v>23</v>
      </c>
      <c r="G35" s="18">
        <v>6</v>
      </c>
      <c r="H35" s="18">
        <v>11.933</v>
      </c>
      <c r="I35" s="83">
        <v>0</v>
      </c>
      <c r="J35" s="83">
        <v>0.5</v>
      </c>
      <c r="K35" s="87">
        <v>102.90900000000001</v>
      </c>
      <c r="L35" s="75">
        <v>34.5</v>
      </c>
      <c r="M35" s="96">
        <v>11.433</v>
      </c>
      <c r="N35" s="76">
        <v>394.44</v>
      </c>
      <c r="P35" s="15" t="s">
        <v>75</v>
      </c>
      <c r="Q35" s="16" t="s">
        <v>234</v>
      </c>
      <c r="R35" s="17">
        <v>45574</v>
      </c>
      <c r="S35" s="16">
        <v>4001975</v>
      </c>
      <c r="T35" s="18">
        <v>220</v>
      </c>
      <c r="U35" s="18" t="s">
        <v>257</v>
      </c>
      <c r="V35" s="16">
        <v>28.54</v>
      </c>
      <c r="W35" s="16">
        <v>60</v>
      </c>
      <c r="X35" s="16" t="s">
        <v>248</v>
      </c>
      <c r="Y35" s="18" t="s">
        <v>252</v>
      </c>
      <c r="Z35" s="167">
        <v>5</v>
      </c>
      <c r="AA35" s="31">
        <v>28.54</v>
      </c>
      <c r="AB35" s="23">
        <v>1.75</v>
      </c>
      <c r="AC35" s="23">
        <v>49.945</v>
      </c>
      <c r="AD35">
        <v>54.945</v>
      </c>
    </row>
    <row r="36" spans="2:30" x14ac:dyDescent="0.25">
      <c r="B36" s="36">
        <v>45585</v>
      </c>
      <c r="C36" s="15" t="s">
        <v>17</v>
      </c>
      <c r="D36" s="16" t="s">
        <v>229</v>
      </c>
      <c r="E36" s="18">
        <v>204</v>
      </c>
      <c r="F36" s="18" t="s">
        <v>23</v>
      </c>
      <c r="G36" s="18">
        <v>8</v>
      </c>
      <c r="H36" s="18">
        <v>10.766999999999999</v>
      </c>
      <c r="I36" s="83">
        <v>0</v>
      </c>
      <c r="J36" s="83">
        <v>0.51700000000000002</v>
      </c>
      <c r="K36" s="87">
        <v>217.327</v>
      </c>
      <c r="L36" s="75">
        <v>34.5</v>
      </c>
      <c r="M36" s="96">
        <v>10.25</v>
      </c>
      <c r="N36" s="76">
        <v>353.63</v>
      </c>
      <c r="P36" s="15" t="s">
        <v>75</v>
      </c>
      <c r="Q36" s="16" t="s">
        <v>229</v>
      </c>
      <c r="R36" s="17">
        <v>45575</v>
      </c>
      <c r="S36" s="16">
        <v>4000620</v>
      </c>
      <c r="T36" s="18">
        <v>204</v>
      </c>
      <c r="U36" s="18" t="s">
        <v>255</v>
      </c>
      <c r="V36" s="16">
        <v>14.12</v>
      </c>
      <c r="W36" s="16">
        <v>54</v>
      </c>
      <c r="X36" s="16" t="s">
        <v>248</v>
      </c>
      <c r="Y36" s="18" t="s">
        <v>252</v>
      </c>
      <c r="Z36" s="167">
        <v>5</v>
      </c>
      <c r="AA36" s="31">
        <v>14.12</v>
      </c>
      <c r="AB36" s="23">
        <v>1.75</v>
      </c>
      <c r="AC36" s="23">
        <v>24.709999999999997</v>
      </c>
      <c r="AD36">
        <v>29.709999999999997</v>
      </c>
    </row>
    <row r="37" spans="2:30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 t="s">
        <v>75</v>
      </c>
      <c r="Q37" s="16" t="s">
        <v>229</v>
      </c>
      <c r="R37" s="17">
        <v>45575</v>
      </c>
      <c r="S37" s="16">
        <v>4003287</v>
      </c>
      <c r="T37" s="18">
        <v>204</v>
      </c>
      <c r="U37" s="18" t="s">
        <v>277</v>
      </c>
      <c r="V37" s="16">
        <v>8.36</v>
      </c>
      <c r="W37" s="16">
        <v>22</v>
      </c>
      <c r="X37" s="16" t="s">
        <v>248</v>
      </c>
      <c r="Y37" s="18" t="s">
        <v>252</v>
      </c>
      <c r="Z37" s="167">
        <v>5</v>
      </c>
      <c r="AA37" s="31">
        <v>8.36</v>
      </c>
      <c r="AB37" s="23">
        <v>1.75</v>
      </c>
      <c r="AC37" s="23">
        <v>14.629999999999999</v>
      </c>
      <c r="AD37">
        <v>19.63</v>
      </c>
    </row>
    <row r="38" spans="2:30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 t="s">
        <v>75</v>
      </c>
      <c r="Q38" s="16" t="s">
        <v>229</v>
      </c>
      <c r="R38" s="17">
        <v>45575</v>
      </c>
      <c r="S38" s="16">
        <v>4003532</v>
      </c>
      <c r="T38" s="18">
        <v>204</v>
      </c>
      <c r="U38" s="18" t="s">
        <v>275</v>
      </c>
      <c r="V38" s="16">
        <v>15.43</v>
      </c>
      <c r="W38" s="16">
        <v>30</v>
      </c>
      <c r="X38" s="16" t="s">
        <v>249</v>
      </c>
      <c r="Y38" s="18" t="s">
        <v>252</v>
      </c>
      <c r="Z38" s="167">
        <v>6.5</v>
      </c>
      <c r="AA38" s="31">
        <v>15.43</v>
      </c>
      <c r="AB38" s="23">
        <v>2</v>
      </c>
      <c r="AC38" s="23">
        <v>30.86</v>
      </c>
      <c r="AD38">
        <v>37.36</v>
      </c>
    </row>
    <row r="39" spans="2:30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 t="s">
        <v>75</v>
      </c>
      <c r="Q39" s="16" t="s">
        <v>234</v>
      </c>
      <c r="R39" s="17">
        <v>45575</v>
      </c>
      <c r="S39" s="16">
        <v>3999645</v>
      </c>
      <c r="T39" s="18">
        <v>220</v>
      </c>
      <c r="U39" s="18" t="s">
        <v>255</v>
      </c>
      <c r="V39" s="16">
        <v>8.24</v>
      </c>
      <c r="W39" s="16">
        <v>21</v>
      </c>
      <c r="X39" s="16" t="s">
        <v>248</v>
      </c>
      <c r="Y39" s="18" t="s">
        <v>252</v>
      </c>
      <c r="Z39" s="167">
        <v>5</v>
      </c>
      <c r="AA39" s="31">
        <v>8.24</v>
      </c>
      <c r="AB39" s="23">
        <v>1.75</v>
      </c>
      <c r="AC39" s="23">
        <v>14.42</v>
      </c>
      <c r="AD39">
        <v>19.420000000000002</v>
      </c>
    </row>
    <row r="40" spans="2:30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 t="s">
        <v>75</v>
      </c>
      <c r="Q40" s="16" t="s">
        <v>234</v>
      </c>
      <c r="R40" s="17">
        <v>45575</v>
      </c>
      <c r="S40" s="16">
        <v>4002070</v>
      </c>
      <c r="T40" s="18">
        <v>220</v>
      </c>
      <c r="U40" s="18" t="s">
        <v>255</v>
      </c>
      <c r="V40" s="16">
        <v>7.93</v>
      </c>
      <c r="W40" s="16">
        <v>25</v>
      </c>
      <c r="X40" s="16" t="s">
        <v>248</v>
      </c>
      <c r="Y40" s="18" t="s">
        <v>252</v>
      </c>
      <c r="Z40" s="167">
        <v>5</v>
      </c>
      <c r="AA40" s="31">
        <v>7.93</v>
      </c>
      <c r="AB40" s="23">
        <v>1.75</v>
      </c>
      <c r="AC40" s="23">
        <v>13.8775</v>
      </c>
      <c r="AD40">
        <v>18.877499999999998</v>
      </c>
    </row>
    <row r="41" spans="2:30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 t="s">
        <v>75</v>
      </c>
      <c r="Q41" s="16" t="s">
        <v>229</v>
      </c>
      <c r="R41" s="17">
        <v>45576</v>
      </c>
      <c r="S41" s="16">
        <v>4000117</v>
      </c>
      <c r="T41" s="18">
        <v>204</v>
      </c>
      <c r="U41" s="18" t="s">
        <v>257</v>
      </c>
      <c r="V41" s="16">
        <v>6.92</v>
      </c>
      <c r="W41" s="16">
        <v>20</v>
      </c>
      <c r="X41" s="16" t="s">
        <v>248</v>
      </c>
      <c r="Y41" s="18" t="s">
        <v>252</v>
      </c>
      <c r="Z41" s="167">
        <v>5</v>
      </c>
      <c r="AA41" s="31">
        <v>6.92</v>
      </c>
      <c r="AB41" s="23">
        <v>1.75</v>
      </c>
      <c r="AC41" s="23">
        <v>12.11</v>
      </c>
      <c r="AD41">
        <v>17.11</v>
      </c>
    </row>
    <row r="42" spans="2:30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 t="s">
        <v>75</v>
      </c>
      <c r="Q42" s="16" t="s">
        <v>229</v>
      </c>
      <c r="R42" s="17">
        <v>45576</v>
      </c>
      <c r="S42" s="16">
        <v>4003497</v>
      </c>
      <c r="T42" s="18">
        <v>204</v>
      </c>
      <c r="U42" s="18" t="s">
        <v>251</v>
      </c>
      <c r="V42" s="16">
        <v>5.7</v>
      </c>
      <c r="W42" s="16">
        <v>16</v>
      </c>
      <c r="X42" s="16" t="s">
        <v>249</v>
      </c>
      <c r="Y42" s="18" t="s">
        <v>252</v>
      </c>
      <c r="Z42" s="167">
        <v>6.5</v>
      </c>
      <c r="AA42" s="31">
        <v>5.7</v>
      </c>
      <c r="AB42" s="23">
        <v>2</v>
      </c>
      <c r="AC42" s="23">
        <v>11.4</v>
      </c>
      <c r="AD42">
        <v>17.899999999999999</v>
      </c>
    </row>
    <row r="43" spans="2:30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 t="s">
        <v>75</v>
      </c>
      <c r="Q43" s="16" t="s">
        <v>229</v>
      </c>
      <c r="R43" s="17">
        <v>45576</v>
      </c>
      <c r="S43" s="16">
        <v>4004253</v>
      </c>
      <c r="T43" s="18">
        <v>204</v>
      </c>
      <c r="U43" s="18" t="s">
        <v>258</v>
      </c>
      <c r="V43" s="16">
        <v>17.399999999999999</v>
      </c>
      <c r="W43" s="16">
        <v>32</v>
      </c>
      <c r="X43" s="16" t="s">
        <v>249</v>
      </c>
      <c r="Y43" s="18" t="s">
        <v>252</v>
      </c>
      <c r="Z43" s="167">
        <v>6.5</v>
      </c>
      <c r="AA43" s="31">
        <v>17.399999999999999</v>
      </c>
      <c r="AB43" s="23">
        <v>2</v>
      </c>
      <c r="AC43" s="23">
        <v>34.799999999999997</v>
      </c>
      <c r="AD43">
        <v>41.3</v>
      </c>
    </row>
    <row r="44" spans="2:30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 t="s">
        <v>75</v>
      </c>
      <c r="Q44" s="16" t="s">
        <v>229</v>
      </c>
      <c r="R44" s="17">
        <v>45577</v>
      </c>
      <c r="S44" s="16">
        <v>4000726</v>
      </c>
      <c r="T44" s="18">
        <v>204</v>
      </c>
      <c r="U44" s="18" t="s">
        <v>258</v>
      </c>
      <c r="V44" s="16">
        <v>3.5</v>
      </c>
      <c r="W44" s="16">
        <v>14</v>
      </c>
      <c r="X44" s="16" t="s">
        <v>249</v>
      </c>
      <c r="Y44" s="18" t="s">
        <v>252</v>
      </c>
      <c r="Z44" s="167">
        <v>6.5</v>
      </c>
      <c r="AA44" s="31">
        <v>3.5</v>
      </c>
      <c r="AB44" s="23">
        <v>2</v>
      </c>
      <c r="AC44" s="23">
        <v>7</v>
      </c>
      <c r="AD44">
        <v>13.5</v>
      </c>
    </row>
    <row r="45" spans="2:30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 t="s">
        <v>75</v>
      </c>
      <c r="Q45" s="16" t="s">
        <v>229</v>
      </c>
      <c r="R45" s="17">
        <v>45577</v>
      </c>
      <c r="S45" s="16">
        <v>4000747</v>
      </c>
      <c r="T45" s="18">
        <v>204</v>
      </c>
      <c r="U45" s="18" t="s">
        <v>255</v>
      </c>
      <c r="V45" s="16">
        <v>23.24</v>
      </c>
      <c r="W45" s="16">
        <v>45</v>
      </c>
      <c r="X45" s="16" t="s">
        <v>248</v>
      </c>
      <c r="Y45" s="18" t="s">
        <v>252</v>
      </c>
      <c r="Z45" s="167">
        <v>5</v>
      </c>
      <c r="AA45" s="31">
        <v>23.24</v>
      </c>
      <c r="AB45" s="23">
        <v>1.75</v>
      </c>
      <c r="AC45" s="23">
        <v>40.669999999999995</v>
      </c>
      <c r="AD45">
        <v>45.669999999999995</v>
      </c>
    </row>
    <row r="46" spans="2:30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 t="s">
        <v>75</v>
      </c>
      <c r="Q46" s="16" t="s">
        <v>229</v>
      </c>
      <c r="R46" s="17">
        <v>45577</v>
      </c>
      <c r="S46" s="16">
        <v>4004959</v>
      </c>
      <c r="T46" s="18">
        <v>204</v>
      </c>
      <c r="U46" s="18" t="s">
        <v>257</v>
      </c>
      <c r="V46" s="16">
        <v>36.29</v>
      </c>
      <c r="W46" s="16">
        <v>43</v>
      </c>
      <c r="X46" s="16" t="s">
        <v>248</v>
      </c>
      <c r="Y46" s="18" t="s">
        <v>252</v>
      </c>
      <c r="Z46" s="167">
        <v>5</v>
      </c>
      <c r="AA46" s="31">
        <v>36.29</v>
      </c>
      <c r="AB46" s="23">
        <v>1.75</v>
      </c>
      <c r="AC46" s="23">
        <v>63.5075</v>
      </c>
      <c r="AD46">
        <v>68.507499999999993</v>
      </c>
    </row>
    <row r="47" spans="2:30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 t="s">
        <v>75</v>
      </c>
      <c r="Q47" s="16" t="s">
        <v>228</v>
      </c>
      <c r="R47" s="17">
        <v>45578</v>
      </c>
      <c r="S47" s="16">
        <v>4000979</v>
      </c>
      <c r="T47" s="18">
        <v>220</v>
      </c>
      <c r="U47" s="18" t="s">
        <v>255</v>
      </c>
      <c r="V47" s="16">
        <v>23.24</v>
      </c>
      <c r="W47" s="16">
        <v>36</v>
      </c>
      <c r="X47" s="16" t="s">
        <v>248</v>
      </c>
      <c r="Y47" s="18" t="s">
        <v>252</v>
      </c>
      <c r="Z47" s="167">
        <v>5</v>
      </c>
      <c r="AA47" s="31">
        <v>23.24</v>
      </c>
      <c r="AB47" s="23">
        <v>1.75</v>
      </c>
      <c r="AC47" s="23">
        <v>40.669999999999995</v>
      </c>
      <c r="AD47">
        <v>45.669999999999995</v>
      </c>
    </row>
    <row r="48" spans="2:30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 t="s">
        <v>75</v>
      </c>
      <c r="Q48" s="16" t="s">
        <v>228</v>
      </c>
      <c r="R48" s="17">
        <v>45578</v>
      </c>
      <c r="S48" s="16">
        <v>4003410</v>
      </c>
      <c r="T48" s="18">
        <v>220</v>
      </c>
      <c r="U48" s="18" t="s">
        <v>255</v>
      </c>
      <c r="V48" s="16">
        <v>23.23</v>
      </c>
      <c r="W48" s="16">
        <v>31</v>
      </c>
      <c r="X48" s="16" t="s">
        <v>248</v>
      </c>
      <c r="Y48" s="18" t="s">
        <v>252</v>
      </c>
      <c r="Z48" s="167">
        <v>5</v>
      </c>
      <c r="AA48" s="31">
        <v>23.23</v>
      </c>
      <c r="AB48" s="23">
        <v>1.75</v>
      </c>
      <c r="AC48" s="23">
        <v>40.652500000000003</v>
      </c>
      <c r="AD48">
        <v>45.652500000000003</v>
      </c>
    </row>
    <row r="49" spans="2:30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 t="s">
        <v>75</v>
      </c>
      <c r="Q49" s="16" t="s">
        <v>228</v>
      </c>
      <c r="R49" s="17">
        <v>45579</v>
      </c>
      <c r="S49" s="16">
        <v>4005212</v>
      </c>
      <c r="T49" s="18">
        <v>220</v>
      </c>
      <c r="U49" s="18" t="s">
        <v>255</v>
      </c>
      <c r="V49" s="16">
        <v>14.08</v>
      </c>
      <c r="W49" s="16">
        <v>23</v>
      </c>
      <c r="X49" s="16" t="s">
        <v>248</v>
      </c>
      <c r="Y49" s="18" t="s">
        <v>252</v>
      </c>
      <c r="Z49" s="167">
        <v>5</v>
      </c>
      <c r="AA49" s="31">
        <v>14.08</v>
      </c>
      <c r="AB49" s="23">
        <v>1.75</v>
      </c>
      <c r="AC49" s="23">
        <v>24.64</v>
      </c>
      <c r="AD49">
        <v>29.64</v>
      </c>
    </row>
    <row r="50" spans="2:30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 t="s">
        <v>75</v>
      </c>
      <c r="Q50" s="16" t="s">
        <v>228</v>
      </c>
      <c r="R50" s="17">
        <v>45579</v>
      </c>
      <c r="S50" s="16">
        <v>4005272</v>
      </c>
      <c r="T50" s="18">
        <v>220</v>
      </c>
      <c r="U50" s="18" t="s">
        <v>254</v>
      </c>
      <c r="V50" s="16">
        <v>31.27</v>
      </c>
      <c r="W50" s="16">
        <v>58</v>
      </c>
      <c r="X50" s="16" t="s">
        <v>248</v>
      </c>
      <c r="Y50" s="18" t="s">
        <v>252</v>
      </c>
      <c r="Z50" s="167">
        <v>5</v>
      </c>
      <c r="AA50" s="31">
        <v>31.27</v>
      </c>
      <c r="AB50" s="23">
        <v>1.75</v>
      </c>
      <c r="AC50" s="23">
        <v>54.722499999999997</v>
      </c>
      <c r="AD50">
        <v>59.722499999999997</v>
      </c>
    </row>
    <row r="51" spans="2:30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 t="s">
        <v>75</v>
      </c>
      <c r="Q51" s="16" t="s">
        <v>234</v>
      </c>
      <c r="R51" s="17">
        <v>45579</v>
      </c>
      <c r="S51" s="16">
        <v>4001353</v>
      </c>
      <c r="T51" s="18">
        <v>220</v>
      </c>
      <c r="U51" s="18" t="s">
        <v>255</v>
      </c>
      <c r="V51" s="16">
        <v>10.39</v>
      </c>
      <c r="W51" s="16">
        <v>126</v>
      </c>
      <c r="X51" s="16" t="s">
        <v>248</v>
      </c>
      <c r="Y51" s="18" t="s">
        <v>252</v>
      </c>
      <c r="Z51" s="167">
        <v>5</v>
      </c>
      <c r="AA51" s="31">
        <v>10.39</v>
      </c>
      <c r="AB51" s="23">
        <v>1.75</v>
      </c>
      <c r="AC51" s="23">
        <v>18.182500000000001</v>
      </c>
      <c r="AD51">
        <v>23.182500000000001</v>
      </c>
    </row>
    <row r="52" spans="2:30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 t="s">
        <v>75</v>
      </c>
      <c r="Q52" s="16" t="s">
        <v>234</v>
      </c>
      <c r="R52" s="17">
        <v>45579</v>
      </c>
      <c r="S52" s="16">
        <v>4001397</v>
      </c>
      <c r="T52" s="18">
        <v>220</v>
      </c>
      <c r="U52" s="18" t="s">
        <v>257</v>
      </c>
      <c r="V52" s="16">
        <v>8.35</v>
      </c>
      <c r="W52" s="16">
        <v>15</v>
      </c>
      <c r="X52" s="16" t="s">
        <v>248</v>
      </c>
      <c r="Y52" s="18" t="s">
        <v>252</v>
      </c>
      <c r="Z52" s="167">
        <v>5</v>
      </c>
      <c r="AA52" s="31">
        <v>8.35</v>
      </c>
      <c r="AB52" s="23">
        <v>1.75</v>
      </c>
      <c r="AC52" s="23">
        <v>14.612499999999999</v>
      </c>
      <c r="AD52">
        <v>19.612499999999997</v>
      </c>
    </row>
    <row r="53" spans="2:30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2"/>
      <c r="P53" s="15" t="s">
        <v>75</v>
      </c>
      <c r="Q53" s="16" t="s">
        <v>234</v>
      </c>
      <c r="R53" s="17">
        <v>45579</v>
      </c>
      <c r="S53" s="16">
        <v>4001525</v>
      </c>
      <c r="T53" s="18">
        <v>220</v>
      </c>
      <c r="U53" s="18" t="s">
        <v>255</v>
      </c>
      <c r="V53" s="16">
        <v>17.3</v>
      </c>
      <c r="W53" s="16">
        <v>42</v>
      </c>
      <c r="X53" s="16" t="s">
        <v>248</v>
      </c>
      <c r="Y53" s="18" t="s">
        <v>252</v>
      </c>
      <c r="Z53" s="167">
        <v>5</v>
      </c>
      <c r="AA53" s="31">
        <v>17.3</v>
      </c>
      <c r="AB53" s="23">
        <v>1.75</v>
      </c>
      <c r="AC53" s="23">
        <v>30.275000000000002</v>
      </c>
      <c r="AD53">
        <v>35.275000000000006</v>
      </c>
    </row>
    <row r="54" spans="2:30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2"/>
      <c r="P54" s="15" t="s">
        <v>75</v>
      </c>
      <c r="Q54" s="16" t="s">
        <v>234</v>
      </c>
      <c r="R54" s="17">
        <v>45579</v>
      </c>
      <c r="S54" s="16">
        <v>4001527</v>
      </c>
      <c r="T54" s="18">
        <v>220</v>
      </c>
      <c r="U54" s="18" t="s">
        <v>256</v>
      </c>
      <c r="V54" s="16">
        <v>15.66</v>
      </c>
      <c r="W54" s="16">
        <v>39</v>
      </c>
      <c r="X54" s="16" t="s">
        <v>248</v>
      </c>
      <c r="Y54" s="18" t="s">
        <v>252</v>
      </c>
      <c r="Z54" s="167">
        <v>5</v>
      </c>
      <c r="AA54" s="31">
        <v>15.66</v>
      </c>
      <c r="AB54" s="23">
        <v>1.75</v>
      </c>
      <c r="AC54" s="23">
        <v>27.405000000000001</v>
      </c>
      <c r="AD54">
        <v>32.405000000000001</v>
      </c>
    </row>
    <row r="55" spans="2:30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2"/>
      <c r="P55" s="15" t="s">
        <v>75</v>
      </c>
      <c r="Q55" s="16" t="s">
        <v>234</v>
      </c>
      <c r="R55" s="17">
        <v>45579</v>
      </c>
      <c r="S55" s="16">
        <v>4005266</v>
      </c>
      <c r="T55" s="18">
        <v>220</v>
      </c>
      <c r="U55" s="18" t="s">
        <v>255</v>
      </c>
      <c r="V55" s="16">
        <v>29.35</v>
      </c>
      <c r="W55" s="16">
        <v>33</v>
      </c>
      <c r="X55" s="16" t="s">
        <v>248</v>
      </c>
      <c r="Y55" s="18" t="s">
        <v>252</v>
      </c>
      <c r="Z55" s="167">
        <v>5</v>
      </c>
      <c r="AA55" s="31">
        <v>29.35</v>
      </c>
      <c r="AB55" s="23">
        <v>1.75</v>
      </c>
      <c r="AC55" s="23">
        <v>51.362500000000004</v>
      </c>
      <c r="AD55">
        <v>56.362500000000004</v>
      </c>
    </row>
    <row r="56" spans="2:30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2"/>
      <c r="P56" s="15" t="s">
        <v>75</v>
      </c>
      <c r="Q56" s="16" t="s">
        <v>229</v>
      </c>
      <c r="R56" s="17">
        <v>45580</v>
      </c>
      <c r="S56" s="16">
        <v>4005880</v>
      </c>
      <c r="T56" s="18">
        <v>204</v>
      </c>
      <c r="U56" s="18" t="s">
        <v>257</v>
      </c>
      <c r="V56" s="16">
        <v>31.58</v>
      </c>
      <c r="W56" s="16">
        <v>42</v>
      </c>
      <c r="X56" s="16" t="s">
        <v>248</v>
      </c>
      <c r="Y56" s="18" t="s">
        <v>252</v>
      </c>
      <c r="Z56" s="167">
        <v>5</v>
      </c>
      <c r="AA56" s="31">
        <v>31.58</v>
      </c>
      <c r="AB56" s="23">
        <v>1.75</v>
      </c>
      <c r="AC56" s="23">
        <v>55.265000000000001</v>
      </c>
      <c r="AD56">
        <v>60.265000000000001</v>
      </c>
    </row>
    <row r="57" spans="2:30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2"/>
      <c r="P57" s="15" t="s">
        <v>75</v>
      </c>
      <c r="Q57" s="16" t="s">
        <v>234</v>
      </c>
      <c r="R57" s="17">
        <v>45580</v>
      </c>
      <c r="S57" s="16">
        <v>4002420</v>
      </c>
      <c r="T57" s="18">
        <v>220</v>
      </c>
      <c r="U57" s="18" t="s">
        <v>255</v>
      </c>
      <c r="V57" s="16">
        <v>17.3</v>
      </c>
      <c r="W57" s="16">
        <v>48</v>
      </c>
      <c r="X57" s="16" t="s">
        <v>248</v>
      </c>
      <c r="Y57" s="18" t="s">
        <v>252</v>
      </c>
      <c r="Z57" s="167">
        <v>5</v>
      </c>
      <c r="AA57" s="31">
        <v>17.3</v>
      </c>
      <c r="AB57" s="23">
        <v>1.75</v>
      </c>
      <c r="AC57" s="23">
        <v>30.275000000000002</v>
      </c>
      <c r="AD57">
        <v>35.275000000000006</v>
      </c>
    </row>
    <row r="58" spans="2:30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2"/>
      <c r="P58" s="15" t="s">
        <v>75</v>
      </c>
      <c r="Q58" s="16" t="s">
        <v>234</v>
      </c>
      <c r="R58" s="17">
        <v>45580</v>
      </c>
      <c r="S58" s="16">
        <v>4002422</v>
      </c>
      <c r="T58" s="18">
        <v>220</v>
      </c>
      <c r="U58" s="18" t="s">
        <v>256</v>
      </c>
      <c r="V58" s="16">
        <v>15.66</v>
      </c>
      <c r="W58" s="16">
        <v>37</v>
      </c>
      <c r="X58" s="16" t="s">
        <v>248</v>
      </c>
      <c r="Y58" s="18" t="s">
        <v>252</v>
      </c>
      <c r="Z58" s="167">
        <v>5</v>
      </c>
      <c r="AA58" s="31">
        <v>15.66</v>
      </c>
      <c r="AB58" s="23">
        <v>1.75</v>
      </c>
      <c r="AC58" s="23">
        <v>27.405000000000001</v>
      </c>
      <c r="AD58">
        <v>32.405000000000001</v>
      </c>
    </row>
    <row r="59" spans="2:30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2"/>
      <c r="P59" s="15" t="s">
        <v>75</v>
      </c>
      <c r="Q59" s="16" t="s">
        <v>234</v>
      </c>
      <c r="R59" s="17">
        <v>45580</v>
      </c>
      <c r="S59" s="16">
        <v>4002767</v>
      </c>
      <c r="T59" s="18">
        <v>220</v>
      </c>
      <c r="U59" s="18" t="s">
        <v>254</v>
      </c>
      <c r="V59" s="16">
        <v>9.6</v>
      </c>
      <c r="W59" s="16">
        <v>18</v>
      </c>
      <c r="X59" s="16" t="s">
        <v>248</v>
      </c>
      <c r="Y59" s="18" t="s">
        <v>252</v>
      </c>
      <c r="Z59" s="167">
        <v>5</v>
      </c>
      <c r="AA59" s="31">
        <v>9.6</v>
      </c>
      <c r="AB59" s="23">
        <v>1.75</v>
      </c>
      <c r="AC59" s="23">
        <v>16.8</v>
      </c>
      <c r="AD59">
        <v>21.8</v>
      </c>
    </row>
    <row r="60" spans="2:30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2"/>
      <c r="P60" s="15" t="s">
        <v>75</v>
      </c>
      <c r="Q60" s="16" t="s">
        <v>229</v>
      </c>
      <c r="R60" s="17">
        <v>45581</v>
      </c>
      <c r="S60" s="16">
        <v>4003156</v>
      </c>
      <c r="T60" s="18">
        <v>204</v>
      </c>
      <c r="U60" s="18" t="s">
        <v>258</v>
      </c>
      <c r="V60" s="16">
        <v>4.88</v>
      </c>
      <c r="W60" s="16">
        <v>23</v>
      </c>
      <c r="X60" s="16" t="s">
        <v>249</v>
      </c>
      <c r="Y60" s="18" t="s">
        <v>252</v>
      </c>
      <c r="Z60" s="167">
        <v>6.5</v>
      </c>
      <c r="AA60" s="31">
        <v>4.88</v>
      </c>
      <c r="AB60" s="23">
        <v>2</v>
      </c>
      <c r="AC60" s="23">
        <v>9.76</v>
      </c>
      <c r="AD60">
        <v>16.259999999999998</v>
      </c>
    </row>
    <row r="61" spans="2:30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2"/>
      <c r="P61" s="15" t="s">
        <v>75</v>
      </c>
      <c r="Q61" s="16" t="s">
        <v>229</v>
      </c>
      <c r="R61" s="17">
        <v>45581</v>
      </c>
      <c r="S61" s="16">
        <v>4005910</v>
      </c>
      <c r="T61" s="18">
        <v>204</v>
      </c>
      <c r="U61" s="18" t="s">
        <v>258</v>
      </c>
      <c r="V61" s="16">
        <v>9.58</v>
      </c>
      <c r="W61" s="16">
        <v>29</v>
      </c>
      <c r="X61" s="16" t="s">
        <v>249</v>
      </c>
      <c r="Y61" s="18" t="s">
        <v>252</v>
      </c>
      <c r="Z61" s="167">
        <v>6.5</v>
      </c>
      <c r="AA61" s="31">
        <v>9.58</v>
      </c>
      <c r="AB61" s="23">
        <v>2</v>
      </c>
      <c r="AC61" s="23">
        <v>19.16</v>
      </c>
      <c r="AD61">
        <v>25.66</v>
      </c>
    </row>
    <row r="62" spans="2:30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2"/>
      <c r="P62" s="15" t="s">
        <v>75</v>
      </c>
      <c r="Q62" s="16" t="s">
        <v>234</v>
      </c>
      <c r="R62" s="17">
        <v>45581</v>
      </c>
      <c r="S62" s="16">
        <v>4003016</v>
      </c>
      <c r="T62" s="18">
        <v>220</v>
      </c>
      <c r="U62" s="18" t="s">
        <v>257</v>
      </c>
      <c r="V62" s="16">
        <v>8.35</v>
      </c>
      <c r="W62" s="16">
        <v>19</v>
      </c>
      <c r="X62" s="16" t="s">
        <v>248</v>
      </c>
      <c r="Y62" s="18" t="s">
        <v>252</v>
      </c>
      <c r="Z62" s="167">
        <v>5</v>
      </c>
      <c r="AA62" s="31">
        <v>8.35</v>
      </c>
      <c r="AB62" s="23">
        <v>1.75</v>
      </c>
      <c r="AC62" s="23">
        <v>14.612499999999999</v>
      </c>
      <c r="AD62">
        <v>19.612499999999997</v>
      </c>
    </row>
    <row r="63" spans="2:30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2"/>
      <c r="P63" s="15" t="s">
        <v>75</v>
      </c>
      <c r="Q63" s="16" t="s">
        <v>234</v>
      </c>
      <c r="R63" s="17">
        <v>45581</v>
      </c>
      <c r="S63" s="16">
        <v>4003158</v>
      </c>
      <c r="T63" s="18">
        <v>220</v>
      </c>
      <c r="U63" s="18" t="s">
        <v>255</v>
      </c>
      <c r="V63" s="16">
        <v>17.3</v>
      </c>
      <c r="W63" s="16">
        <v>52</v>
      </c>
      <c r="X63" s="16" t="s">
        <v>248</v>
      </c>
      <c r="Y63" s="18" t="s">
        <v>252</v>
      </c>
      <c r="Z63" s="167">
        <v>5</v>
      </c>
      <c r="AA63" s="31">
        <v>17.3</v>
      </c>
      <c r="AB63" s="23">
        <v>1.75</v>
      </c>
      <c r="AC63" s="23">
        <v>30.275000000000002</v>
      </c>
      <c r="AD63">
        <v>35.275000000000006</v>
      </c>
    </row>
    <row r="64" spans="2:30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2"/>
      <c r="P64" s="15" t="s">
        <v>75</v>
      </c>
      <c r="Q64" s="16" t="s">
        <v>234</v>
      </c>
      <c r="R64" s="17">
        <v>45581</v>
      </c>
      <c r="S64" s="16">
        <v>4003160</v>
      </c>
      <c r="T64" s="18">
        <v>220</v>
      </c>
      <c r="U64" s="18" t="s">
        <v>256</v>
      </c>
      <c r="V64" s="16">
        <v>15.66</v>
      </c>
      <c r="W64" s="16">
        <v>49</v>
      </c>
      <c r="X64" s="16" t="s">
        <v>248</v>
      </c>
      <c r="Y64" s="18" t="s">
        <v>252</v>
      </c>
      <c r="Z64" s="167">
        <v>5</v>
      </c>
      <c r="AA64" s="31">
        <v>15.66</v>
      </c>
      <c r="AB64" s="23">
        <v>1.75</v>
      </c>
      <c r="AC64" s="23">
        <v>27.405000000000001</v>
      </c>
      <c r="AD64">
        <v>32.405000000000001</v>
      </c>
    </row>
    <row r="65" spans="2:30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2"/>
      <c r="P65" s="15" t="s">
        <v>75</v>
      </c>
      <c r="Q65" s="16" t="s">
        <v>234</v>
      </c>
      <c r="R65" s="17">
        <v>45581</v>
      </c>
      <c r="S65" s="16">
        <v>4006091</v>
      </c>
      <c r="T65" s="18">
        <v>220</v>
      </c>
      <c r="U65" s="18" t="s">
        <v>255</v>
      </c>
      <c r="V65" s="16">
        <v>25.29</v>
      </c>
      <c r="W65" s="16">
        <v>58</v>
      </c>
      <c r="X65" s="16" t="s">
        <v>248</v>
      </c>
      <c r="Y65" s="18" t="s">
        <v>252</v>
      </c>
      <c r="Z65" s="167">
        <v>5</v>
      </c>
      <c r="AA65" s="31">
        <v>25.29</v>
      </c>
      <c r="AB65" s="23">
        <v>1.75</v>
      </c>
      <c r="AC65" s="23">
        <v>44.2575</v>
      </c>
      <c r="AD65">
        <v>49.2575</v>
      </c>
    </row>
    <row r="66" spans="2:30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2"/>
      <c r="P66" s="15" t="s">
        <v>75</v>
      </c>
      <c r="Q66" s="16" t="s">
        <v>234</v>
      </c>
      <c r="R66" s="17">
        <v>45581</v>
      </c>
      <c r="S66" s="16">
        <v>4006936</v>
      </c>
      <c r="T66" s="18">
        <v>220</v>
      </c>
      <c r="U66" s="18" t="s">
        <v>255</v>
      </c>
      <c r="V66" s="16">
        <v>13.8</v>
      </c>
      <c r="W66" s="16">
        <v>32</v>
      </c>
      <c r="X66" s="16" t="s">
        <v>248</v>
      </c>
      <c r="Y66" s="18" t="s">
        <v>252</v>
      </c>
      <c r="Z66" s="167">
        <v>5</v>
      </c>
      <c r="AA66" s="31">
        <v>13.8</v>
      </c>
      <c r="AB66" s="23">
        <v>1.75</v>
      </c>
      <c r="AC66" s="23">
        <v>24.150000000000002</v>
      </c>
      <c r="AD66">
        <v>29.150000000000002</v>
      </c>
    </row>
    <row r="67" spans="2:30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2"/>
      <c r="P67" s="15" t="s">
        <v>75</v>
      </c>
      <c r="Q67" s="16" t="s">
        <v>229</v>
      </c>
      <c r="R67" s="17">
        <v>45582</v>
      </c>
      <c r="S67" s="16">
        <v>4004105</v>
      </c>
      <c r="T67" s="18">
        <v>204</v>
      </c>
      <c r="U67" s="18" t="s">
        <v>256</v>
      </c>
      <c r="V67" s="16">
        <v>15.95</v>
      </c>
      <c r="W67" s="16">
        <v>20</v>
      </c>
      <c r="X67" s="16" t="s">
        <v>248</v>
      </c>
      <c r="Y67" s="18" t="s">
        <v>252</v>
      </c>
      <c r="Z67" s="167">
        <v>5</v>
      </c>
      <c r="AA67" s="31">
        <v>15.95</v>
      </c>
      <c r="AB67" s="23">
        <v>1.75</v>
      </c>
      <c r="AC67" s="23">
        <v>27.912499999999998</v>
      </c>
      <c r="AD67">
        <v>32.912499999999994</v>
      </c>
    </row>
    <row r="68" spans="2:30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2"/>
      <c r="P68" s="15" t="s">
        <v>75</v>
      </c>
      <c r="Q68" s="16" t="s">
        <v>229</v>
      </c>
      <c r="R68" s="17">
        <v>45582</v>
      </c>
      <c r="S68" s="16">
        <v>4006059</v>
      </c>
      <c r="T68" s="18">
        <v>204</v>
      </c>
      <c r="U68" s="18" t="s">
        <v>257</v>
      </c>
      <c r="V68" s="16">
        <v>17.760000000000002</v>
      </c>
      <c r="W68" s="16">
        <v>25</v>
      </c>
      <c r="X68" s="16" t="s">
        <v>248</v>
      </c>
      <c r="Y68" s="18" t="s">
        <v>252</v>
      </c>
      <c r="Z68" s="167">
        <v>5</v>
      </c>
      <c r="AA68" s="31">
        <v>17.760000000000002</v>
      </c>
      <c r="AB68" s="23">
        <v>1.75</v>
      </c>
      <c r="AC68" s="23">
        <v>31.080000000000002</v>
      </c>
      <c r="AD68">
        <v>36.08</v>
      </c>
    </row>
    <row r="69" spans="2:30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2"/>
      <c r="P69" s="15" t="s">
        <v>75</v>
      </c>
      <c r="Q69" s="16" t="s">
        <v>234</v>
      </c>
      <c r="R69" s="17">
        <v>45582</v>
      </c>
      <c r="S69" s="16">
        <v>4003890</v>
      </c>
      <c r="T69" s="18">
        <v>220</v>
      </c>
      <c r="U69" s="18" t="s">
        <v>255</v>
      </c>
      <c r="V69" s="16">
        <v>17.3</v>
      </c>
      <c r="W69" s="16">
        <v>44</v>
      </c>
      <c r="X69" s="16" t="s">
        <v>248</v>
      </c>
      <c r="Y69" s="18" t="s">
        <v>252</v>
      </c>
      <c r="Z69" s="167">
        <v>5</v>
      </c>
      <c r="AA69" s="31">
        <v>17.3</v>
      </c>
      <c r="AB69" s="23">
        <v>1.75</v>
      </c>
      <c r="AC69" s="23">
        <v>30.275000000000002</v>
      </c>
      <c r="AD69">
        <v>35.275000000000006</v>
      </c>
    </row>
    <row r="70" spans="2:30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2"/>
      <c r="P70" s="15" t="s">
        <v>75</v>
      </c>
      <c r="Q70" s="16" t="s">
        <v>234</v>
      </c>
      <c r="R70" s="17">
        <v>45582</v>
      </c>
      <c r="S70" s="16">
        <v>4003917</v>
      </c>
      <c r="T70" s="18">
        <v>220</v>
      </c>
      <c r="U70" s="18" t="s">
        <v>255</v>
      </c>
      <c r="V70" s="16">
        <v>8.24</v>
      </c>
      <c r="W70" s="16">
        <v>21</v>
      </c>
      <c r="X70" s="16" t="s">
        <v>248</v>
      </c>
      <c r="Y70" s="18" t="s">
        <v>252</v>
      </c>
      <c r="Z70" s="167">
        <v>5</v>
      </c>
      <c r="AA70" s="31">
        <v>8.24</v>
      </c>
      <c r="AB70" s="23">
        <v>1.75</v>
      </c>
      <c r="AC70" s="23">
        <v>14.42</v>
      </c>
      <c r="AD70">
        <v>19.420000000000002</v>
      </c>
    </row>
    <row r="71" spans="2:30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2"/>
      <c r="P71" s="15" t="s">
        <v>75</v>
      </c>
      <c r="Q71" s="16" t="s">
        <v>234</v>
      </c>
      <c r="R71" s="17">
        <v>45582</v>
      </c>
      <c r="S71" s="16">
        <v>4004757</v>
      </c>
      <c r="T71" s="18">
        <v>220</v>
      </c>
      <c r="U71" s="18" t="s">
        <v>255</v>
      </c>
      <c r="V71" s="16">
        <v>26.9</v>
      </c>
      <c r="W71" s="16">
        <v>74</v>
      </c>
      <c r="X71" s="16" t="s">
        <v>248</v>
      </c>
      <c r="Y71" s="18" t="s">
        <v>252</v>
      </c>
      <c r="Z71" s="167">
        <v>5</v>
      </c>
      <c r="AA71" s="31">
        <v>26.9</v>
      </c>
      <c r="AB71" s="23">
        <v>1.75</v>
      </c>
      <c r="AC71" s="23">
        <v>47.074999999999996</v>
      </c>
      <c r="AD71">
        <v>52.074999999999996</v>
      </c>
    </row>
    <row r="72" spans="2:30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2"/>
      <c r="P72" s="15" t="s">
        <v>75</v>
      </c>
      <c r="Q72" s="16" t="s">
        <v>234</v>
      </c>
      <c r="R72" s="17">
        <v>45582</v>
      </c>
      <c r="S72" s="16">
        <v>4006214</v>
      </c>
      <c r="T72" s="18">
        <v>220</v>
      </c>
      <c r="U72" s="18" t="s">
        <v>255</v>
      </c>
      <c r="V72" s="16">
        <v>18.03</v>
      </c>
      <c r="W72" s="16">
        <v>29</v>
      </c>
      <c r="X72" s="16" t="s">
        <v>248</v>
      </c>
      <c r="Y72" s="18" t="s">
        <v>252</v>
      </c>
      <c r="Z72" s="167">
        <v>5</v>
      </c>
      <c r="AA72" s="31">
        <v>18.03</v>
      </c>
      <c r="AB72" s="23">
        <v>1.75</v>
      </c>
      <c r="AC72" s="23">
        <v>31.552500000000002</v>
      </c>
      <c r="AD72">
        <v>36.552500000000002</v>
      </c>
    </row>
    <row r="73" spans="2:30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2"/>
      <c r="P73" s="15" t="s">
        <v>75</v>
      </c>
      <c r="Q73" s="16" t="s">
        <v>234</v>
      </c>
      <c r="R73" s="17">
        <v>45582</v>
      </c>
      <c r="S73" s="16">
        <v>4007528</v>
      </c>
      <c r="T73" s="18">
        <v>220</v>
      </c>
      <c r="U73" s="18" t="s">
        <v>255</v>
      </c>
      <c r="V73" s="16">
        <v>12.2</v>
      </c>
      <c r="W73" s="16">
        <v>14</v>
      </c>
      <c r="X73" s="16" t="s">
        <v>248</v>
      </c>
      <c r="Y73" s="18" t="s">
        <v>252</v>
      </c>
      <c r="Z73" s="167">
        <v>5</v>
      </c>
      <c r="AA73" s="31">
        <v>12.2</v>
      </c>
      <c r="AB73" s="23">
        <v>1.75</v>
      </c>
      <c r="AC73" s="23">
        <v>21.349999999999998</v>
      </c>
      <c r="AD73">
        <v>26.349999999999998</v>
      </c>
    </row>
    <row r="74" spans="2:30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2"/>
      <c r="P74" s="15" t="s">
        <v>75</v>
      </c>
      <c r="Q74" s="16" t="s">
        <v>229</v>
      </c>
      <c r="R74" s="17">
        <v>45583</v>
      </c>
      <c r="S74" s="16">
        <v>4004502</v>
      </c>
      <c r="T74" s="18">
        <v>204</v>
      </c>
      <c r="U74" s="18" t="s">
        <v>255</v>
      </c>
      <c r="V74" s="16">
        <v>13.63</v>
      </c>
      <c r="W74" s="16">
        <v>43</v>
      </c>
      <c r="X74" s="16" t="s">
        <v>248</v>
      </c>
      <c r="Y74" s="18" t="s">
        <v>252</v>
      </c>
      <c r="Z74" s="167">
        <v>5</v>
      </c>
      <c r="AA74" s="31">
        <v>13.63</v>
      </c>
      <c r="AB74" s="23">
        <v>1.75</v>
      </c>
      <c r="AC74" s="23">
        <v>23.852500000000003</v>
      </c>
      <c r="AD74">
        <v>28.852500000000003</v>
      </c>
    </row>
    <row r="75" spans="2:30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2"/>
      <c r="P75" s="15" t="s">
        <v>75</v>
      </c>
      <c r="Q75" s="16" t="s">
        <v>229</v>
      </c>
      <c r="R75" s="17">
        <v>45583</v>
      </c>
      <c r="S75" s="16">
        <v>4004607</v>
      </c>
      <c r="T75" s="18">
        <v>204</v>
      </c>
      <c r="U75" s="18" t="s">
        <v>258</v>
      </c>
      <c r="V75" s="16">
        <v>4.88</v>
      </c>
      <c r="W75" s="16">
        <v>24</v>
      </c>
      <c r="X75" s="16" t="s">
        <v>249</v>
      </c>
      <c r="Y75" s="18" t="s">
        <v>252</v>
      </c>
      <c r="Z75" s="167">
        <v>6.5</v>
      </c>
      <c r="AA75" s="31">
        <v>4.88</v>
      </c>
      <c r="AB75" s="23">
        <v>2</v>
      </c>
      <c r="AC75" s="23">
        <v>9.76</v>
      </c>
      <c r="AD75">
        <v>16.259999999999998</v>
      </c>
    </row>
    <row r="76" spans="2:30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2"/>
      <c r="P76" s="15" t="s">
        <v>75</v>
      </c>
      <c r="Q76" s="16" t="s">
        <v>234</v>
      </c>
      <c r="R76" s="17">
        <v>45583</v>
      </c>
      <c r="S76" s="16">
        <v>4004478</v>
      </c>
      <c r="T76" s="18">
        <v>220</v>
      </c>
      <c r="U76" s="18" t="s">
        <v>257</v>
      </c>
      <c r="V76" s="16">
        <v>8.35</v>
      </c>
      <c r="W76" s="16">
        <v>15</v>
      </c>
      <c r="X76" s="16" t="s">
        <v>248</v>
      </c>
      <c r="Y76" s="18" t="s">
        <v>252</v>
      </c>
      <c r="Z76" s="167">
        <v>5</v>
      </c>
      <c r="AA76" s="31">
        <v>8.35</v>
      </c>
      <c r="AB76" s="23">
        <v>1.75</v>
      </c>
      <c r="AC76" s="23">
        <v>14.612499999999999</v>
      </c>
      <c r="AD76">
        <v>19.612499999999997</v>
      </c>
    </row>
    <row r="77" spans="2:30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2"/>
      <c r="P77" s="15" t="s">
        <v>75</v>
      </c>
      <c r="Q77" s="16" t="s">
        <v>234</v>
      </c>
      <c r="R77" s="17">
        <v>45583</v>
      </c>
      <c r="S77" s="16">
        <v>4004609</v>
      </c>
      <c r="T77" s="18">
        <v>220</v>
      </c>
      <c r="U77" s="18" t="s">
        <v>255</v>
      </c>
      <c r="V77" s="16">
        <v>17.3</v>
      </c>
      <c r="W77" s="16">
        <v>42</v>
      </c>
      <c r="X77" s="16" t="s">
        <v>248</v>
      </c>
      <c r="Y77" s="18" t="s">
        <v>252</v>
      </c>
      <c r="Z77" s="167">
        <v>5</v>
      </c>
      <c r="AA77" s="31">
        <v>17.3</v>
      </c>
      <c r="AB77" s="23">
        <v>1.75</v>
      </c>
      <c r="AC77" s="23">
        <v>30.275000000000002</v>
      </c>
      <c r="AD77">
        <v>35.275000000000006</v>
      </c>
    </row>
    <row r="78" spans="2:30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2"/>
      <c r="P78" s="15" t="s">
        <v>75</v>
      </c>
      <c r="Q78" s="16" t="s">
        <v>234</v>
      </c>
      <c r="R78" s="17">
        <v>45583</v>
      </c>
      <c r="S78" s="16">
        <v>4004640</v>
      </c>
      <c r="T78" s="18">
        <v>220</v>
      </c>
      <c r="U78" s="18" t="s">
        <v>255</v>
      </c>
      <c r="V78" s="16">
        <v>8.24</v>
      </c>
      <c r="W78" s="16">
        <v>18</v>
      </c>
      <c r="X78" s="16" t="s">
        <v>248</v>
      </c>
      <c r="Y78" s="18" t="s">
        <v>252</v>
      </c>
      <c r="Z78" s="167">
        <v>5</v>
      </c>
      <c r="AA78" s="31">
        <v>8.24</v>
      </c>
      <c r="AB78" s="23">
        <v>1.75</v>
      </c>
      <c r="AC78" s="23">
        <v>14.42</v>
      </c>
      <c r="AD78">
        <v>19.420000000000002</v>
      </c>
    </row>
    <row r="79" spans="2:30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2"/>
      <c r="P79" s="15" t="s">
        <v>75</v>
      </c>
      <c r="Q79" s="16" t="s">
        <v>234</v>
      </c>
      <c r="R79" s="17">
        <v>45583</v>
      </c>
      <c r="S79" s="16">
        <v>4008413</v>
      </c>
      <c r="T79" s="18">
        <v>220</v>
      </c>
      <c r="U79" s="18" t="s">
        <v>255</v>
      </c>
      <c r="V79" s="16">
        <v>12.97</v>
      </c>
      <c r="W79" s="16">
        <v>38</v>
      </c>
      <c r="X79" s="16" t="s">
        <v>248</v>
      </c>
      <c r="Y79" s="18" t="s">
        <v>252</v>
      </c>
      <c r="Z79" s="167">
        <v>5</v>
      </c>
      <c r="AA79" s="31">
        <v>12.97</v>
      </c>
      <c r="AB79" s="23">
        <v>1.75</v>
      </c>
      <c r="AC79" s="23">
        <v>22.697500000000002</v>
      </c>
      <c r="AD79">
        <v>27.697500000000002</v>
      </c>
    </row>
    <row r="80" spans="2:30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2"/>
      <c r="P80" s="15" t="s">
        <v>75</v>
      </c>
      <c r="Q80" s="16" t="s">
        <v>229</v>
      </c>
      <c r="R80" s="17">
        <v>45584</v>
      </c>
      <c r="S80" s="16">
        <v>4005008</v>
      </c>
      <c r="T80" s="18">
        <v>204</v>
      </c>
      <c r="U80" s="18" t="s">
        <v>258</v>
      </c>
      <c r="V80" s="16">
        <v>9.02</v>
      </c>
      <c r="W80" s="16">
        <v>29</v>
      </c>
      <c r="X80" s="16" t="s">
        <v>249</v>
      </c>
      <c r="Y80" s="18" t="s">
        <v>252</v>
      </c>
      <c r="Z80" s="167">
        <v>6.5</v>
      </c>
      <c r="AA80" s="31">
        <v>9.02</v>
      </c>
      <c r="AB80" s="23">
        <v>2</v>
      </c>
      <c r="AC80" s="23">
        <v>18.04</v>
      </c>
      <c r="AD80">
        <v>24.54</v>
      </c>
    </row>
    <row r="81" spans="2:30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2"/>
      <c r="P81" s="14" t="s">
        <v>75</v>
      </c>
      <c r="Q81" s="16" t="s">
        <v>229</v>
      </c>
      <c r="R81" s="17">
        <v>45584</v>
      </c>
      <c r="S81" s="16">
        <v>4005325</v>
      </c>
      <c r="T81" s="18">
        <v>204</v>
      </c>
      <c r="U81" s="18" t="s">
        <v>255</v>
      </c>
      <c r="V81" s="16">
        <v>5.17</v>
      </c>
      <c r="W81" s="16">
        <v>14</v>
      </c>
      <c r="X81" s="16" t="s">
        <v>248</v>
      </c>
      <c r="Y81" s="18" t="s">
        <v>252</v>
      </c>
      <c r="Z81" s="167">
        <v>5</v>
      </c>
      <c r="AA81" s="31">
        <v>5.17</v>
      </c>
      <c r="AB81" s="23">
        <v>1.75</v>
      </c>
      <c r="AC81" s="23">
        <v>9.0474999999999994</v>
      </c>
      <c r="AD81">
        <v>14.047499999999999</v>
      </c>
    </row>
    <row r="82" spans="2:30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2"/>
      <c r="P82" s="15" t="s">
        <v>75</v>
      </c>
      <c r="Q82" s="16" t="s">
        <v>229</v>
      </c>
      <c r="R82" s="17">
        <v>45584</v>
      </c>
      <c r="S82" s="16">
        <v>4008986</v>
      </c>
      <c r="T82" s="18">
        <v>204</v>
      </c>
      <c r="U82" s="18" t="s">
        <v>251</v>
      </c>
      <c r="V82" s="16">
        <v>1.92</v>
      </c>
      <c r="W82" s="16">
        <v>12</v>
      </c>
      <c r="X82" s="16" t="s">
        <v>249</v>
      </c>
      <c r="Y82" s="18" t="s">
        <v>252</v>
      </c>
      <c r="Z82" s="167">
        <v>6.5</v>
      </c>
      <c r="AA82" s="31">
        <v>1.92</v>
      </c>
      <c r="AB82" s="23">
        <v>2</v>
      </c>
      <c r="AC82" s="23">
        <v>3.84</v>
      </c>
      <c r="AD82">
        <v>10.34</v>
      </c>
    </row>
    <row r="83" spans="2:30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2"/>
      <c r="P83" s="15" t="s">
        <v>75</v>
      </c>
      <c r="Q83" s="16" t="s">
        <v>229</v>
      </c>
      <c r="R83" s="17">
        <v>45584</v>
      </c>
      <c r="S83" s="16">
        <v>4009130</v>
      </c>
      <c r="T83" s="18">
        <v>204</v>
      </c>
      <c r="U83" s="18" t="s">
        <v>253</v>
      </c>
      <c r="V83" s="16">
        <v>3.03</v>
      </c>
      <c r="W83" s="16">
        <v>22</v>
      </c>
      <c r="X83" s="16" t="s">
        <v>248</v>
      </c>
      <c r="Y83" s="18" t="s">
        <v>252</v>
      </c>
      <c r="Z83" s="167">
        <v>5</v>
      </c>
      <c r="AA83" s="31">
        <v>3.03</v>
      </c>
      <c r="AB83" s="23">
        <v>1.75</v>
      </c>
      <c r="AC83" s="23">
        <v>5.3024999999999993</v>
      </c>
      <c r="AD83">
        <v>10.302499999999998</v>
      </c>
    </row>
    <row r="84" spans="2:30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2"/>
      <c r="P84" s="15" t="s">
        <v>75</v>
      </c>
      <c r="Q84" s="16" t="s">
        <v>229</v>
      </c>
      <c r="R84" s="17">
        <v>45584</v>
      </c>
      <c r="S84" s="16">
        <v>4009166</v>
      </c>
      <c r="T84" s="18">
        <v>204</v>
      </c>
      <c r="U84" s="18" t="s">
        <v>253</v>
      </c>
      <c r="V84" s="16">
        <v>3.03</v>
      </c>
      <c r="W84" s="16">
        <v>82</v>
      </c>
      <c r="X84" s="16" t="s">
        <v>248</v>
      </c>
      <c r="Y84" s="18" t="s">
        <v>252</v>
      </c>
      <c r="Z84" s="167">
        <v>5</v>
      </c>
      <c r="AA84" s="31">
        <v>3.03</v>
      </c>
      <c r="AB84" s="23">
        <v>1.75</v>
      </c>
      <c r="AC84" s="23">
        <v>5.3024999999999993</v>
      </c>
      <c r="AD84">
        <v>10.302499999999998</v>
      </c>
    </row>
    <row r="85" spans="2:30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2"/>
      <c r="P85" s="15" t="s">
        <v>75</v>
      </c>
      <c r="Q85" s="16" t="s">
        <v>228</v>
      </c>
      <c r="R85" s="17">
        <v>45585</v>
      </c>
      <c r="S85" s="16">
        <v>4007605</v>
      </c>
      <c r="T85" s="18">
        <v>220</v>
      </c>
      <c r="U85" s="18" t="s">
        <v>259</v>
      </c>
      <c r="V85" s="16">
        <v>11.71</v>
      </c>
      <c r="W85" s="16">
        <v>24</v>
      </c>
      <c r="X85" s="16" t="s">
        <v>248</v>
      </c>
      <c r="Y85" s="18" t="s">
        <v>252</v>
      </c>
      <c r="Z85" s="167">
        <v>5</v>
      </c>
      <c r="AA85" s="31">
        <v>11.71</v>
      </c>
      <c r="AB85" s="23">
        <v>1.75</v>
      </c>
      <c r="AC85" s="23">
        <v>20.4925</v>
      </c>
      <c r="AD85">
        <v>25.4925</v>
      </c>
    </row>
    <row r="86" spans="2:30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2"/>
      <c r="P86" s="15" t="s">
        <v>75</v>
      </c>
      <c r="Q86" s="16" t="s">
        <v>228</v>
      </c>
      <c r="R86" s="17">
        <v>45585</v>
      </c>
      <c r="S86" s="16">
        <v>4008887</v>
      </c>
      <c r="T86" s="18">
        <v>220</v>
      </c>
      <c r="U86" s="18" t="s">
        <v>257</v>
      </c>
      <c r="V86" s="16">
        <v>14.64</v>
      </c>
      <c r="W86" s="16">
        <v>32</v>
      </c>
      <c r="X86" s="16" t="s">
        <v>248</v>
      </c>
      <c r="Y86" s="18" t="s">
        <v>252</v>
      </c>
      <c r="Z86" s="167">
        <v>5</v>
      </c>
      <c r="AA86" s="31">
        <v>14.64</v>
      </c>
      <c r="AB86" s="23">
        <v>1.75</v>
      </c>
      <c r="AC86" s="23">
        <v>25.62</v>
      </c>
      <c r="AD86">
        <v>30.62</v>
      </c>
    </row>
    <row r="87" spans="2:30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2"/>
      <c r="P87" s="15" t="s">
        <v>75</v>
      </c>
      <c r="Q87" s="16" t="s">
        <v>228</v>
      </c>
      <c r="R87" s="17">
        <v>45585</v>
      </c>
      <c r="S87" s="16">
        <v>4008888</v>
      </c>
      <c r="T87" s="18">
        <v>220</v>
      </c>
      <c r="U87" s="18" t="s">
        <v>257</v>
      </c>
      <c r="V87" s="16">
        <v>14.64</v>
      </c>
      <c r="W87" s="16">
        <v>26</v>
      </c>
      <c r="X87" s="16" t="s">
        <v>248</v>
      </c>
      <c r="Y87" s="18" t="s">
        <v>252</v>
      </c>
      <c r="Z87" s="167">
        <v>5</v>
      </c>
      <c r="AA87" s="31">
        <v>14.64</v>
      </c>
      <c r="AB87" s="23">
        <v>1.75</v>
      </c>
      <c r="AC87" s="23">
        <v>25.62</v>
      </c>
      <c r="AD87">
        <v>30.62</v>
      </c>
    </row>
    <row r="88" spans="2:30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2"/>
      <c r="P88" s="15" t="s">
        <v>75</v>
      </c>
      <c r="Q88" s="16" t="s">
        <v>228</v>
      </c>
      <c r="R88" s="17">
        <v>45585</v>
      </c>
      <c r="S88" s="16">
        <v>4009083</v>
      </c>
      <c r="T88" s="18">
        <v>220</v>
      </c>
      <c r="U88" s="18" t="s">
        <v>255</v>
      </c>
      <c r="V88" s="16">
        <v>14.75</v>
      </c>
      <c r="W88" s="16">
        <v>24</v>
      </c>
      <c r="X88" s="16" t="s">
        <v>248</v>
      </c>
      <c r="Y88" s="18" t="s">
        <v>252</v>
      </c>
      <c r="Z88" s="167">
        <v>5</v>
      </c>
      <c r="AA88" s="31">
        <v>14.75</v>
      </c>
      <c r="AB88" s="23">
        <v>1.75</v>
      </c>
      <c r="AC88" s="23">
        <v>25.8125</v>
      </c>
      <c r="AD88">
        <v>30.8125</v>
      </c>
    </row>
    <row r="89" spans="2:30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2"/>
      <c r="P89" s="15" t="s">
        <v>75</v>
      </c>
      <c r="Q89" s="16" t="s">
        <v>228</v>
      </c>
      <c r="R89" s="17">
        <v>45585</v>
      </c>
      <c r="S89" s="16">
        <v>4009085</v>
      </c>
      <c r="T89" s="18">
        <v>220</v>
      </c>
      <c r="U89" s="18" t="s">
        <v>255</v>
      </c>
      <c r="V89" s="16">
        <v>14.75</v>
      </c>
      <c r="W89" s="16">
        <v>24</v>
      </c>
      <c r="X89" s="16" t="s">
        <v>248</v>
      </c>
      <c r="Y89" s="18" t="s">
        <v>252</v>
      </c>
      <c r="Z89" s="167">
        <v>5</v>
      </c>
      <c r="AA89" s="31">
        <v>14.75</v>
      </c>
      <c r="AB89" s="23">
        <v>1.75</v>
      </c>
      <c r="AC89" s="23">
        <v>25.8125</v>
      </c>
      <c r="AD89">
        <v>30.8125</v>
      </c>
    </row>
    <row r="90" spans="2:30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2"/>
      <c r="P90" s="15" t="s">
        <v>75</v>
      </c>
      <c r="Q90" s="16" t="s">
        <v>228</v>
      </c>
      <c r="R90" s="17">
        <v>45585</v>
      </c>
      <c r="S90" s="16">
        <v>4009335</v>
      </c>
      <c r="T90" s="18">
        <v>220</v>
      </c>
      <c r="U90" s="18" t="s">
        <v>255</v>
      </c>
      <c r="V90" s="16">
        <v>27.25</v>
      </c>
      <c r="W90" s="16">
        <v>25</v>
      </c>
      <c r="X90" s="16" t="s">
        <v>248</v>
      </c>
      <c r="Y90" s="18" t="s">
        <v>252</v>
      </c>
      <c r="Z90" s="167">
        <v>5</v>
      </c>
      <c r="AA90" s="31">
        <v>27.25</v>
      </c>
      <c r="AB90" s="23">
        <v>1.75</v>
      </c>
      <c r="AC90" s="23">
        <v>47.6875</v>
      </c>
      <c r="AD90">
        <v>52.6875</v>
      </c>
    </row>
    <row r="91" spans="2:30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2"/>
      <c r="P91" s="15" t="s">
        <v>75</v>
      </c>
      <c r="Q91" s="16" t="s">
        <v>228</v>
      </c>
      <c r="R91" s="17">
        <v>45585</v>
      </c>
      <c r="S91" s="16">
        <v>4009407</v>
      </c>
      <c r="T91" s="18">
        <v>220</v>
      </c>
      <c r="U91" s="18" t="s">
        <v>258</v>
      </c>
      <c r="V91" s="16">
        <v>15.76</v>
      </c>
      <c r="W91" s="16">
        <v>24</v>
      </c>
      <c r="X91" s="16" t="s">
        <v>249</v>
      </c>
      <c r="Y91" s="18" t="s">
        <v>252</v>
      </c>
      <c r="Z91" s="167">
        <v>6.5</v>
      </c>
      <c r="AA91" s="31">
        <v>15.76</v>
      </c>
      <c r="AB91" s="23">
        <v>2</v>
      </c>
      <c r="AC91" s="23">
        <v>31.52</v>
      </c>
      <c r="AD91">
        <v>38.019999999999996</v>
      </c>
    </row>
    <row r="92" spans="2:30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2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7"/>
      <c r="AA92" s="31"/>
      <c r="AB92" s="23"/>
      <c r="AC92" s="23"/>
    </row>
    <row r="93" spans="2:30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2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7"/>
      <c r="AA93" s="31"/>
      <c r="AB93" s="23"/>
      <c r="AC93" s="23"/>
    </row>
    <row r="94" spans="2:30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2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7"/>
      <c r="AA94" s="31"/>
      <c r="AB94" s="23"/>
      <c r="AC94" s="23"/>
    </row>
    <row r="95" spans="2:30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2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7"/>
      <c r="AA95" s="31"/>
      <c r="AB95" s="23"/>
      <c r="AC95" s="23"/>
    </row>
    <row r="96" spans="2:30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2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7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2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7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2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7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2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7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2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7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2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7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2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7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2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7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2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7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2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7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2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7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2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7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2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7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2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7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2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7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2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7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2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7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2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7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2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7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2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7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2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7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2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7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2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7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2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7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2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7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2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7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2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7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2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7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7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7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7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7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7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7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7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7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7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7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7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7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7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7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7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7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7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7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7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7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7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7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7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7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7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7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7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7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7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7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7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7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7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7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7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7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7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7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7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7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7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7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7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7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7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7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7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7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7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7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7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7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7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7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7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7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7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7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7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7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7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7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7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7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7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7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7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7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7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7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7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7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7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7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7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7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7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7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7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7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7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7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7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7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7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7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7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7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7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7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7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7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7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7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7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7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7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7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7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7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7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7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7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7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7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7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7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7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7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7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7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7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7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7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7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7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7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7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7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7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7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7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7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7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7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7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7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7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7"/>
      <c r="AA252" s="31"/>
      <c r="AB252" s="24"/>
    </row>
    <row r="253" spans="5:28" x14ac:dyDescent="0.25">
      <c r="E253" s="3"/>
      <c r="L253" s="61"/>
      <c r="M253" s="97"/>
      <c r="N253" s="60"/>
      <c r="Z253" s="167"/>
      <c r="AA253" s="31"/>
      <c r="AB253" s="25"/>
    </row>
    <row r="254" spans="5:28" x14ac:dyDescent="0.25">
      <c r="E254" s="3"/>
      <c r="L254" s="61"/>
      <c r="M254" s="97"/>
      <c r="N254" s="60"/>
      <c r="Z254" s="167"/>
      <c r="AA254" s="31"/>
      <c r="AB254" s="25"/>
    </row>
    <row r="255" spans="5:28" x14ac:dyDescent="0.25">
      <c r="E255" s="3"/>
      <c r="L255" s="61"/>
      <c r="M255" s="97"/>
      <c r="N255" s="60"/>
      <c r="Z255" s="167"/>
      <c r="AA255" s="31"/>
      <c r="AB255" s="25"/>
    </row>
    <row r="256" spans="5:28" x14ac:dyDescent="0.25">
      <c r="E256" s="3"/>
      <c r="L256" s="61"/>
      <c r="M256" s="97"/>
      <c r="N256" s="60"/>
      <c r="Z256" s="167"/>
      <c r="AA256" s="31"/>
      <c r="AB256" s="25"/>
    </row>
    <row r="257" spans="5:28" x14ac:dyDescent="0.25">
      <c r="E257" s="3"/>
      <c r="L257" s="61"/>
      <c r="M257" s="97"/>
      <c r="N257" s="60"/>
      <c r="Z257" s="167"/>
      <c r="AA257" s="31"/>
      <c r="AB257" s="25"/>
    </row>
    <row r="258" spans="5:28" x14ac:dyDescent="0.25">
      <c r="E258" s="3"/>
      <c r="L258" s="61"/>
      <c r="M258" s="97"/>
      <c r="N258" s="60"/>
      <c r="Z258" s="167"/>
      <c r="AA258" s="31"/>
      <c r="AB258" s="25"/>
    </row>
    <row r="259" spans="5:28" x14ac:dyDescent="0.25">
      <c r="E259" s="3"/>
      <c r="L259" s="61"/>
      <c r="M259" s="97"/>
      <c r="N259" s="60"/>
      <c r="Z259" s="167"/>
      <c r="AA259" s="31"/>
      <c r="AB259" s="25"/>
    </row>
    <row r="260" spans="5:28" x14ac:dyDescent="0.25">
      <c r="E260" s="3"/>
      <c r="L260" s="61"/>
      <c r="M260" s="97"/>
      <c r="N260" s="60"/>
      <c r="Z260" s="167"/>
      <c r="AA260" s="31"/>
      <c r="AB260" s="25"/>
    </row>
    <row r="261" spans="5:28" x14ac:dyDescent="0.25">
      <c r="E261" s="3"/>
      <c r="L261" s="61"/>
      <c r="M261" s="97"/>
      <c r="N261" s="60"/>
      <c r="Z261" s="167"/>
      <c r="AA261" s="31"/>
      <c r="AB261" s="25"/>
    </row>
    <row r="262" spans="5:28" x14ac:dyDescent="0.25">
      <c r="E262" s="3"/>
      <c r="L262" s="61"/>
      <c r="M262" s="97"/>
      <c r="N262" s="60"/>
      <c r="Z262" s="167"/>
      <c r="AA262" s="31"/>
      <c r="AB262" s="25"/>
    </row>
    <row r="263" spans="5:28" x14ac:dyDescent="0.25">
      <c r="E263" s="3"/>
      <c r="L263" s="61"/>
      <c r="M263" s="97"/>
      <c r="N263" s="60"/>
      <c r="Z263" s="167"/>
      <c r="AA263" s="31"/>
      <c r="AB263" s="25"/>
    </row>
    <row r="264" spans="5:28" x14ac:dyDescent="0.25">
      <c r="E264" s="3"/>
      <c r="L264" s="61"/>
      <c r="M264" s="97"/>
      <c r="N264" s="60"/>
      <c r="Z264" s="167"/>
      <c r="AA264" s="31"/>
      <c r="AB264" s="25"/>
    </row>
    <row r="265" spans="5:28" x14ac:dyDescent="0.25">
      <c r="E265" s="3"/>
      <c r="L265" s="61"/>
      <c r="M265" s="97"/>
      <c r="N265" s="60"/>
      <c r="Z265" s="167"/>
      <c r="AA265" s="31"/>
      <c r="AB265" s="25"/>
    </row>
    <row r="266" spans="5:28" x14ac:dyDescent="0.25">
      <c r="E266" s="3"/>
      <c r="L266" s="61"/>
      <c r="M266" s="97"/>
      <c r="N266" s="60"/>
      <c r="Z266" s="167"/>
      <c r="AA266" s="31"/>
      <c r="AB266" s="25"/>
    </row>
    <row r="267" spans="5:28" x14ac:dyDescent="0.25">
      <c r="E267" s="3"/>
      <c r="L267" s="61"/>
      <c r="M267" s="97"/>
      <c r="N267" s="60"/>
      <c r="Z267" s="167"/>
      <c r="AA267" s="31"/>
      <c r="AB267" s="25"/>
    </row>
    <row r="268" spans="5:28" x14ac:dyDescent="0.25">
      <c r="E268" s="3"/>
      <c r="L268" s="61"/>
      <c r="M268" s="97"/>
      <c r="N268" s="60"/>
      <c r="Z268" s="167"/>
      <c r="AA268" s="31"/>
      <c r="AB268" s="25"/>
    </row>
    <row r="269" spans="5:28" x14ac:dyDescent="0.25">
      <c r="E269" s="3"/>
      <c r="L269" s="61"/>
      <c r="M269" s="97"/>
      <c r="N269" s="60"/>
      <c r="Z269" s="167"/>
      <c r="AA269" s="31"/>
      <c r="AB269" s="25"/>
    </row>
    <row r="270" spans="5:28" x14ac:dyDescent="0.25">
      <c r="E270" s="3"/>
      <c r="L270" s="61"/>
      <c r="M270" s="97"/>
      <c r="N270" s="60"/>
      <c r="Z270" s="167"/>
      <c r="AA270" s="31"/>
      <c r="AB270" s="25"/>
    </row>
    <row r="271" spans="5:28" x14ac:dyDescent="0.25">
      <c r="E271" s="3"/>
      <c r="L271" s="61"/>
      <c r="M271" s="97"/>
      <c r="N271" s="60"/>
      <c r="Z271" s="167"/>
      <c r="AA271" s="31"/>
      <c r="AB271" s="25"/>
    </row>
    <row r="272" spans="5:28" x14ac:dyDescent="0.25">
      <c r="E272" s="3"/>
      <c r="L272" s="61"/>
      <c r="M272" s="97"/>
      <c r="N272" s="60"/>
      <c r="Z272" s="167"/>
      <c r="AA272" s="31"/>
      <c r="AB272" s="25"/>
    </row>
    <row r="273" spans="5:28" x14ac:dyDescent="0.25">
      <c r="E273" s="3"/>
      <c r="L273" s="61"/>
      <c r="M273" s="97"/>
      <c r="N273" s="60"/>
      <c r="Z273" s="167"/>
      <c r="AA273" s="31"/>
      <c r="AB273" s="25"/>
    </row>
    <row r="274" spans="5:28" x14ac:dyDescent="0.25">
      <c r="E274" s="3"/>
      <c r="L274" s="61"/>
      <c r="M274" s="97"/>
      <c r="N274" s="60"/>
      <c r="Z274" s="167"/>
      <c r="AA274" s="31"/>
      <c r="AB274" s="25"/>
    </row>
    <row r="275" spans="5:28" x14ac:dyDescent="0.25">
      <c r="E275" s="3"/>
      <c r="L275" s="61"/>
      <c r="M275" s="97"/>
      <c r="N275" s="60"/>
      <c r="Z275" s="167"/>
      <c r="AA275" s="31"/>
      <c r="AB275" s="25"/>
    </row>
    <row r="276" spans="5:28" x14ac:dyDescent="0.25">
      <c r="E276" s="3"/>
      <c r="L276" s="61"/>
      <c r="M276" s="97"/>
      <c r="N276" s="60"/>
      <c r="Z276" s="167"/>
      <c r="AA276" s="31"/>
      <c r="AB276" s="25"/>
    </row>
    <row r="277" spans="5:28" x14ac:dyDescent="0.25">
      <c r="E277" s="3"/>
      <c r="L277" s="61"/>
      <c r="M277" s="97"/>
      <c r="N277" s="60"/>
      <c r="Z277" s="167"/>
      <c r="AA277" s="31"/>
      <c r="AB277" s="25"/>
    </row>
    <row r="278" spans="5:28" x14ac:dyDescent="0.25">
      <c r="E278" s="3"/>
      <c r="L278" s="61"/>
      <c r="M278" s="97"/>
      <c r="N278" s="60"/>
      <c r="Z278" s="167"/>
      <c r="AA278" s="31"/>
      <c r="AB278" s="25"/>
    </row>
    <row r="279" spans="5:28" x14ac:dyDescent="0.25">
      <c r="E279" s="3"/>
      <c r="L279" s="61"/>
      <c r="M279" s="97"/>
      <c r="N279" s="60"/>
      <c r="Z279" s="167"/>
      <c r="AA279" s="31"/>
      <c r="AB279" s="25"/>
    </row>
    <row r="280" spans="5:28" x14ac:dyDescent="0.25">
      <c r="E280" s="3"/>
      <c r="L280" s="61"/>
      <c r="M280" s="97"/>
      <c r="N280" s="60"/>
      <c r="Z280" s="167"/>
      <c r="AA280" s="31"/>
      <c r="AB280" s="25"/>
    </row>
    <row r="281" spans="5:28" x14ac:dyDescent="0.25">
      <c r="E281" s="3"/>
      <c r="L281" s="61"/>
      <c r="M281" s="97"/>
      <c r="N281" s="60"/>
      <c r="Z281" s="167"/>
      <c r="AA281" s="31"/>
      <c r="AB281" s="25"/>
    </row>
    <row r="282" spans="5:28" x14ac:dyDescent="0.25">
      <c r="E282" s="3"/>
      <c r="L282" s="61"/>
      <c r="M282" s="97"/>
      <c r="N282" s="60"/>
      <c r="Z282" s="167"/>
      <c r="AA282" s="31"/>
      <c r="AB282" s="25"/>
    </row>
    <row r="283" spans="5:28" x14ac:dyDescent="0.25">
      <c r="E283" s="3"/>
      <c r="L283" s="61"/>
      <c r="M283" s="97"/>
      <c r="N283" s="60"/>
      <c r="Z283" s="167"/>
      <c r="AA283" s="31"/>
      <c r="AB283" s="25"/>
    </row>
    <row r="284" spans="5:28" x14ac:dyDescent="0.25">
      <c r="E284" s="3"/>
      <c r="L284" s="61"/>
      <c r="M284" s="97"/>
      <c r="N284" s="60"/>
      <c r="Z284" s="167"/>
      <c r="AA284" s="31"/>
      <c r="AB284" s="25"/>
    </row>
    <row r="285" spans="5:28" x14ac:dyDescent="0.25">
      <c r="E285" s="3"/>
      <c r="L285" s="61"/>
      <c r="M285" s="97"/>
      <c r="N285" s="60"/>
      <c r="Z285" s="167"/>
      <c r="AA285" s="31"/>
      <c r="AB285" s="25"/>
    </row>
    <row r="286" spans="5:28" x14ac:dyDescent="0.25">
      <c r="E286" s="3"/>
      <c r="L286" s="61"/>
      <c r="M286" s="97"/>
      <c r="N286" s="60"/>
      <c r="Z286" s="167"/>
      <c r="AA286" s="31"/>
      <c r="AB286" s="25"/>
    </row>
    <row r="287" spans="5:28" x14ac:dyDescent="0.25">
      <c r="E287" s="3"/>
      <c r="L287" s="61"/>
      <c r="M287" s="97"/>
      <c r="N287" s="60"/>
      <c r="Z287" s="167"/>
      <c r="AA287" s="31"/>
      <c r="AB287" s="25"/>
    </row>
    <row r="288" spans="5:28" x14ac:dyDescent="0.25">
      <c r="E288" s="3"/>
      <c r="L288" s="61"/>
      <c r="M288" s="97"/>
      <c r="N288" s="60"/>
      <c r="Z288" s="167"/>
      <c r="AA288" s="31"/>
      <c r="AB288" s="25"/>
    </row>
    <row r="289" spans="5:28" x14ac:dyDescent="0.25">
      <c r="E289" s="3"/>
      <c r="L289" s="61"/>
      <c r="M289" s="97"/>
      <c r="N289" s="60"/>
      <c r="Z289" s="167"/>
      <c r="AA289" s="31"/>
      <c r="AB289" s="25"/>
    </row>
    <row r="290" spans="5:28" x14ac:dyDescent="0.25">
      <c r="E290" s="3"/>
      <c r="L290" s="61"/>
      <c r="M290" s="97"/>
      <c r="N290" s="60"/>
      <c r="Z290" s="167"/>
      <c r="AA290" s="31"/>
      <c r="AB290" s="25"/>
    </row>
    <row r="291" spans="5:28" x14ac:dyDescent="0.25">
      <c r="E291" s="3"/>
      <c r="L291" s="61"/>
      <c r="M291" s="97"/>
      <c r="N291" s="60"/>
      <c r="Z291" s="167"/>
      <c r="AA291" s="31"/>
      <c r="AB291" s="25"/>
    </row>
    <row r="292" spans="5:28" x14ac:dyDescent="0.25">
      <c r="E292" s="3"/>
      <c r="L292" s="61"/>
      <c r="M292" s="97"/>
      <c r="N292" s="60"/>
      <c r="Z292" s="167"/>
      <c r="AA292" s="31"/>
      <c r="AB292" s="25"/>
    </row>
    <row r="293" spans="5:28" x14ac:dyDescent="0.25">
      <c r="E293" s="3"/>
      <c r="L293" s="61"/>
      <c r="M293" s="97"/>
      <c r="N293" s="60"/>
      <c r="Z293" s="167"/>
      <c r="AA293" s="31"/>
      <c r="AB293" s="25"/>
    </row>
    <row r="294" spans="5:28" x14ac:dyDescent="0.25">
      <c r="E294" s="3"/>
      <c r="L294" s="61"/>
      <c r="M294" s="97"/>
      <c r="N294" s="60"/>
      <c r="Z294" s="167"/>
      <c r="AA294" s="31"/>
      <c r="AB294" s="25"/>
    </row>
    <row r="295" spans="5:28" x14ac:dyDescent="0.25">
      <c r="E295" s="3"/>
      <c r="L295" s="61"/>
      <c r="M295" s="97"/>
      <c r="N295" s="60"/>
      <c r="Z295" s="167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D1" sqref="D1:D1048576"/>
    </sheetView>
  </sheetViews>
  <sheetFormatPr defaultColWidth="8.85546875" defaultRowHeight="15" x14ac:dyDescent="0.25"/>
  <cols>
    <col min="1" max="1" width="18.140625" bestFit="1" customWidth="1"/>
    <col min="2" max="2" width="38.5703125" bestFit="1" customWidth="1"/>
    <col min="3" max="3" width="10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42578125" style="91" customWidth="1"/>
  </cols>
  <sheetData>
    <row r="1" spans="1:13" x14ac:dyDescent="0.25">
      <c r="A1" t="s">
        <v>179</v>
      </c>
      <c r="B1" t="s">
        <v>238</v>
      </c>
      <c r="C1" t="s">
        <v>6</v>
      </c>
      <c r="D1" s="91" t="s">
        <v>101</v>
      </c>
      <c r="E1" t="s">
        <v>240</v>
      </c>
      <c r="F1" t="s">
        <v>181</v>
      </c>
      <c r="G1" t="s">
        <v>250</v>
      </c>
      <c r="H1" t="s">
        <v>264</v>
      </c>
      <c r="I1" t="s">
        <v>263</v>
      </c>
      <c r="J1" t="s">
        <v>265</v>
      </c>
      <c r="M1"/>
    </row>
    <row r="2" spans="1:13" x14ac:dyDescent="0.25">
      <c r="A2" t="s">
        <v>44</v>
      </c>
      <c r="B2" t="s">
        <v>145</v>
      </c>
      <c r="C2" s="2">
        <v>45642</v>
      </c>
      <c r="D2" s="91">
        <v>0</v>
      </c>
      <c r="E2" t="s">
        <v>23</v>
      </c>
      <c r="F2">
        <v>4038504</v>
      </c>
      <c r="G2" t="s">
        <v>252</v>
      </c>
      <c r="H2">
        <v>3.75</v>
      </c>
      <c r="I2">
        <v>1</v>
      </c>
      <c r="J2">
        <v>3.75</v>
      </c>
      <c r="M2"/>
    </row>
    <row r="3" spans="1:13" x14ac:dyDescent="0.25">
      <c r="A3" t="s">
        <v>44</v>
      </c>
      <c r="B3" t="s">
        <v>18</v>
      </c>
      <c r="C3" s="2">
        <v>45642</v>
      </c>
      <c r="D3" s="91">
        <v>3.75</v>
      </c>
      <c r="E3" t="s">
        <v>20</v>
      </c>
      <c r="F3">
        <v>4038505</v>
      </c>
      <c r="G3" t="s">
        <v>252</v>
      </c>
      <c r="H3">
        <v>3.75</v>
      </c>
      <c r="I3">
        <v>0</v>
      </c>
      <c r="J3">
        <v>0</v>
      </c>
      <c r="M3"/>
    </row>
    <row r="4" spans="1:13" x14ac:dyDescent="0.25">
      <c r="A4" t="s">
        <v>44</v>
      </c>
      <c r="B4" t="s">
        <v>145</v>
      </c>
      <c r="C4" s="2">
        <v>45642</v>
      </c>
      <c r="D4" s="91">
        <v>3.75</v>
      </c>
      <c r="E4" t="s">
        <v>23</v>
      </c>
      <c r="F4">
        <v>4038506</v>
      </c>
      <c r="G4" t="s">
        <v>252</v>
      </c>
      <c r="H4">
        <v>3.75</v>
      </c>
      <c r="I4">
        <v>0</v>
      </c>
      <c r="J4">
        <v>0</v>
      </c>
      <c r="M4"/>
    </row>
    <row r="5" spans="1:13" x14ac:dyDescent="0.25">
      <c r="A5" t="s">
        <v>44</v>
      </c>
      <c r="B5" t="s">
        <v>18</v>
      </c>
      <c r="C5" s="2">
        <v>45642</v>
      </c>
      <c r="D5" s="91">
        <v>3.75</v>
      </c>
      <c r="E5" t="s">
        <v>20</v>
      </c>
      <c r="F5">
        <v>4038507</v>
      </c>
      <c r="G5" t="s">
        <v>252</v>
      </c>
      <c r="H5">
        <v>3.75</v>
      </c>
      <c r="I5">
        <v>0</v>
      </c>
      <c r="J5">
        <v>0</v>
      </c>
      <c r="M5"/>
    </row>
    <row r="6" spans="1:13" x14ac:dyDescent="0.25">
      <c r="A6" t="s">
        <v>44</v>
      </c>
      <c r="B6" t="s">
        <v>132</v>
      </c>
      <c r="C6" s="2">
        <v>45642</v>
      </c>
      <c r="D6" s="91">
        <v>0</v>
      </c>
      <c r="E6" t="s">
        <v>23</v>
      </c>
      <c r="F6">
        <v>4038508</v>
      </c>
      <c r="G6" t="s">
        <v>252</v>
      </c>
      <c r="H6">
        <v>3.75</v>
      </c>
      <c r="I6">
        <v>1</v>
      </c>
      <c r="J6">
        <v>3.75</v>
      </c>
      <c r="M6"/>
    </row>
    <row r="7" spans="1:13" x14ac:dyDescent="0.25">
      <c r="A7" t="s">
        <v>44</v>
      </c>
      <c r="B7" t="s">
        <v>117</v>
      </c>
      <c r="C7" s="2">
        <v>45642</v>
      </c>
      <c r="D7" s="91">
        <v>3.75</v>
      </c>
      <c r="E7" t="s">
        <v>23</v>
      </c>
      <c r="F7">
        <v>4038509</v>
      </c>
      <c r="G7" t="s">
        <v>252</v>
      </c>
      <c r="H7">
        <v>3.75</v>
      </c>
      <c r="I7">
        <v>0</v>
      </c>
      <c r="J7">
        <v>0</v>
      </c>
      <c r="M7"/>
    </row>
    <row r="8" spans="1:13" x14ac:dyDescent="0.25">
      <c r="A8" t="s">
        <v>44</v>
      </c>
      <c r="B8" t="s">
        <v>145</v>
      </c>
      <c r="C8" s="2">
        <v>45642</v>
      </c>
      <c r="D8" s="91">
        <v>3.75</v>
      </c>
      <c r="E8" t="s">
        <v>23</v>
      </c>
      <c r="F8">
        <v>4038512</v>
      </c>
      <c r="G8" t="s">
        <v>252</v>
      </c>
      <c r="H8">
        <v>3.75</v>
      </c>
      <c r="I8">
        <v>0</v>
      </c>
      <c r="J8">
        <v>0</v>
      </c>
      <c r="M8"/>
    </row>
    <row r="9" spans="1:13" x14ac:dyDescent="0.25">
      <c r="A9" t="s">
        <v>44</v>
      </c>
      <c r="B9" t="s">
        <v>145</v>
      </c>
      <c r="C9" s="2">
        <v>45642</v>
      </c>
      <c r="D9" s="91">
        <v>3.75</v>
      </c>
      <c r="E9" t="s">
        <v>23</v>
      </c>
      <c r="F9">
        <v>4038513</v>
      </c>
      <c r="G9" t="s">
        <v>252</v>
      </c>
      <c r="H9">
        <v>3.75</v>
      </c>
      <c r="I9">
        <v>0</v>
      </c>
      <c r="J9">
        <v>0</v>
      </c>
      <c r="M9"/>
    </row>
    <row r="10" spans="1:13" hidden="1" x14ac:dyDescent="0.25">
      <c r="A10" t="s">
        <v>73</v>
      </c>
      <c r="B10" t="s">
        <v>140</v>
      </c>
      <c r="C10" s="2">
        <v>45642</v>
      </c>
      <c r="D10" s="91">
        <v>0</v>
      </c>
      <c r="E10" t="s">
        <v>23</v>
      </c>
      <c r="F10">
        <v>4038542</v>
      </c>
      <c r="G10" t="s">
        <v>252</v>
      </c>
      <c r="H10">
        <v>0</v>
      </c>
      <c r="I10">
        <v>0</v>
      </c>
      <c r="J10">
        <v>0</v>
      </c>
      <c r="M10"/>
    </row>
    <row r="11" spans="1:13" hidden="1" x14ac:dyDescent="0.25">
      <c r="A11" t="s">
        <v>75</v>
      </c>
      <c r="B11" t="s">
        <v>144</v>
      </c>
      <c r="C11" s="2">
        <v>45642</v>
      </c>
      <c r="D11" s="91">
        <v>0</v>
      </c>
      <c r="E11" t="s">
        <v>37</v>
      </c>
      <c r="F11">
        <v>4038544</v>
      </c>
      <c r="G11" t="s">
        <v>252</v>
      </c>
      <c r="H11">
        <v>0</v>
      </c>
      <c r="I11">
        <v>0</v>
      </c>
      <c r="J11">
        <v>0</v>
      </c>
      <c r="M11"/>
    </row>
    <row r="12" spans="1:13" hidden="1" x14ac:dyDescent="0.25">
      <c r="A12" t="s">
        <v>75</v>
      </c>
      <c r="B12" t="s">
        <v>137</v>
      </c>
      <c r="C12" s="2">
        <v>45642</v>
      </c>
      <c r="D12" s="91">
        <v>0</v>
      </c>
      <c r="E12" t="s">
        <v>23</v>
      </c>
      <c r="F12">
        <v>4038545</v>
      </c>
      <c r="G12" t="s">
        <v>252</v>
      </c>
      <c r="H12">
        <v>0</v>
      </c>
      <c r="I12">
        <v>0</v>
      </c>
      <c r="J12">
        <v>0</v>
      </c>
      <c r="M12"/>
    </row>
    <row r="13" spans="1:13" hidden="1" x14ac:dyDescent="0.25">
      <c r="A13" t="s">
        <v>73</v>
      </c>
      <c r="B13" t="s">
        <v>143</v>
      </c>
      <c r="C13" s="2">
        <v>45642</v>
      </c>
      <c r="D13" s="91">
        <v>0</v>
      </c>
      <c r="E13" t="s">
        <v>23</v>
      </c>
      <c r="F13">
        <v>4038559</v>
      </c>
      <c r="G13" t="s">
        <v>252</v>
      </c>
      <c r="H13">
        <v>0</v>
      </c>
      <c r="I13">
        <v>0</v>
      </c>
      <c r="J13">
        <v>0</v>
      </c>
      <c r="M13"/>
    </row>
    <row r="14" spans="1:13" x14ac:dyDescent="0.25">
      <c r="A14" t="s">
        <v>44</v>
      </c>
      <c r="B14" t="s">
        <v>145</v>
      </c>
      <c r="C14" s="2">
        <v>45642</v>
      </c>
      <c r="D14" s="91">
        <v>3.75</v>
      </c>
      <c r="E14" t="s">
        <v>23</v>
      </c>
      <c r="F14">
        <v>4038562</v>
      </c>
      <c r="G14" t="s">
        <v>252</v>
      </c>
      <c r="H14">
        <v>3.75</v>
      </c>
      <c r="I14">
        <v>0</v>
      </c>
      <c r="J14">
        <v>0</v>
      </c>
      <c r="M14"/>
    </row>
    <row r="15" spans="1:13" x14ac:dyDescent="0.25">
      <c r="A15" t="s">
        <v>44</v>
      </c>
      <c r="B15" t="s">
        <v>65</v>
      </c>
      <c r="C15" s="2">
        <v>45642</v>
      </c>
      <c r="D15" s="91">
        <v>0</v>
      </c>
      <c r="E15" t="s">
        <v>23</v>
      </c>
      <c r="F15">
        <v>4038563</v>
      </c>
      <c r="G15" t="s">
        <v>252</v>
      </c>
      <c r="H15">
        <v>3.75</v>
      </c>
      <c r="I15">
        <v>1</v>
      </c>
      <c r="J15">
        <v>3.75</v>
      </c>
      <c r="M15"/>
    </row>
    <row r="16" spans="1:13" hidden="1" x14ac:dyDescent="0.25">
      <c r="A16" t="s">
        <v>73</v>
      </c>
      <c r="B16" t="s">
        <v>18</v>
      </c>
      <c r="C16" s="2">
        <v>45642</v>
      </c>
      <c r="D16" s="91">
        <v>0</v>
      </c>
      <c r="E16" t="s">
        <v>23</v>
      </c>
      <c r="F16">
        <v>4038570</v>
      </c>
      <c r="G16" t="s">
        <v>252</v>
      </c>
      <c r="H16">
        <v>0</v>
      </c>
      <c r="I16">
        <v>0</v>
      </c>
      <c r="J16">
        <v>0</v>
      </c>
      <c r="M16"/>
    </row>
    <row r="17" spans="1:13" x14ac:dyDescent="0.25">
      <c r="A17" t="s">
        <v>44</v>
      </c>
      <c r="B17" t="s">
        <v>18</v>
      </c>
      <c r="C17" s="2">
        <v>45642</v>
      </c>
      <c r="D17" s="91">
        <v>3.75</v>
      </c>
      <c r="E17" t="s">
        <v>20</v>
      </c>
      <c r="F17">
        <v>4038576</v>
      </c>
      <c r="G17" t="s">
        <v>252</v>
      </c>
      <c r="H17">
        <v>3.75</v>
      </c>
      <c r="I17">
        <v>0</v>
      </c>
      <c r="J17">
        <v>0</v>
      </c>
      <c r="M17"/>
    </row>
    <row r="18" spans="1:13" x14ac:dyDescent="0.25">
      <c r="A18" t="s">
        <v>44</v>
      </c>
      <c r="B18" t="s">
        <v>18</v>
      </c>
      <c r="C18" s="2">
        <v>45642</v>
      </c>
      <c r="D18" s="91">
        <v>3.75</v>
      </c>
      <c r="E18" t="s">
        <v>20</v>
      </c>
      <c r="F18">
        <v>4038577</v>
      </c>
      <c r="G18" t="s">
        <v>252</v>
      </c>
      <c r="H18">
        <v>3.75</v>
      </c>
      <c r="I18">
        <v>0</v>
      </c>
      <c r="J18">
        <v>0</v>
      </c>
      <c r="M18"/>
    </row>
    <row r="19" spans="1:13" hidden="1" x14ac:dyDescent="0.25">
      <c r="A19" t="s">
        <v>75</v>
      </c>
      <c r="B19" t="s">
        <v>139</v>
      </c>
      <c r="C19" s="2">
        <v>45642</v>
      </c>
      <c r="D19" s="91">
        <v>0</v>
      </c>
      <c r="E19" t="s">
        <v>37</v>
      </c>
      <c r="F19">
        <v>4038578</v>
      </c>
      <c r="G19" t="s">
        <v>252</v>
      </c>
      <c r="H19">
        <v>0</v>
      </c>
      <c r="I19">
        <v>0</v>
      </c>
      <c r="J19">
        <v>0</v>
      </c>
      <c r="M19"/>
    </row>
    <row r="20" spans="1:13" hidden="1" x14ac:dyDescent="0.25">
      <c r="A20" t="s">
        <v>75</v>
      </c>
      <c r="B20" t="s">
        <v>18</v>
      </c>
      <c r="C20" s="2">
        <v>45642</v>
      </c>
      <c r="D20" s="91">
        <v>0</v>
      </c>
      <c r="E20" t="s">
        <v>23</v>
      </c>
      <c r="F20">
        <v>4038579</v>
      </c>
      <c r="G20" t="s">
        <v>252</v>
      </c>
      <c r="H20">
        <v>0</v>
      </c>
      <c r="I20">
        <v>0</v>
      </c>
      <c r="J20">
        <v>0</v>
      </c>
      <c r="M20"/>
    </row>
    <row r="21" spans="1:13" hidden="1" x14ac:dyDescent="0.25">
      <c r="A21" t="s">
        <v>73</v>
      </c>
      <c r="B21" t="s">
        <v>18</v>
      </c>
      <c r="C21" s="2">
        <v>45642</v>
      </c>
      <c r="D21" s="91">
        <v>0</v>
      </c>
      <c r="E21" t="s">
        <v>20</v>
      </c>
      <c r="F21">
        <v>4038585</v>
      </c>
      <c r="G21" t="s">
        <v>252</v>
      </c>
      <c r="H21">
        <v>0</v>
      </c>
      <c r="I21">
        <v>0</v>
      </c>
      <c r="J21">
        <v>0</v>
      </c>
      <c r="M21"/>
    </row>
    <row r="22" spans="1:13" hidden="1" x14ac:dyDescent="0.25">
      <c r="A22" t="s">
        <v>73</v>
      </c>
      <c r="B22" t="s">
        <v>21</v>
      </c>
      <c r="C22" s="2">
        <v>45642</v>
      </c>
      <c r="D22" s="91">
        <v>0</v>
      </c>
      <c r="E22" t="s">
        <v>23</v>
      </c>
      <c r="F22">
        <v>4038586</v>
      </c>
      <c r="G22" t="s">
        <v>252</v>
      </c>
      <c r="H22">
        <v>0</v>
      </c>
      <c r="I22">
        <v>0</v>
      </c>
      <c r="J22">
        <v>0</v>
      </c>
      <c r="M22"/>
    </row>
    <row r="23" spans="1:13" hidden="1" x14ac:dyDescent="0.25">
      <c r="A23" t="s">
        <v>73</v>
      </c>
      <c r="B23" t="s">
        <v>137</v>
      </c>
      <c r="C23" s="2">
        <v>45642</v>
      </c>
      <c r="D23" s="91">
        <v>0</v>
      </c>
      <c r="E23" t="s">
        <v>23</v>
      </c>
      <c r="F23">
        <v>4038594</v>
      </c>
      <c r="G23" t="s">
        <v>252</v>
      </c>
      <c r="H23">
        <v>0</v>
      </c>
      <c r="I23">
        <v>0</v>
      </c>
      <c r="J23">
        <v>0</v>
      </c>
      <c r="M23"/>
    </row>
    <row r="24" spans="1:13" x14ac:dyDescent="0.25">
      <c r="A24" t="s">
        <v>44</v>
      </c>
      <c r="B24" t="s">
        <v>117</v>
      </c>
      <c r="C24" s="2">
        <v>45642</v>
      </c>
      <c r="D24" s="91">
        <v>0</v>
      </c>
      <c r="E24" t="s">
        <v>23</v>
      </c>
      <c r="F24">
        <v>4038595</v>
      </c>
      <c r="G24" t="s">
        <v>252</v>
      </c>
      <c r="H24">
        <v>3.75</v>
      </c>
      <c r="I24">
        <v>1</v>
      </c>
      <c r="J24">
        <v>3.75</v>
      </c>
      <c r="M24"/>
    </row>
    <row r="25" spans="1:13" x14ac:dyDescent="0.25">
      <c r="A25" t="s">
        <v>44</v>
      </c>
      <c r="B25" t="s">
        <v>132</v>
      </c>
      <c r="C25" s="2">
        <v>45642</v>
      </c>
      <c r="D25" s="91">
        <v>0</v>
      </c>
      <c r="E25" t="s">
        <v>23</v>
      </c>
      <c r="F25">
        <v>4038596</v>
      </c>
      <c r="G25" t="s">
        <v>252</v>
      </c>
      <c r="H25">
        <v>3.75</v>
      </c>
      <c r="I25">
        <v>1</v>
      </c>
      <c r="J25">
        <v>3.75</v>
      </c>
      <c r="M25"/>
    </row>
    <row r="26" spans="1:13" hidden="1" x14ac:dyDescent="0.25">
      <c r="A26" t="s">
        <v>73</v>
      </c>
      <c r="B26" t="s">
        <v>136</v>
      </c>
      <c r="C26" s="2">
        <v>45642</v>
      </c>
      <c r="D26" s="91">
        <v>0</v>
      </c>
      <c r="E26" t="s">
        <v>37</v>
      </c>
      <c r="F26">
        <v>4038601</v>
      </c>
      <c r="G26" t="s">
        <v>252</v>
      </c>
      <c r="H26">
        <v>0</v>
      </c>
      <c r="I26">
        <v>0</v>
      </c>
      <c r="J26">
        <v>0</v>
      </c>
      <c r="M26"/>
    </row>
    <row r="27" spans="1:13" hidden="1" x14ac:dyDescent="0.25">
      <c r="A27" t="s">
        <v>73</v>
      </c>
      <c r="B27" t="s">
        <v>143</v>
      </c>
      <c r="C27" s="2">
        <v>45642</v>
      </c>
      <c r="D27" s="91">
        <v>0</v>
      </c>
      <c r="E27" t="s">
        <v>23</v>
      </c>
      <c r="F27">
        <v>4038602</v>
      </c>
      <c r="G27" t="s">
        <v>252</v>
      </c>
      <c r="H27">
        <v>0</v>
      </c>
      <c r="I27">
        <v>0</v>
      </c>
      <c r="J27">
        <v>0</v>
      </c>
      <c r="M27"/>
    </row>
    <row r="28" spans="1:13" x14ac:dyDescent="0.25">
      <c r="A28" t="s">
        <v>44</v>
      </c>
      <c r="B28" t="s">
        <v>18</v>
      </c>
      <c r="C28" s="2">
        <v>45642</v>
      </c>
      <c r="D28" s="91">
        <v>0</v>
      </c>
      <c r="E28" t="s">
        <v>20</v>
      </c>
      <c r="F28">
        <v>4038603</v>
      </c>
      <c r="G28" t="s">
        <v>252</v>
      </c>
      <c r="H28">
        <v>3.75</v>
      </c>
      <c r="I28">
        <v>1</v>
      </c>
      <c r="J28">
        <v>3.75</v>
      </c>
      <c r="M28"/>
    </row>
    <row r="29" spans="1:13" x14ac:dyDescent="0.25">
      <c r="A29" t="s">
        <v>44</v>
      </c>
      <c r="B29" t="s">
        <v>18</v>
      </c>
      <c r="C29" s="2">
        <v>45642</v>
      </c>
      <c r="D29" s="91">
        <v>0</v>
      </c>
      <c r="E29" t="s">
        <v>20</v>
      </c>
      <c r="F29">
        <v>4038604</v>
      </c>
      <c r="G29" t="s">
        <v>252</v>
      </c>
      <c r="H29">
        <v>3.75</v>
      </c>
      <c r="I29">
        <v>1</v>
      </c>
      <c r="J29">
        <v>3.75</v>
      </c>
      <c r="M29"/>
    </row>
    <row r="30" spans="1:13" x14ac:dyDescent="0.25">
      <c r="A30" t="s">
        <v>44</v>
      </c>
      <c r="B30" t="s">
        <v>18</v>
      </c>
      <c r="C30" s="2">
        <v>45642</v>
      </c>
      <c r="D30" s="91">
        <v>0</v>
      </c>
      <c r="E30" t="s">
        <v>20</v>
      </c>
      <c r="F30">
        <v>4038605</v>
      </c>
      <c r="G30" t="s">
        <v>252</v>
      </c>
      <c r="H30">
        <v>3.75</v>
      </c>
      <c r="I30">
        <v>1</v>
      </c>
      <c r="J30">
        <v>3.75</v>
      </c>
      <c r="M30"/>
    </row>
    <row r="31" spans="1:13" x14ac:dyDescent="0.25">
      <c r="A31" t="s">
        <v>44</v>
      </c>
      <c r="B31" t="s">
        <v>18</v>
      </c>
      <c r="C31" s="2">
        <v>45642</v>
      </c>
      <c r="D31" s="91">
        <v>0</v>
      </c>
      <c r="E31" t="s">
        <v>20</v>
      </c>
      <c r="F31">
        <v>4038606</v>
      </c>
      <c r="G31" t="s">
        <v>252</v>
      </c>
      <c r="H31">
        <v>3.75</v>
      </c>
      <c r="I31">
        <v>1</v>
      </c>
      <c r="J31">
        <v>3.75</v>
      </c>
      <c r="M31"/>
    </row>
    <row r="32" spans="1:13" hidden="1" x14ac:dyDescent="0.25">
      <c r="A32" t="s">
        <v>73</v>
      </c>
      <c r="B32" t="s">
        <v>18</v>
      </c>
      <c r="C32" s="2">
        <v>45642</v>
      </c>
      <c r="D32" s="91">
        <v>5</v>
      </c>
      <c r="E32" t="s">
        <v>20</v>
      </c>
      <c r="F32">
        <v>4038612</v>
      </c>
      <c r="G32" t="s">
        <v>252</v>
      </c>
      <c r="H32">
        <v>5</v>
      </c>
      <c r="I32">
        <v>0</v>
      </c>
      <c r="J32">
        <v>0</v>
      </c>
      <c r="M32"/>
    </row>
    <row r="33" spans="1:13" x14ac:dyDescent="0.25">
      <c r="A33" t="s">
        <v>44</v>
      </c>
      <c r="B33" t="s">
        <v>145</v>
      </c>
      <c r="C33" s="2">
        <v>45642</v>
      </c>
      <c r="D33" s="91">
        <v>0</v>
      </c>
      <c r="E33" t="s">
        <v>23</v>
      </c>
      <c r="F33">
        <v>4038615</v>
      </c>
      <c r="G33" t="s">
        <v>252</v>
      </c>
      <c r="H33">
        <v>3.75</v>
      </c>
      <c r="I33">
        <v>1</v>
      </c>
      <c r="J33">
        <v>3.75</v>
      </c>
      <c r="M33"/>
    </row>
    <row r="34" spans="1:13" hidden="1" x14ac:dyDescent="0.25">
      <c r="A34" t="s">
        <v>73</v>
      </c>
      <c r="B34" t="s">
        <v>21</v>
      </c>
      <c r="C34" s="2">
        <v>45642</v>
      </c>
      <c r="D34" s="91">
        <v>0</v>
      </c>
      <c r="E34" t="s">
        <v>23</v>
      </c>
      <c r="F34">
        <v>4038627</v>
      </c>
      <c r="G34" t="s">
        <v>252</v>
      </c>
      <c r="H34">
        <v>0</v>
      </c>
      <c r="I34">
        <v>0</v>
      </c>
      <c r="J34">
        <v>0</v>
      </c>
      <c r="M34"/>
    </row>
    <row r="35" spans="1:13" hidden="1" x14ac:dyDescent="0.25">
      <c r="A35" t="s">
        <v>73</v>
      </c>
      <c r="B35" t="s">
        <v>18</v>
      </c>
      <c r="C35" s="2">
        <v>45642</v>
      </c>
      <c r="D35" s="91">
        <v>0</v>
      </c>
      <c r="E35" t="s">
        <v>23</v>
      </c>
      <c r="F35">
        <v>4038628</v>
      </c>
      <c r="G35" t="s">
        <v>252</v>
      </c>
      <c r="H35">
        <v>0</v>
      </c>
      <c r="I35">
        <v>0</v>
      </c>
      <c r="J35">
        <v>0</v>
      </c>
      <c r="M35"/>
    </row>
    <row r="36" spans="1:13" hidden="1" x14ac:dyDescent="0.25">
      <c r="A36" t="s">
        <v>73</v>
      </c>
      <c r="B36" t="s">
        <v>136</v>
      </c>
      <c r="C36" s="2">
        <v>45642</v>
      </c>
      <c r="D36" s="91">
        <v>0</v>
      </c>
      <c r="E36" t="s">
        <v>37</v>
      </c>
      <c r="F36">
        <v>4038645</v>
      </c>
      <c r="G36" t="s">
        <v>252</v>
      </c>
      <c r="H36">
        <v>0</v>
      </c>
      <c r="I36">
        <v>0</v>
      </c>
      <c r="J36">
        <v>0</v>
      </c>
      <c r="M36"/>
    </row>
    <row r="37" spans="1:13" hidden="1" x14ac:dyDescent="0.25">
      <c r="A37" t="s">
        <v>75</v>
      </c>
      <c r="B37" t="s">
        <v>18</v>
      </c>
      <c r="C37" s="2">
        <v>45642</v>
      </c>
      <c r="D37" s="91">
        <v>5.5</v>
      </c>
      <c r="E37" t="s">
        <v>23</v>
      </c>
      <c r="F37">
        <v>4038657</v>
      </c>
      <c r="G37" t="s">
        <v>252</v>
      </c>
      <c r="H37">
        <v>5.5</v>
      </c>
      <c r="I37">
        <v>0</v>
      </c>
      <c r="J37">
        <v>0</v>
      </c>
      <c r="M37"/>
    </row>
    <row r="38" spans="1:13" hidden="1" x14ac:dyDescent="0.25">
      <c r="A38" t="s">
        <v>75</v>
      </c>
      <c r="B38" t="s">
        <v>144</v>
      </c>
      <c r="C38" s="2">
        <v>45642</v>
      </c>
      <c r="D38" s="91">
        <v>0</v>
      </c>
      <c r="E38" t="s">
        <v>37</v>
      </c>
      <c r="F38">
        <v>4038658</v>
      </c>
      <c r="G38" t="s">
        <v>252</v>
      </c>
      <c r="H38">
        <v>0</v>
      </c>
      <c r="I38">
        <v>0</v>
      </c>
      <c r="J38">
        <v>0</v>
      </c>
      <c r="M38"/>
    </row>
    <row r="39" spans="1:13" hidden="1" x14ac:dyDescent="0.25">
      <c r="A39" t="s">
        <v>75</v>
      </c>
      <c r="B39" t="s">
        <v>18</v>
      </c>
      <c r="C39" s="2">
        <v>45642</v>
      </c>
      <c r="D39" s="91">
        <v>5.5</v>
      </c>
      <c r="E39" t="s">
        <v>23</v>
      </c>
      <c r="F39">
        <v>4038659</v>
      </c>
      <c r="G39" t="s">
        <v>252</v>
      </c>
      <c r="H39">
        <v>5.5</v>
      </c>
      <c r="I39">
        <v>0</v>
      </c>
      <c r="J39">
        <v>0</v>
      </c>
      <c r="M39"/>
    </row>
    <row r="40" spans="1:13" hidden="1" x14ac:dyDescent="0.25">
      <c r="A40" t="s">
        <v>75</v>
      </c>
      <c r="B40" t="s">
        <v>18</v>
      </c>
      <c r="C40" s="2">
        <v>45642</v>
      </c>
      <c r="D40" s="91">
        <v>0</v>
      </c>
      <c r="E40" t="s">
        <v>23</v>
      </c>
      <c r="F40">
        <v>4038660</v>
      </c>
      <c r="G40" t="s">
        <v>252</v>
      </c>
      <c r="H40">
        <v>0</v>
      </c>
      <c r="I40">
        <v>0</v>
      </c>
      <c r="J40">
        <v>0</v>
      </c>
      <c r="M40"/>
    </row>
    <row r="41" spans="1:13" x14ac:dyDescent="0.25">
      <c r="A41" t="s">
        <v>44</v>
      </c>
      <c r="B41" t="s">
        <v>145</v>
      </c>
      <c r="C41" s="2">
        <v>45642</v>
      </c>
      <c r="D41" s="91">
        <v>0</v>
      </c>
      <c r="E41" t="s">
        <v>23</v>
      </c>
      <c r="F41">
        <v>4038661</v>
      </c>
      <c r="G41" t="s">
        <v>252</v>
      </c>
      <c r="H41">
        <v>3.75</v>
      </c>
      <c r="I41">
        <v>1</v>
      </c>
      <c r="J41">
        <v>3.75</v>
      </c>
      <c r="M41"/>
    </row>
    <row r="42" spans="1:13" x14ac:dyDescent="0.25">
      <c r="A42" t="s">
        <v>44</v>
      </c>
      <c r="B42" t="s">
        <v>65</v>
      </c>
      <c r="C42" s="2">
        <v>45642</v>
      </c>
      <c r="D42" s="91">
        <v>0</v>
      </c>
      <c r="E42" t="s">
        <v>23</v>
      </c>
      <c r="F42">
        <v>4038662</v>
      </c>
      <c r="G42" t="s">
        <v>252</v>
      </c>
      <c r="H42">
        <v>3.75</v>
      </c>
      <c r="I42">
        <v>1</v>
      </c>
      <c r="J42">
        <v>3.75</v>
      </c>
      <c r="M42"/>
    </row>
    <row r="43" spans="1:13" x14ac:dyDescent="0.25">
      <c r="A43" t="s">
        <v>44</v>
      </c>
      <c r="B43" t="s">
        <v>18</v>
      </c>
      <c r="C43" s="2">
        <v>45642</v>
      </c>
      <c r="D43" s="91">
        <v>0</v>
      </c>
      <c r="E43" t="s">
        <v>20</v>
      </c>
      <c r="F43">
        <v>4038665</v>
      </c>
      <c r="G43" t="s">
        <v>252</v>
      </c>
      <c r="H43">
        <v>3.75</v>
      </c>
      <c r="I43">
        <v>1</v>
      </c>
      <c r="J43">
        <v>3.75</v>
      </c>
      <c r="M43"/>
    </row>
    <row r="44" spans="1:13" x14ac:dyDescent="0.25">
      <c r="A44" t="s">
        <v>44</v>
      </c>
      <c r="B44" t="s">
        <v>18</v>
      </c>
      <c r="C44" s="2">
        <v>45642</v>
      </c>
      <c r="D44" s="91">
        <v>0</v>
      </c>
      <c r="E44" t="s">
        <v>20</v>
      </c>
      <c r="F44">
        <v>4038666</v>
      </c>
      <c r="G44" t="s">
        <v>252</v>
      </c>
      <c r="H44">
        <v>3.75</v>
      </c>
      <c r="I44">
        <v>1</v>
      </c>
      <c r="J44">
        <v>3.75</v>
      </c>
      <c r="M44"/>
    </row>
    <row r="45" spans="1:13" x14ac:dyDescent="0.25">
      <c r="A45" t="s">
        <v>44</v>
      </c>
      <c r="B45" t="s">
        <v>18</v>
      </c>
      <c r="C45" s="2">
        <v>45642</v>
      </c>
      <c r="D45" s="91">
        <v>0</v>
      </c>
      <c r="E45" t="s">
        <v>20</v>
      </c>
      <c r="F45">
        <v>4038667</v>
      </c>
      <c r="G45" t="s">
        <v>252</v>
      </c>
      <c r="H45">
        <v>3.75</v>
      </c>
      <c r="I45">
        <v>1</v>
      </c>
      <c r="J45">
        <v>3.75</v>
      </c>
      <c r="M45"/>
    </row>
    <row r="46" spans="1:13" x14ac:dyDescent="0.25">
      <c r="A46" t="s">
        <v>44</v>
      </c>
      <c r="B46" t="s">
        <v>18</v>
      </c>
      <c r="C46" s="2">
        <v>45642</v>
      </c>
      <c r="D46" s="91">
        <v>0</v>
      </c>
      <c r="E46" t="s">
        <v>20</v>
      </c>
      <c r="F46">
        <v>4038668</v>
      </c>
      <c r="G46" t="s">
        <v>252</v>
      </c>
      <c r="H46">
        <v>3.75</v>
      </c>
      <c r="I46">
        <v>1</v>
      </c>
      <c r="J46">
        <v>3.75</v>
      </c>
      <c r="M46"/>
    </row>
    <row r="47" spans="1:13" hidden="1" x14ac:dyDescent="0.25">
      <c r="A47" t="s">
        <v>75</v>
      </c>
      <c r="B47" t="s">
        <v>65</v>
      </c>
      <c r="C47" s="2">
        <v>45642</v>
      </c>
      <c r="D47" s="91">
        <v>5</v>
      </c>
      <c r="E47" t="s">
        <v>23</v>
      </c>
      <c r="F47">
        <v>4038669</v>
      </c>
      <c r="G47" t="s">
        <v>252</v>
      </c>
      <c r="H47">
        <v>5</v>
      </c>
      <c r="I47">
        <v>0</v>
      </c>
      <c r="J47">
        <v>0</v>
      </c>
      <c r="M47"/>
    </row>
    <row r="48" spans="1:13" hidden="1" x14ac:dyDescent="0.25">
      <c r="A48" t="s">
        <v>75</v>
      </c>
      <c r="B48" t="s">
        <v>142</v>
      </c>
      <c r="C48" s="2">
        <v>45642</v>
      </c>
      <c r="D48" s="91">
        <v>3.75</v>
      </c>
      <c r="E48" t="s">
        <v>23</v>
      </c>
      <c r="F48">
        <v>4038670</v>
      </c>
      <c r="G48" t="s">
        <v>252</v>
      </c>
      <c r="H48">
        <v>3.75</v>
      </c>
      <c r="I48">
        <v>0</v>
      </c>
      <c r="J48">
        <v>0</v>
      </c>
      <c r="M48"/>
    </row>
    <row r="49" spans="1:13" x14ac:dyDescent="0.25">
      <c r="A49" t="s">
        <v>44</v>
      </c>
      <c r="B49" t="s">
        <v>117</v>
      </c>
      <c r="C49" s="2">
        <v>45642</v>
      </c>
      <c r="D49" s="91">
        <v>0</v>
      </c>
      <c r="E49" t="s">
        <v>23</v>
      </c>
      <c r="F49">
        <v>4038672</v>
      </c>
      <c r="G49" t="s">
        <v>252</v>
      </c>
      <c r="H49">
        <v>3.75</v>
      </c>
      <c r="I49">
        <v>1</v>
      </c>
      <c r="J49">
        <v>3.75</v>
      </c>
      <c r="M49"/>
    </row>
    <row r="50" spans="1:13" x14ac:dyDescent="0.25">
      <c r="A50" t="s">
        <v>44</v>
      </c>
      <c r="B50" t="s">
        <v>132</v>
      </c>
      <c r="C50" s="2">
        <v>45642</v>
      </c>
      <c r="D50" s="91">
        <v>0</v>
      </c>
      <c r="E50" t="s">
        <v>23</v>
      </c>
      <c r="F50">
        <v>4038673</v>
      </c>
      <c r="G50" t="s">
        <v>252</v>
      </c>
      <c r="H50">
        <v>3.75</v>
      </c>
      <c r="I50">
        <v>1</v>
      </c>
      <c r="J50">
        <v>3.75</v>
      </c>
      <c r="M50"/>
    </row>
    <row r="51" spans="1:13" x14ac:dyDescent="0.25">
      <c r="A51" t="s">
        <v>44</v>
      </c>
      <c r="B51" t="s">
        <v>65</v>
      </c>
      <c r="C51" s="2">
        <v>45642</v>
      </c>
      <c r="D51" s="91">
        <v>0</v>
      </c>
      <c r="E51" t="s">
        <v>23</v>
      </c>
      <c r="F51">
        <v>4038674</v>
      </c>
      <c r="G51" t="s">
        <v>252</v>
      </c>
      <c r="H51">
        <v>3.75</v>
      </c>
      <c r="I51">
        <v>1</v>
      </c>
      <c r="J51">
        <v>3.75</v>
      </c>
      <c r="M51"/>
    </row>
    <row r="52" spans="1:13" x14ac:dyDescent="0.25">
      <c r="A52" t="s">
        <v>44</v>
      </c>
      <c r="B52" t="s">
        <v>18</v>
      </c>
      <c r="C52" s="2">
        <v>45642</v>
      </c>
      <c r="D52" s="91">
        <v>0</v>
      </c>
      <c r="E52" t="s">
        <v>20</v>
      </c>
      <c r="F52">
        <v>4038679</v>
      </c>
      <c r="G52" t="s">
        <v>252</v>
      </c>
      <c r="H52">
        <v>3.75</v>
      </c>
      <c r="I52">
        <v>1</v>
      </c>
      <c r="J52">
        <v>3.75</v>
      </c>
      <c r="M52"/>
    </row>
    <row r="53" spans="1:13" x14ac:dyDescent="0.25">
      <c r="A53" t="s">
        <v>44</v>
      </c>
      <c r="B53" t="s">
        <v>18</v>
      </c>
      <c r="C53" s="2">
        <v>45642</v>
      </c>
      <c r="D53" s="91">
        <v>0</v>
      </c>
      <c r="E53" t="s">
        <v>20</v>
      </c>
      <c r="F53">
        <v>4038680</v>
      </c>
      <c r="G53" t="s">
        <v>252</v>
      </c>
      <c r="H53">
        <v>3.75</v>
      </c>
      <c r="I53">
        <v>1</v>
      </c>
      <c r="J53">
        <v>3.75</v>
      </c>
      <c r="M53"/>
    </row>
    <row r="54" spans="1:13" hidden="1" x14ac:dyDescent="0.25">
      <c r="A54" t="s">
        <v>75</v>
      </c>
      <c r="B54" t="s">
        <v>137</v>
      </c>
      <c r="C54" s="2">
        <v>45642</v>
      </c>
      <c r="D54" s="91">
        <v>0</v>
      </c>
      <c r="E54" t="s">
        <v>23</v>
      </c>
      <c r="F54">
        <v>4038681</v>
      </c>
      <c r="G54" t="s">
        <v>252</v>
      </c>
      <c r="H54">
        <v>0</v>
      </c>
      <c r="I54">
        <v>0</v>
      </c>
      <c r="J54">
        <v>0</v>
      </c>
      <c r="M54"/>
    </row>
    <row r="55" spans="1:13" hidden="1" x14ac:dyDescent="0.25">
      <c r="A55" t="s">
        <v>75</v>
      </c>
      <c r="B55" t="s">
        <v>140</v>
      </c>
      <c r="C55" s="2">
        <v>45642</v>
      </c>
      <c r="D55" s="91">
        <v>0</v>
      </c>
      <c r="E55" t="s">
        <v>23</v>
      </c>
      <c r="F55">
        <v>4038682</v>
      </c>
      <c r="G55" t="s">
        <v>252</v>
      </c>
      <c r="H55">
        <v>0</v>
      </c>
      <c r="I55">
        <v>0</v>
      </c>
      <c r="J55">
        <v>0</v>
      </c>
      <c r="M55"/>
    </row>
    <row r="56" spans="1:13" x14ac:dyDescent="0.25">
      <c r="A56" t="s">
        <v>44</v>
      </c>
      <c r="B56" t="s">
        <v>45</v>
      </c>
      <c r="C56" s="2">
        <v>45642</v>
      </c>
      <c r="D56" s="91">
        <v>0</v>
      </c>
      <c r="E56" t="s">
        <v>23</v>
      </c>
      <c r="F56">
        <v>4038689</v>
      </c>
      <c r="G56" t="s">
        <v>252</v>
      </c>
      <c r="H56">
        <v>3.75</v>
      </c>
      <c r="I56">
        <v>1</v>
      </c>
      <c r="J56">
        <v>3.75</v>
      </c>
      <c r="M56"/>
    </row>
    <row r="57" spans="1:13" x14ac:dyDescent="0.25">
      <c r="A57" t="s">
        <v>44</v>
      </c>
      <c r="B57" t="s">
        <v>65</v>
      </c>
      <c r="C57" s="2">
        <v>45642</v>
      </c>
      <c r="D57" s="91">
        <v>0</v>
      </c>
      <c r="E57" t="s">
        <v>23</v>
      </c>
      <c r="F57">
        <v>4038690</v>
      </c>
      <c r="G57" t="s">
        <v>252</v>
      </c>
      <c r="H57">
        <v>3.75</v>
      </c>
      <c r="I57">
        <v>1</v>
      </c>
      <c r="J57">
        <v>3.75</v>
      </c>
      <c r="M57"/>
    </row>
    <row r="58" spans="1:13" hidden="1" x14ac:dyDescent="0.25">
      <c r="A58" t="s">
        <v>75</v>
      </c>
      <c r="B58" t="s">
        <v>139</v>
      </c>
      <c r="C58" s="2">
        <v>45642</v>
      </c>
      <c r="D58" s="91">
        <v>0</v>
      </c>
      <c r="E58" t="s">
        <v>37</v>
      </c>
      <c r="F58">
        <v>4038692</v>
      </c>
      <c r="G58" t="s">
        <v>252</v>
      </c>
      <c r="H58">
        <v>0</v>
      </c>
      <c r="I58">
        <v>0</v>
      </c>
      <c r="J58">
        <v>0</v>
      </c>
      <c r="M58"/>
    </row>
    <row r="59" spans="1:13" hidden="1" x14ac:dyDescent="0.25">
      <c r="A59" t="s">
        <v>75</v>
      </c>
      <c r="B59" t="s">
        <v>18</v>
      </c>
      <c r="C59" s="2">
        <v>45642</v>
      </c>
      <c r="D59" s="91">
        <v>0</v>
      </c>
      <c r="E59" t="s">
        <v>23</v>
      </c>
      <c r="F59">
        <v>4038693</v>
      </c>
      <c r="G59" t="s">
        <v>252</v>
      </c>
      <c r="H59">
        <v>0</v>
      </c>
      <c r="I59">
        <v>0</v>
      </c>
      <c r="J59">
        <v>0</v>
      </c>
      <c r="M59"/>
    </row>
    <row r="60" spans="1:13" x14ac:dyDescent="0.25">
      <c r="A60" t="s">
        <v>44</v>
      </c>
      <c r="B60" t="s">
        <v>18</v>
      </c>
      <c r="C60" s="2">
        <v>45642</v>
      </c>
      <c r="D60" s="91">
        <v>0</v>
      </c>
      <c r="E60" t="s">
        <v>20</v>
      </c>
      <c r="F60">
        <v>4038701</v>
      </c>
      <c r="G60" t="s">
        <v>252</v>
      </c>
      <c r="H60">
        <v>3.75</v>
      </c>
      <c r="I60">
        <v>1</v>
      </c>
      <c r="J60">
        <v>3.75</v>
      </c>
      <c r="M60"/>
    </row>
    <row r="61" spans="1:13" hidden="1" x14ac:dyDescent="0.25">
      <c r="A61" t="s">
        <v>73</v>
      </c>
      <c r="B61" t="s">
        <v>18</v>
      </c>
      <c r="C61" s="2">
        <v>45642</v>
      </c>
      <c r="D61" s="91">
        <v>0</v>
      </c>
      <c r="E61" t="s">
        <v>23</v>
      </c>
      <c r="F61">
        <v>4038702</v>
      </c>
      <c r="G61" t="s">
        <v>252</v>
      </c>
      <c r="H61">
        <v>0</v>
      </c>
      <c r="I61">
        <v>0</v>
      </c>
      <c r="J61">
        <v>0</v>
      </c>
      <c r="M61"/>
    </row>
    <row r="62" spans="1:13" hidden="1" x14ac:dyDescent="0.25">
      <c r="A62" t="s">
        <v>73</v>
      </c>
      <c r="B62" t="s">
        <v>18</v>
      </c>
      <c r="C62" s="2">
        <v>45642</v>
      </c>
      <c r="D62" s="91">
        <v>0</v>
      </c>
      <c r="E62" t="s">
        <v>23</v>
      </c>
      <c r="F62">
        <v>4038703</v>
      </c>
      <c r="G62" t="s">
        <v>252</v>
      </c>
      <c r="H62">
        <v>0</v>
      </c>
      <c r="I62">
        <v>0</v>
      </c>
      <c r="J62">
        <v>0</v>
      </c>
      <c r="M62"/>
    </row>
    <row r="63" spans="1:13" hidden="1" x14ac:dyDescent="0.25">
      <c r="A63" t="s">
        <v>75</v>
      </c>
      <c r="B63" t="s">
        <v>138</v>
      </c>
      <c r="C63" s="2">
        <v>45642</v>
      </c>
      <c r="D63" s="91">
        <v>5</v>
      </c>
      <c r="E63" t="s">
        <v>37</v>
      </c>
      <c r="F63">
        <v>4038704</v>
      </c>
      <c r="G63" t="s">
        <v>252</v>
      </c>
      <c r="H63">
        <v>5</v>
      </c>
      <c r="I63">
        <v>0</v>
      </c>
      <c r="J63">
        <v>0</v>
      </c>
      <c r="M63"/>
    </row>
    <row r="64" spans="1:13" hidden="1" x14ac:dyDescent="0.25">
      <c r="A64" t="s">
        <v>75</v>
      </c>
      <c r="B64" t="s">
        <v>138</v>
      </c>
      <c r="C64" s="2">
        <v>45642</v>
      </c>
      <c r="D64" s="91">
        <v>5.5</v>
      </c>
      <c r="E64" t="s">
        <v>37</v>
      </c>
      <c r="F64">
        <v>4038705</v>
      </c>
      <c r="G64" t="s">
        <v>252</v>
      </c>
      <c r="H64">
        <v>5.5</v>
      </c>
      <c r="I64">
        <v>0</v>
      </c>
      <c r="J64">
        <v>0</v>
      </c>
      <c r="M64"/>
    </row>
    <row r="65" spans="1:13" hidden="1" x14ac:dyDescent="0.25">
      <c r="A65" t="s">
        <v>75</v>
      </c>
      <c r="B65" t="s">
        <v>21</v>
      </c>
      <c r="C65" s="2">
        <v>45642</v>
      </c>
      <c r="D65" s="91">
        <v>5.5</v>
      </c>
      <c r="E65" t="s">
        <v>23</v>
      </c>
      <c r="F65">
        <v>4038706</v>
      </c>
      <c r="G65" t="s">
        <v>252</v>
      </c>
      <c r="H65">
        <v>5.5</v>
      </c>
      <c r="I65">
        <v>0</v>
      </c>
      <c r="J65">
        <v>0</v>
      </c>
      <c r="M65"/>
    </row>
    <row r="66" spans="1:13" hidden="1" x14ac:dyDescent="0.25">
      <c r="A66" t="s">
        <v>75</v>
      </c>
      <c r="B66" t="s">
        <v>138</v>
      </c>
      <c r="C66" s="2">
        <v>45642</v>
      </c>
      <c r="D66" s="91">
        <v>5</v>
      </c>
      <c r="E66" t="s">
        <v>37</v>
      </c>
      <c r="F66">
        <v>4038707</v>
      </c>
      <c r="G66" t="s">
        <v>252</v>
      </c>
      <c r="H66">
        <v>5</v>
      </c>
      <c r="I66">
        <v>0</v>
      </c>
      <c r="J66">
        <v>0</v>
      </c>
      <c r="M66"/>
    </row>
    <row r="67" spans="1:13" hidden="1" x14ac:dyDescent="0.25">
      <c r="A67" t="s">
        <v>73</v>
      </c>
      <c r="B67" t="s">
        <v>136</v>
      </c>
      <c r="C67" s="2">
        <v>45642</v>
      </c>
      <c r="D67" s="91">
        <v>0</v>
      </c>
      <c r="E67" t="s">
        <v>37</v>
      </c>
      <c r="F67">
        <v>4038709</v>
      </c>
      <c r="G67" t="s">
        <v>252</v>
      </c>
      <c r="H67">
        <v>0</v>
      </c>
      <c r="I67">
        <v>0</v>
      </c>
      <c r="J67">
        <v>0</v>
      </c>
      <c r="M67"/>
    </row>
    <row r="68" spans="1:13" hidden="1" x14ac:dyDescent="0.25">
      <c r="A68" t="s">
        <v>73</v>
      </c>
      <c r="B68" t="s">
        <v>136</v>
      </c>
      <c r="C68" s="2">
        <v>45642</v>
      </c>
      <c r="D68" s="91">
        <v>0</v>
      </c>
      <c r="E68" t="s">
        <v>37</v>
      </c>
      <c r="F68">
        <v>4038710</v>
      </c>
      <c r="G68" t="s">
        <v>252</v>
      </c>
      <c r="H68">
        <v>0</v>
      </c>
      <c r="I68">
        <v>0</v>
      </c>
      <c r="J68">
        <v>0</v>
      </c>
      <c r="M68"/>
    </row>
    <row r="69" spans="1:13" x14ac:dyDescent="0.25">
      <c r="A69" t="s">
        <v>44</v>
      </c>
      <c r="B69" t="s">
        <v>132</v>
      </c>
      <c r="C69" s="2">
        <v>45642</v>
      </c>
      <c r="D69" s="91">
        <v>0</v>
      </c>
      <c r="E69" t="s">
        <v>23</v>
      </c>
      <c r="F69">
        <v>4038713</v>
      </c>
      <c r="G69" t="s">
        <v>252</v>
      </c>
      <c r="H69">
        <v>3.75</v>
      </c>
      <c r="I69">
        <v>1</v>
      </c>
      <c r="J69">
        <v>3.75</v>
      </c>
      <c r="M69"/>
    </row>
    <row r="70" spans="1:13" x14ac:dyDescent="0.25">
      <c r="A70" t="s">
        <v>44</v>
      </c>
      <c r="B70" t="s">
        <v>18</v>
      </c>
      <c r="C70" s="2">
        <v>45642</v>
      </c>
      <c r="D70" s="91">
        <v>3.75</v>
      </c>
      <c r="E70" t="s">
        <v>20</v>
      </c>
      <c r="F70">
        <v>4038714</v>
      </c>
      <c r="G70" t="s">
        <v>252</v>
      </c>
      <c r="H70">
        <v>3.75</v>
      </c>
      <c r="I70">
        <v>0</v>
      </c>
      <c r="J70">
        <v>0</v>
      </c>
      <c r="M70"/>
    </row>
    <row r="71" spans="1:13" hidden="1" x14ac:dyDescent="0.25">
      <c r="A71" t="s">
        <v>73</v>
      </c>
      <c r="B71" t="s">
        <v>136</v>
      </c>
      <c r="C71" s="2">
        <v>45642</v>
      </c>
      <c r="D71" s="91">
        <v>0</v>
      </c>
      <c r="E71" t="s">
        <v>37</v>
      </c>
      <c r="F71">
        <v>4038719</v>
      </c>
      <c r="G71" t="s">
        <v>252</v>
      </c>
      <c r="H71">
        <v>0</v>
      </c>
      <c r="I71">
        <v>0</v>
      </c>
      <c r="J71">
        <v>0</v>
      </c>
      <c r="M71"/>
    </row>
    <row r="72" spans="1:13" hidden="1" x14ac:dyDescent="0.25">
      <c r="A72" t="s">
        <v>73</v>
      </c>
      <c r="B72" t="s">
        <v>21</v>
      </c>
      <c r="C72" s="2">
        <v>45642</v>
      </c>
      <c r="D72" s="91">
        <v>0</v>
      </c>
      <c r="E72" t="s">
        <v>23</v>
      </c>
      <c r="F72">
        <v>4038720</v>
      </c>
      <c r="G72" t="s">
        <v>252</v>
      </c>
      <c r="H72">
        <v>0</v>
      </c>
      <c r="I72">
        <v>0</v>
      </c>
      <c r="J72">
        <v>0</v>
      </c>
      <c r="M72"/>
    </row>
    <row r="73" spans="1:13" hidden="1" x14ac:dyDescent="0.25">
      <c r="A73" t="s">
        <v>73</v>
      </c>
      <c r="B73" t="s">
        <v>21</v>
      </c>
      <c r="C73" s="2">
        <v>45642</v>
      </c>
      <c r="D73" s="91">
        <v>0</v>
      </c>
      <c r="E73" t="s">
        <v>23</v>
      </c>
      <c r="F73">
        <v>4038734</v>
      </c>
      <c r="G73" t="s">
        <v>252</v>
      </c>
      <c r="H73">
        <v>0</v>
      </c>
      <c r="I73">
        <v>0</v>
      </c>
      <c r="J73">
        <v>0</v>
      </c>
      <c r="M73"/>
    </row>
    <row r="74" spans="1:13" hidden="1" x14ac:dyDescent="0.25">
      <c r="A74" t="s">
        <v>73</v>
      </c>
      <c r="B74" t="s">
        <v>140</v>
      </c>
      <c r="C74" s="2">
        <v>45642</v>
      </c>
      <c r="D74" s="91">
        <v>0</v>
      </c>
      <c r="E74" t="s">
        <v>23</v>
      </c>
      <c r="F74">
        <v>4038735</v>
      </c>
      <c r="G74" t="s">
        <v>252</v>
      </c>
      <c r="H74">
        <v>0</v>
      </c>
      <c r="I74">
        <v>0</v>
      </c>
      <c r="J74">
        <v>0</v>
      </c>
      <c r="M74"/>
    </row>
    <row r="75" spans="1:13" hidden="1" x14ac:dyDescent="0.25">
      <c r="A75" t="s">
        <v>73</v>
      </c>
      <c r="B75" t="s">
        <v>143</v>
      </c>
      <c r="C75" s="2">
        <v>45642</v>
      </c>
      <c r="D75" s="91">
        <v>0</v>
      </c>
      <c r="E75" t="s">
        <v>23</v>
      </c>
      <c r="F75">
        <v>4038740</v>
      </c>
      <c r="G75" t="s">
        <v>252</v>
      </c>
      <c r="H75">
        <v>0</v>
      </c>
      <c r="I75">
        <v>0</v>
      </c>
      <c r="J75">
        <v>0</v>
      </c>
      <c r="M75"/>
    </row>
    <row r="76" spans="1:13" hidden="1" x14ac:dyDescent="0.25">
      <c r="A76" t="s">
        <v>73</v>
      </c>
      <c r="B76" t="s">
        <v>139</v>
      </c>
      <c r="C76" s="2">
        <v>45642</v>
      </c>
      <c r="D76" s="91">
        <v>5</v>
      </c>
      <c r="E76" t="s">
        <v>37</v>
      </c>
      <c r="F76">
        <v>4038746</v>
      </c>
      <c r="G76" t="s">
        <v>252</v>
      </c>
      <c r="H76">
        <v>5</v>
      </c>
      <c r="I76">
        <v>0</v>
      </c>
      <c r="J76">
        <v>0</v>
      </c>
      <c r="M76"/>
    </row>
    <row r="77" spans="1:13" hidden="1" x14ac:dyDescent="0.25">
      <c r="A77" t="s">
        <v>73</v>
      </c>
      <c r="B77" t="s">
        <v>139</v>
      </c>
      <c r="C77" s="2">
        <v>45642</v>
      </c>
      <c r="D77" s="91">
        <v>5</v>
      </c>
      <c r="E77" t="s">
        <v>37</v>
      </c>
      <c r="F77">
        <v>4038747</v>
      </c>
      <c r="G77" t="s">
        <v>252</v>
      </c>
      <c r="H77">
        <v>5</v>
      </c>
      <c r="I77">
        <v>0</v>
      </c>
      <c r="J77">
        <v>0</v>
      </c>
      <c r="M77"/>
    </row>
    <row r="78" spans="1:13" hidden="1" x14ac:dyDescent="0.25">
      <c r="A78" t="s">
        <v>73</v>
      </c>
      <c r="B78" t="s">
        <v>18</v>
      </c>
      <c r="C78" s="2">
        <v>45642</v>
      </c>
      <c r="D78" s="91">
        <v>5</v>
      </c>
      <c r="E78" t="s">
        <v>23</v>
      </c>
      <c r="F78">
        <v>4038750</v>
      </c>
      <c r="G78" t="s">
        <v>252</v>
      </c>
      <c r="H78">
        <v>5</v>
      </c>
      <c r="I78">
        <v>0</v>
      </c>
      <c r="J78">
        <v>0</v>
      </c>
      <c r="M78"/>
    </row>
    <row r="79" spans="1:13" x14ac:dyDescent="0.25">
      <c r="A79" t="s">
        <v>44</v>
      </c>
      <c r="B79" t="s">
        <v>117</v>
      </c>
      <c r="C79" s="2">
        <v>45642</v>
      </c>
      <c r="D79" s="91">
        <v>0</v>
      </c>
      <c r="E79" t="s">
        <v>23</v>
      </c>
      <c r="F79">
        <v>4038758</v>
      </c>
      <c r="G79" t="s">
        <v>252</v>
      </c>
      <c r="H79">
        <v>3.75</v>
      </c>
      <c r="I79">
        <v>1</v>
      </c>
      <c r="J79">
        <v>3.75</v>
      </c>
      <c r="M79"/>
    </row>
    <row r="80" spans="1:13" x14ac:dyDescent="0.25">
      <c r="A80" t="s">
        <v>44</v>
      </c>
      <c r="B80" t="s">
        <v>18</v>
      </c>
      <c r="C80" s="2">
        <v>45642</v>
      </c>
      <c r="D80" s="91">
        <v>0</v>
      </c>
      <c r="E80" t="s">
        <v>20</v>
      </c>
      <c r="F80">
        <v>4038759</v>
      </c>
      <c r="G80" t="s">
        <v>252</v>
      </c>
      <c r="H80">
        <v>3.75</v>
      </c>
      <c r="I80">
        <v>1</v>
      </c>
      <c r="J80">
        <v>3.75</v>
      </c>
      <c r="M80"/>
    </row>
    <row r="81" spans="1:13" x14ac:dyDescent="0.25">
      <c r="A81" t="s">
        <v>44</v>
      </c>
      <c r="B81" t="s">
        <v>18</v>
      </c>
      <c r="C81" s="2">
        <v>45642</v>
      </c>
      <c r="D81" s="91">
        <v>3.75</v>
      </c>
      <c r="E81" t="s">
        <v>20</v>
      </c>
      <c r="F81">
        <v>4038760</v>
      </c>
      <c r="G81" t="s">
        <v>252</v>
      </c>
      <c r="H81">
        <v>3.75</v>
      </c>
      <c r="I81">
        <v>0</v>
      </c>
      <c r="J81">
        <v>0</v>
      </c>
      <c r="M81"/>
    </row>
    <row r="82" spans="1:13" x14ac:dyDescent="0.25">
      <c r="A82" t="s">
        <v>44</v>
      </c>
      <c r="B82" t="s">
        <v>117</v>
      </c>
      <c r="C82" s="2">
        <v>45642</v>
      </c>
      <c r="D82" s="91">
        <v>0</v>
      </c>
      <c r="E82" t="s">
        <v>23</v>
      </c>
      <c r="F82">
        <v>4038761</v>
      </c>
      <c r="G82" t="s">
        <v>252</v>
      </c>
      <c r="H82">
        <v>3.75</v>
      </c>
      <c r="I82">
        <v>1</v>
      </c>
      <c r="J82">
        <v>3.75</v>
      </c>
      <c r="M82"/>
    </row>
    <row r="83" spans="1:13" x14ac:dyDescent="0.25">
      <c r="A83" t="s">
        <v>44</v>
      </c>
      <c r="B83" t="s">
        <v>45</v>
      </c>
      <c r="C83" s="2">
        <v>45642</v>
      </c>
      <c r="D83" s="91">
        <v>0</v>
      </c>
      <c r="E83" t="s">
        <v>23</v>
      </c>
      <c r="F83">
        <v>4038766</v>
      </c>
      <c r="G83" t="s">
        <v>252</v>
      </c>
      <c r="H83">
        <v>3.75</v>
      </c>
      <c r="I83">
        <v>1</v>
      </c>
      <c r="J83">
        <v>3.75</v>
      </c>
      <c r="M83"/>
    </row>
    <row r="84" spans="1:13" x14ac:dyDescent="0.25">
      <c r="A84" t="s">
        <v>44</v>
      </c>
      <c r="B84" t="s">
        <v>132</v>
      </c>
      <c r="C84" s="2">
        <v>45642</v>
      </c>
      <c r="D84" s="91">
        <v>0</v>
      </c>
      <c r="E84" t="s">
        <v>23</v>
      </c>
      <c r="F84">
        <v>4038767</v>
      </c>
      <c r="G84" t="s">
        <v>252</v>
      </c>
      <c r="H84">
        <v>3.75</v>
      </c>
      <c r="I84">
        <v>1</v>
      </c>
      <c r="J84">
        <v>3.75</v>
      </c>
      <c r="M84"/>
    </row>
    <row r="85" spans="1:13" hidden="1" x14ac:dyDescent="0.25">
      <c r="A85" t="s">
        <v>73</v>
      </c>
      <c r="B85" t="s">
        <v>136</v>
      </c>
      <c r="C85" s="2">
        <v>45642</v>
      </c>
      <c r="D85" s="91">
        <v>0</v>
      </c>
      <c r="E85" t="s">
        <v>37</v>
      </c>
      <c r="F85">
        <v>4038768</v>
      </c>
      <c r="G85" t="s">
        <v>252</v>
      </c>
      <c r="H85">
        <v>0</v>
      </c>
      <c r="I85">
        <v>0</v>
      </c>
      <c r="J85">
        <v>0</v>
      </c>
      <c r="M85"/>
    </row>
    <row r="86" spans="1:13" hidden="1" x14ac:dyDescent="0.25">
      <c r="A86" t="s">
        <v>73</v>
      </c>
      <c r="B86" t="s">
        <v>18</v>
      </c>
      <c r="C86" s="2">
        <v>45642</v>
      </c>
      <c r="D86" s="91">
        <v>5</v>
      </c>
      <c r="E86" t="s">
        <v>23</v>
      </c>
      <c r="F86">
        <v>4038772</v>
      </c>
      <c r="G86" t="s">
        <v>252</v>
      </c>
      <c r="H86">
        <v>5</v>
      </c>
      <c r="I86">
        <v>0</v>
      </c>
      <c r="J86">
        <v>0</v>
      </c>
      <c r="M86"/>
    </row>
    <row r="87" spans="1:13" x14ac:dyDescent="0.25">
      <c r="A87" t="s">
        <v>44</v>
      </c>
      <c r="B87" t="s">
        <v>117</v>
      </c>
      <c r="C87" s="2">
        <v>45642</v>
      </c>
      <c r="D87" s="91">
        <v>0</v>
      </c>
      <c r="E87" t="s">
        <v>23</v>
      </c>
      <c r="F87">
        <v>4038776</v>
      </c>
      <c r="G87" t="s">
        <v>252</v>
      </c>
      <c r="H87">
        <v>3.75</v>
      </c>
      <c r="I87">
        <v>1</v>
      </c>
      <c r="J87">
        <v>3.75</v>
      </c>
      <c r="M87"/>
    </row>
    <row r="88" spans="1:13" x14ac:dyDescent="0.25">
      <c r="A88" t="s">
        <v>44</v>
      </c>
      <c r="B88" t="s">
        <v>18</v>
      </c>
      <c r="C88" s="2">
        <v>45642</v>
      </c>
      <c r="D88" s="91">
        <v>3.75</v>
      </c>
      <c r="E88" t="s">
        <v>20</v>
      </c>
      <c r="F88">
        <v>4038779</v>
      </c>
      <c r="G88" t="s">
        <v>252</v>
      </c>
      <c r="H88">
        <v>3.75</v>
      </c>
      <c r="I88">
        <v>0</v>
      </c>
      <c r="J88">
        <v>0</v>
      </c>
      <c r="M88"/>
    </row>
    <row r="89" spans="1:13" x14ac:dyDescent="0.25">
      <c r="A89" t="s">
        <v>44</v>
      </c>
      <c r="B89" t="s">
        <v>117</v>
      </c>
      <c r="C89" s="2">
        <v>45642</v>
      </c>
      <c r="D89" s="91">
        <v>0</v>
      </c>
      <c r="E89" t="s">
        <v>23</v>
      </c>
      <c r="F89">
        <v>4038780</v>
      </c>
      <c r="G89" t="s">
        <v>252</v>
      </c>
      <c r="H89">
        <v>3.75</v>
      </c>
      <c r="I89">
        <v>1</v>
      </c>
      <c r="J89">
        <v>3.75</v>
      </c>
      <c r="M89"/>
    </row>
    <row r="90" spans="1:13" hidden="1" x14ac:dyDescent="0.25">
      <c r="A90" t="s">
        <v>73</v>
      </c>
      <c r="B90" t="s">
        <v>18</v>
      </c>
      <c r="C90" s="2">
        <v>45642</v>
      </c>
      <c r="D90" s="91">
        <v>0</v>
      </c>
      <c r="E90" t="s">
        <v>23</v>
      </c>
      <c r="F90">
        <v>4038781</v>
      </c>
      <c r="G90" t="s">
        <v>252</v>
      </c>
      <c r="H90">
        <v>0</v>
      </c>
      <c r="I90">
        <v>0</v>
      </c>
      <c r="J90">
        <v>0</v>
      </c>
      <c r="M90"/>
    </row>
    <row r="91" spans="1:13" x14ac:dyDescent="0.25">
      <c r="A91" t="s">
        <v>44</v>
      </c>
      <c r="B91" t="s">
        <v>18</v>
      </c>
      <c r="C91" s="2">
        <v>45642</v>
      </c>
      <c r="D91" s="91">
        <v>0</v>
      </c>
      <c r="E91" t="s">
        <v>20</v>
      </c>
      <c r="F91">
        <v>4038788</v>
      </c>
      <c r="G91" t="s">
        <v>252</v>
      </c>
      <c r="H91">
        <v>3.75</v>
      </c>
      <c r="I91">
        <v>1</v>
      </c>
      <c r="J91">
        <v>3.75</v>
      </c>
      <c r="M91"/>
    </row>
    <row r="92" spans="1:13" hidden="1" x14ac:dyDescent="0.25">
      <c r="A92" t="s">
        <v>73</v>
      </c>
      <c r="B92" t="s">
        <v>136</v>
      </c>
      <c r="C92" s="2">
        <v>45642</v>
      </c>
      <c r="D92" s="91">
        <v>5</v>
      </c>
      <c r="E92" t="s">
        <v>37</v>
      </c>
      <c r="F92">
        <v>4038789</v>
      </c>
      <c r="G92" t="s">
        <v>252</v>
      </c>
      <c r="H92">
        <v>5</v>
      </c>
      <c r="I92">
        <v>0</v>
      </c>
      <c r="J92">
        <v>0</v>
      </c>
      <c r="M92"/>
    </row>
    <row r="93" spans="1:13" hidden="1" x14ac:dyDescent="0.25">
      <c r="A93" t="s">
        <v>73</v>
      </c>
      <c r="B93" t="s">
        <v>18</v>
      </c>
      <c r="C93" s="2">
        <v>45642</v>
      </c>
      <c r="D93" s="91">
        <v>0</v>
      </c>
      <c r="E93" t="s">
        <v>23</v>
      </c>
      <c r="F93">
        <v>4038792</v>
      </c>
      <c r="G93" t="s">
        <v>252</v>
      </c>
      <c r="H93">
        <v>0</v>
      </c>
      <c r="I93">
        <v>0</v>
      </c>
      <c r="J93">
        <v>0</v>
      </c>
      <c r="M93"/>
    </row>
    <row r="94" spans="1:13" hidden="1" x14ac:dyDescent="0.25">
      <c r="A94" t="s">
        <v>73</v>
      </c>
      <c r="B94" t="s">
        <v>18</v>
      </c>
      <c r="C94" s="2">
        <v>45642</v>
      </c>
      <c r="D94" s="91">
        <v>0</v>
      </c>
      <c r="E94" t="s">
        <v>23</v>
      </c>
      <c r="F94">
        <v>4038793</v>
      </c>
      <c r="G94" t="s">
        <v>252</v>
      </c>
      <c r="H94">
        <v>0</v>
      </c>
      <c r="I94">
        <v>0</v>
      </c>
      <c r="J94">
        <v>0</v>
      </c>
      <c r="M94"/>
    </row>
    <row r="95" spans="1:13" hidden="1" x14ac:dyDescent="0.25">
      <c r="A95" t="s">
        <v>73</v>
      </c>
      <c r="B95" t="s">
        <v>136</v>
      </c>
      <c r="C95" s="2">
        <v>45642</v>
      </c>
      <c r="D95" s="91">
        <v>0</v>
      </c>
      <c r="E95" t="s">
        <v>37</v>
      </c>
      <c r="F95">
        <v>4038796</v>
      </c>
      <c r="G95" t="s">
        <v>252</v>
      </c>
      <c r="H95">
        <v>0</v>
      </c>
      <c r="I95">
        <v>0</v>
      </c>
      <c r="J95">
        <v>0</v>
      </c>
      <c r="M95"/>
    </row>
    <row r="96" spans="1:13" hidden="1" x14ac:dyDescent="0.25">
      <c r="A96" t="s">
        <v>73</v>
      </c>
      <c r="B96" t="s">
        <v>137</v>
      </c>
      <c r="C96" s="2">
        <v>45642</v>
      </c>
      <c r="D96" s="91">
        <v>0</v>
      </c>
      <c r="E96" t="s">
        <v>23</v>
      </c>
      <c r="F96">
        <v>4038797</v>
      </c>
      <c r="G96" t="s">
        <v>252</v>
      </c>
      <c r="H96">
        <v>0</v>
      </c>
      <c r="I96">
        <v>0</v>
      </c>
      <c r="J96">
        <v>0</v>
      </c>
      <c r="M96"/>
    </row>
    <row r="97" spans="1:13" hidden="1" x14ac:dyDescent="0.25">
      <c r="A97" t="s">
        <v>75</v>
      </c>
      <c r="B97" t="s">
        <v>139</v>
      </c>
      <c r="C97" s="2">
        <v>45642</v>
      </c>
      <c r="D97" s="91">
        <v>0</v>
      </c>
      <c r="E97" t="s">
        <v>37</v>
      </c>
      <c r="F97">
        <v>4038801</v>
      </c>
      <c r="G97" t="s">
        <v>252</v>
      </c>
      <c r="H97">
        <v>0</v>
      </c>
      <c r="I97">
        <v>0</v>
      </c>
      <c r="J97">
        <v>0</v>
      </c>
      <c r="M97"/>
    </row>
    <row r="98" spans="1:13" hidden="1" x14ac:dyDescent="0.25">
      <c r="A98" t="s">
        <v>75</v>
      </c>
      <c r="B98" t="s">
        <v>18</v>
      </c>
      <c r="C98" s="2">
        <v>45642</v>
      </c>
      <c r="D98" s="91">
        <v>0</v>
      </c>
      <c r="E98" t="s">
        <v>23</v>
      </c>
      <c r="F98">
        <v>4038802</v>
      </c>
      <c r="G98" t="s">
        <v>252</v>
      </c>
      <c r="H98">
        <v>0</v>
      </c>
      <c r="I98">
        <v>0</v>
      </c>
      <c r="J98">
        <v>0</v>
      </c>
      <c r="M98"/>
    </row>
    <row r="99" spans="1:13" x14ac:dyDescent="0.25">
      <c r="A99" t="s">
        <v>44</v>
      </c>
      <c r="B99" t="s">
        <v>117</v>
      </c>
      <c r="C99" s="2">
        <v>45642</v>
      </c>
      <c r="D99" s="91">
        <v>3.75</v>
      </c>
      <c r="E99" t="s">
        <v>23</v>
      </c>
      <c r="F99">
        <v>4038803</v>
      </c>
      <c r="G99" t="s">
        <v>252</v>
      </c>
      <c r="H99">
        <v>3.75</v>
      </c>
      <c r="I99">
        <v>0</v>
      </c>
      <c r="J99">
        <v>0</v>
      </c>
      <c r="M99"/>
    </row>
    <row r="100" spans="1:13" x14ac:dyDescent="0.25">
      <c r="A100" t="s">
        <v>44</v>
      </c>
      <c r="B100" t="s">
        <v>45</v>
      </c>
      <c r="C100" s="2">
        <v>45642</v>
      </c>
      <c r="D100" s="91">
        <v>0</v>
      </c>
      <c r="E100" t="s">
        <v>23</v>
      </c>
      <c r="F100">
        <v>4038804</v>
      </c>
      <c r="G100" t="s">
        <v>252</v>
      </c>
      <c r="H100">
        <v>3.75</v>
      </c>
      <c r="I100">
        <v>1</v>
      </c>
      <c r="J100">
        <v>3.75</v>
      </c>
      <c r="M100"/>
    </row>
    <row r="101" spans="1:13" hidden="1" x14ac:dyDescent="0.25">
      <c r="A101" t="s">
        <v>73</v>
      </c>
      <c r="B101" t="s">
        <v>136</v>
      </c>
      <c r="C101" s="2">
        <v>45642</v>
      </c>
      <c r="D101" s="91">
        <v>0</v>
      </c>
      <c r="E101" t="s">
        <v>37</v>
      </c>
      <c r="F101">
        <v>4038806</v>
      </c>
      <c r="G101" t="s">
        <v>252</v>
      </c>
      <c r="H101">
        <v>0</v>
      </c>
      <c r="I101">
        <v>0</v>
      </c>
      <c r="J101">
        <v>0</v>
      </c>
      <c r="M101"/>
    </row>
    <row r="102" spans="1:13" x14ac:dyDescent="0.25">
      <c r="A102" t="s">
        <v>44</v>
      </c>
      <c r="B102" t="s">
        <v>145</v>
      </c>
      <c r="C102" s="2">
        <v>45642</v>
      </c>
      <c r="D102" s="91">
        <v>0</v>
      </c>
      <c r="E102" t="s">
        <v>23</v>
      </c>
      <c r="F102">
        <v>4038807</v>
      </c>
      <c r="G102" t="s">
        <v>252</v>
      </c>
      <c r="H102">
        <v>3.75</v>
      </c>
      <c r="I102">
        <v>1</v>
      </c>
      <c r="J102">
        <v>3.75</v>
      </c>
      <c r="M102"/>
    </row>
    <row r="103" spans="1:13" hidden="1" x14ac:dyDescent="0.25">
      <c r="A103" t="s">
        <v>75</v>
      </c>
      <c r="B103" t="s">
        <v>18</v>
      </c>
      <c r="C103" s="2">
        <v>45642</v>
      </c>
      <c r="D103" s="91">
        <v>0</v>
      </c>
      <c r="E103" t="s">
        <v>23</v>
      </c>
      <c r="F103">
        <v>4038808</v>
      </c>
      <c r="G103" t="s">
        <v>252</v>
      </c>
      <c r="H103">
        <v>0</v>
      </c>
      <c r="I103">
        <v>0</v>
      </c>
      <c r="J103">
        <v>0</v>
      </c>
      <c r="M103"/>
    </row>
    <row r="104" spans="1:13" hidden="1" x14ac:dyDescent="0.25">
      <c r="A104" t="s">
        <v>75</v>
      </c>
      <c r="B104" t="s">
        <v>138</v>
      </c>
      <c r="C104" s="2">
        <v>45642</v>
      </c>
      <c r="D104" s="91">
        <v>0</v>
      </c>
      <c r="E104" t="s">
        <v>37</v>
      </c>
      <c r="F104">
        <v>4038809</v>
      </c>
      <c r="G104" t="s">
        <v>252</v>
      </c>
      <c r="H104">
        <v>0</v>
      </c>
      <c r="I104">
        <v>0</v>
      </c>
      <c r="J104">
        <v>0</v>
      </c>
      <c r="M104"/>
    </row>
    <row r="105" spans="1:13" x14ac:dyDescent="0.25">
      <c r="A105" t="s">
        <v>44</v>
      </c>
      <c r="B105" t="s">
        <v>45</v>
      </c>
      <c r="C105" s="2">
        <v>45642</v>
      </c>
      <c r="D105" s="91">
        <v>0</v>
      </c>
      <c r="E105" t="s">
        <v>23</v>
      </c>
      <c r="F105">
        <v>4038810</v>
      </c>
      <c r="G105" t="s">
        <v>252</v>
      </c>
      <c r="H105">
        <v>3.75</v>
      </c>
      <c r="I105">
        <v>1</v>
      </c>
      <c r="J105">
        <v>3.75</v>
      </c>
      <c r="M105"/>
    </row>
    <row r="106" spans="1:13" x14ac:dyDescent="0.25">
      <c r="A106" t="s">
        <v>44</v>
      </c>
      <c r="B106" t="s">
        <v>117</v>
      </c>
      <c r="C106" s="2">
        <v>45642</v>
      </c>
      <c r="D106" s="91">
        <v>0</v>
      </c>
      <c r="E106" t="s">
        <v>23</v>
      </c>
      <c r="F106">
        <v>4038811</v>
      </c>
      <c r="G106" t="s">
        <v>252</v>
      </c>
      <c r="H106">
        <v>3.75</v>
      </c>
      <c r="I106">
        <v>1</v>
      </c>
      <c r="J106">
        <v>3.75</v>
      </c>
      <c r="M106"/>
    </row>
    <row r="107" spans="1:13" hidden="1" x14ac:dyDescent="0.25">
      <c r="A107" t="s">
        <v>73</v>
      </c>
      <c r="B107" t="s">
        <v>65</v>
      </c>
      <c r="C107" s="2">
        <v>45642</v>
      </c>
      <c r="D107" s="91">
        <v>0</v>
      </c>
      <c r="E107" t="s">
        <v>23</v>
      </c>
      <c r="F107">
        <v>4038814</v>
      </c>
      <c r="G107" t="s">
        <v>252</v>
      </c>
      <c r="H107">
        <v>0</v>
      </c>
      <c r="I107">
        <v>0</v>
      </c>
      <c r="J107">
        <v>0</v>
      </c>
      <c r="M107"/>
    </row>
    <row r="108" spans="1:13" x14ac:dyDescent="0.25">
      <c r="A108" t="s">
        <v>44</v>
      </c>
      <c r="B108" t="s">
        <v>145</v>
      </c>
      <c r="C108" s="2">
        <v>45642</v>
      </c>
      <c r="D108" s="91">
        <v>0</v>
      </c>
      <c r="E108" t="s">
        <v>23</v>
      </c>
      <c r="F108">
        <v>4038815</v>
      </c>
      <c r="G108" t="s">
        <v>252</v>
      </c>
      <c r="H108">
        <v>0</v>
      </c>
      <c r="I108">
        <v>0</v>
      </c>
      <c r="J108">
        <v>0</v>
      </c>
      <c r="M108"/>
    </row>
    <row r="109" spans="1:13" x14ac:dyDescent="0.25">
      <c r="A109" t="s">
        <v>44</v>
      </c>
      <c r="B109" t="s">
        <v>45</v>
      </c>
      <c r="C109" s="2">
        <v>45642</v>
      </c>
      <c r="D109" s="91">
        <v>0</v>
      </c>
      <c r="E109" t="s">
        <v>23</v>
      </c>
      <c r="F109">
        <v>4038816</v>
      </c>
      <c r="G109" t="s">
        <v>252</v>
      </c>
      <c r="H109">
        <v>3.75</v>
      </c>
      <c r="I109">
        <v>1</v>
      </c>
      <c r="J109">
        <v>3.75</v>
      </c>
      <c r="M109"/>
    </row>
    <row r="110" spans="1:13" x14ac:dyDescent="0.25">
      <c r="A110" t="s">
        <v>44</v>
      </c>
      <c r="B110" t="s">
        <v>18</v>
      </c>
      <c r="C110" s="2">
        <v>45642</v>
      </c>
      <c r="D110" s="91">
        <v>3.75</v>
      </c>
      <c r="E110" t="s">
        <v>20</v>
      </c>
      <c r="F110">
        <v>4038817</v>
      </c>
      <c r="G110" t="s">
        <v>252</v>
      </c>
      <c r="H110">
        <v>3.75</v>
      </c>
      <c r="I110">
        <v>0</v>
      </c>
      <c r="J110">
        <v>0</v>
      </c>
      <c r="M110"/>
    </row>
    <row r="111" spans="1:13" hidden="1" x14ac:dyDescent="0.25">
      <c r="A111" t="s">
        <v>75</v>
      </c>
      <c r="B111" t="s">
        <v>137</v>
      </c>
      <c r="C111" s="2">
        <v>45642</v>
      </c>
      <c r="D111" s="91">
        <v>0</v>
      </c>
      <c r="E111" t="s">
        <v>23</v>
      </c>
      <c r="F111">
        <v>4038821</v>
      </c>
      <c r="G111" t="s">
        <v>252</v>
      </c>
      <c r="H111">
        <v>0</v>
      </c>
      <c r="I111">
        <v>0</v>
      </c>
      <c r="J111">
        <v>0</v>
      </c>
      <c r="M111"/>
    </row>
    <row r="112" spans="1:13" hidden="1" x14ac:dyDescent="0.25">
      <c r="A112" t="s">
        <v>75</v>
      </c>
      <c r="B112" t="s">
        <v>138</v>
      </c>
      <c r="C112" s="2">
        <v>45642</v>
      </c>
      <c r="D112" s="91">
        <v>5.5</v>
      </c>
      <c r="E112" t="s">
        <v>37</v>
      </c>
      <c r="F112">
        <v>4038823</v>
      </c>
      <c r="G112" t="s">
        <v>252</v>
      </c>
      <c r="H112">
        <v>5.5</v>
      </c>
      <c r="I112">
        <v>0</v>
      </c>
      <c r="J112">
        <v>0</v>
      </c>
      <c r="M112"/>
    </row>
    <row r="113" spans="1:13" hidden="1" x14ac:dyDescent="0.25">
      <c r="A113" t="s">
        <v>75</v>
      </c>
      <c r="B113" t="s">
        <v>138</v>
      </c>
      <c r="C113" s="2">
        <v>45642</v>
      </c>
      <c r="D113" s="91">
        <v>0</v>
      </c>
      <c r="E113" t="s">
        <v>37</v>
      </c>
      <c r="F113">
        <v>4038824</v>
      </c>
      <c r="G113" t="s">
        <v>252</v>
      </c>
      <c r="H113">
        <v>0</v>
      </c>
      <c r="I113">
        <v>0</v>
      </c>
      <c r="J113">
        <v>0</v>
      </c>
      <c r="M113"/>
    </row>
    <row r="114" spans="1:13" hidden="1" x14ac:dyDescent="0.25">
      <c r="A114" t="s">
        <v>75</v>
      </c>
      <c r="B114" t="s">
        <v>144</v>
      </c>
      <c r="C114" s="2">
        <v>45642</v>
      </c>
      <c r="D114" s="91">
        <v>0</v>
      </c>
      <c r="E114" t="s">
        <v>37</v>
      </c>
      <c r="F114">
        <v>4038825</v>
      </c>
      <c r="G114" t="s">
        <v>252</v>
      </c>
      <c r="H114">
        <v>0</v>
      </c>
      <c r="I114">
        <v>0</v>
      </c>
      <c r="J114">
        <v>0</v>
      </c>
      <c r="M114"/>
    </row>
    <row r="115" spans="1:13" hidden="1" x14ac:dyDescent="0.25">
      <c r="A115" t="s">
        <v>75</v>
      </c>
      <c r="B115" t="s">
        <v>142</v>
      </c>
      <c r="C115" s="2">
        <v>45642</v>
      </c>
      <c r="D115" s="91">
        <v>0</v>
      </c>
      <c r="E115" t="s">
        <v>23</v>
      </c>
      <c r="F115">
        <v>4038826</v>
      </c>
      <c r="G115" t="s">
        <v>252</v>
      </c>
      <c r="H115">
        <v>0</v>
      </c>
      <c r="I115">
        <v>0</v>
      </c>
      <c r="J115">
        <v>0</v>
      </c>
      <c r="M115"/>
    </row>
    <row r="116" spans="1:13" hidden="1" x14ac:dyDescent="0.25">
      <c r="A116" t="s">
        <v>75</v>
      </c>
      <c r="B116" t="s">
        <v>137</v>
      </c>
      <c r="C116" s="2">
        <v>45642</v>
      </c>
      <c r="D116" s="91">
        <v>0</v>
      </c>
      <c r="E116" t="s">
        <v>23</v>
      </c>
      <c r="F116">
        <v>4038827</v>
      </c>
      <c r="G116" t="s">
        <v>252</v>
      </c>
      <c r="H116">
        <v>0</v>
      </c>
      <c r="I116">
        <v>0</v>
      </c>
      <c r="J116">
        <v>0</v>
      </c>
      <c r="M116"/>
    </row>
    <row r="117" spans="1:13" hidden="1" x14ac:dyDescent="0.25">
      <c r="A117" t="s">
        <v>73</v>
      </c>
      <c r="B117" t="s">
        <v>137</v>
      </c>
      <c r="C117" s="2">
        <v>45642</v>
      </c>
      <c r="D117" s="91">
        <v>0</v>
      </c>
      <c r="E117" t="s">
        <v>23</v>
      </c>
      <c r="F117">
        <v>4038828</v>
      </c>
      <c r="G117" t="s">
        <v>252</v>
      </c>
      <c r="H117">
        <v>0</v>
      </c>
      <c r="I117">
        <v>0</v>
      </c>
      <c r="J117">
        <v>0</v>
      </c>
      <c r="M117"/>
    </row>
    <row r="118" spans="1:13" hidden="1" x14ac:dyDescent="0.25">
      <c r="A118" t="s">
        <v>73</v>
      </c>
      <c r="B118" t="s">
        <v>142</v>
      </c>
      <c r="C118" s="2">
        <v>45642</v>
      </c>
      <c r="D118" s="91">
        <v>0</v>
      </c>
      <c r="E118" t="s">
        <v>23</v>
      </c>
      <c r="F118">
        <v>4038829</v>
      </c>
      <c r="G118" t="s">
        <v>252</v>
      </c>
      <c r="H118">
        <v>0</v>
      </c>
      <c r="I118">
        <v>0</v>
      </c>
      <c r="J118">
        <v>0</v>
      </c>
      <c r="M118"/>
    </row>
    <row r="119" spans="1:13" x14ac:dyDescent="0.25">
      <c r="A119" t="s">
        <v>44</v>
      </c>
      <c r="B119" t="s">
        <v>18</v>
      </c>
      <c r="C119" s="2">
        <v>45642</v>
      </c>
      <c r="D119" s="91">
        <v>0</v>
      </c>
      <c r="E119" t="s">
        <v>20</v>
      </c>
      <c r="F119">
        <v>4038830</v>
      </c>
      <c r="G119" t="s">
        <v>252</v>
      </c>
      <c r="H119">
        <v>3.75</v>
      </c>
      <c r="I119">
        <v>1</v>
      </c>
      <c r="J119">
        <v>3.75</v>
      </c>
      <c r="M119"/>
    </row>
    <row r="120" spans="1:13" x14ac:dyDescent="0.25">
      <c r="A120" t="s">
        <v>44</v>
      </c>
      <c r="B120" t="s">
        <v>18</v>
      </c>
      <c r="C120" s="2">
        <v>45642</v>
      </c>
      <c r="D120" s="91">
        <v>3.75</v>
      </c>
      <c r="E120" t="s">
        <v>20</v>
      </c>
      <c r="F120">
        <v>4038831</v>
      </c>
      <c r="G120" t="s">
        <v>252</v>
      </c>
      <c r="H120">
        <v>3.75</v>
      </c>
      <c r="I120">
        <v>0</v>
      </c>
      <c r="J120">
        <v>0</v>
      </c>
      <c r="M120"/>
    </row>
    <row r="121" spans="1:13" hidden="1" x14ac:dyDescent="0.25">
      <c r="A121" t="s">
        <v>73</v>
      </c>
      <c r="B121" t="s">
        <v>139</v>
      </c>
      <c r="C121" s="2">
        <v>45642</v>
      </c>
      <c r="D121" s="91">
        <v>0</v>
      </c>
      <c r="E121" t="s">
        <v>37</v>
      </c>
      <c r="F121">
        <v>4038832</v>
      </c>
      <c r="G121" t="s">
        <v>252</v>
      </c>
      <c r="H121">
        <v>0</v>
      </c>
      <c r="I121">
        <v>0</v>
      </c>
      <c r="J121">
        <v>0</v>
      </c>
      <c r="M121"/>
    </row>
    <row r="122" spans="1:13" hidden="1" x14ac:dyDescent="0.25">
      <c r="A122" t="s">
        <v>73</v>
      </c>
      <c r="B122" t="s">
        <v>137</v>
      </c>
      <c r="C122" s="2">
        <v>45642</v>
      </c>
      <c r="D122" s="91">
        <v>0</v>
      </c>
      <c r="E122" t="s">
        <v>23</v>
      </c>
      <c r="F122">
        <v>4038833</v>
      </c>
      <c r="G122" t="s">
        <v>252</v>
      </c>
      <c r="H122">
        <v>0</v>
      </c>
      <c r="I122">
        <v>0</v>
      </c>
      <c r="J122">
        <v>0</v>
      </c>
      <c r="M122"/>
    </row>
    <row r="123" spans="1:13" hidden="1" x14ac:dyDescent="0.25">
      <c r="A123" t="s">
        <v>73</v>
      </c>
      <c r="B123" t="s">
        <v>140</v>
      </c>
      <c r="C123" s="2">
        <v>45642</v>
      </c>
      <c r="D123" s="91">
        <v>0</v>
      </c>
      <c r="E123" t="s">
        <v>23</v>
      </c>
      <c r="F123">
        <v>4038834</v>
      </c>
      <c r="G123" t="s">
        <v>252</v>
      </c>
      <c r="H123">
        <v>0</v>
      </c>
      <c r="I123">
        <v>0</v>
      </c>
      <c r="J123">
        <v>0</v>
      </c>
      <c r="M123"/>
    </row>
    <row r="124" spans="1:13" hidden="1" x14ac:dyDescent="0.25">
      <c r="A124" t="s">
        <v>73</v>
      </c>
      <c r="B124" t="s">
        <v>21</v>
      </c>
      <c r="C124" s="2">
        <v>45642</v>
      </c>
      <c r="D124" s="91">
        <v>0</v>
      </c>
      <c r="E124" t="s">
        <v>23</v>
      </c>
      <c r="F124">
        <v>4038835</v>
      </c>
      <c r="G124" t="s">
        <v>252</v>
      </c>
      <c r="H124">
        <v>0</v>
      </c>
      <c r="I124">
        <v>0</v>
      </c>
      <c r="J124">
        <v>0</v>
      </c>
      <c r="M124"/>
    </row>
    <row r="125" spans="1:13" hidden="1" x14ac:dyDescent="0.25">
      <c r="A125" t="s">
        <v>73</v>
      </c>
      <c r="B125" t="s">
        <v>18</v>
      </c>
      <c r="C125" s="2">
        <v>45642</v>
      </c>
      <c r="D125" s="91">
        <v>5</v>
      </c>
      <c r="E125" t="s">
        <v>23</v>
      </c>
      <c r="F125">
        <v>4038837</v>
      </c>
      <c r="G125" t="s">
        <v>252</v>
      </c>
      <c r="H125">
        <v>5</v>
      </c>
      <c r="I125">
        <v>0</v>
      </c>
      <c r="J125">
        <v>0</v>
      </c>
      <c r="M125"/>
    </row>
    <row r="126" spans="1:13" hidden="1" x14ac:dyDescent="0.25">
      <c r="A126" t="s">
        <v>75</v>
      </c>
      <c r="B126" t="s">
        <v>18</v>
      </c>
      <c r="C126" s="2">
        <v>45642</v>
      </c>
      <c r="D126" s="91">
        <v>0</v>
      </c>
      <c r="E126" t="s">
        <v>23</v>
      </c>
      <c r="F126">
        <v>4038841</v>
      </c>
      <c r="G126" t="s">
        <v>252</v>
      </c>
      <c r="H126">
        <v>0</v>
      </c>
      <c r="I126">
        <v>0</v>
      </c>
      <c r="J126">
        <v>0</v>
      </c>
      <c r="M126"/>
    </row>
    <row r="127" spans="1:13" hidden="1" x14ac:dyDescent="0.25">
      <c r="A127" t="s">
        <v>75</v>
      </c>
      <c r="B127" t="s">
        <v>138</v>
      </c>
      <c r="C127" s="2">
        <v>45642</v>
      </c>
      <c r="D127" s="91">
        <v>0</v>
      </c>
      <c r="E127" t="s">
        <v>37</v>
      </c>
      <c r="F127">
        <v>4038842</v>
      </c>
      <c r="G127" t="s">
        <v>252</v>
      </c>
      <c r="H127">
        <v>0</v>
      </c>
      <c r="I127">
        <v>0</v>
      </c>
      <c r="J127">
        <v>0</v>
      </c>
      <c r="M127"/>
    </row>
    <row r="128" spans="1:13" hidden="1" x14ac:dyDescent="0.25">
      <c r="A128" t="s">
        <v>75</v>
      </c>
      <c r="B128" t="s">
        <v>138</v>
      </c>
      <c r="C128" s="2">
        <v>45642</v>
      </c>
      <c r="D128" s="91">
        <v>0</v>
      </c>
      <c r="E128" t="s">
        <v>37</v>
      </c>
      <c r="F128">
        <v>4038855</v>
      </c>
      <c r="G128" t="s">
        <v>252</v>
      </c>
      <c r="H128">
        <v>0</v>
      </c>
      <c r="I128">
        <v>0</v>
      </c>
      <c r="J128">
        <v>0</v>
      </c>
      <c r="M128"/>
    </row>
    <row r="129" spans="1:13" hidden="1" x14ac:dyDescent="0.25">
      <c r="A129" t="s">
        <v>75</v>
      </c>
      <c r="B129" t="s">
        <v>144</v>
      </c>
      <c r="C129" s="2">
        <v>45642</v>
      </c>
      <c r="D129" s="91">
        <v>0</v>
      </c>
      <c r="E129" t="s">
        <v>37</v>
      </c>
      <c r="F129">
        <v>4038856</v>
      </c>
      <c r="G129" t="s">
        <v>252</v>
      </c>
      <c r="H129">
        <v>0</v>
      </c>
      <c r="I129">
        <v>0</v>
      </c>
      <c r="J129">
        <v>0</v>
      </c>
      <c r="M129"/>
    </row>
    <row r="130" spans="1:13" hidden="1" x14ac:dyDescent="0.25">
      <c r="A130" t="s">
        <v>73</v>
      </c>
      <c r="B130" t="s">
        <v>143</v>
      </c>
      <c r="C130" s="2">
        <v>45642</v>
      </c>
      <c r="D130" s="91">
        <v>5</v>
      </c>
      <c r="E130" t="s">
        <v>23</v>
      </c>
      <c r="F130">
        <v>4038857</v>
      </c>
      <c r="G130" t="s">
        <v>252</v>
      </c>
      <c r="H130">
        <v>5</v>
      </c>
      <c r="I130">
        <v>0</v>
      </c>
      <c r="J130">
        <v>0</v>
      </c>
      <c r="M130"/>
    </row>
    <row r="131" spans="1:13" hidden="1" x14ac:dyDescent="0.25">
      <c r="A131" t="s">
        <v>73</v>
      </c>
      <c r="B131" t="s">
        <v>143</v>
      </c>
      <c r="C131" s="2">
        <v>45642</v>
      </c>
      <c r="D131" s="91">
        <v>5</v>
      </c>
      <c r="E131" t="s">
        <v>23</v>
      </c>
      <c r="F131">
        <v>4038858</v>
      </c>
      <c r="G131" t="s">
        <v>252</v>
      </c>
      <c r="H131">
        <v>5</v>
      </c>
      <c r="I131">
        <v>0</v>
      </c>
      <c r="J131">
        <v>0</v>
      </c>
      <c r="M131"/>
    </row>
    <row r="132" spans="1:13" x14ac:dyDescent="0.25">
      <c r="A132" t="s">
        <v>44</v>
      </c>
      <c r="B132" t="s">
        <v>117</v>
      </c>
      <c r="C132" s="2">
        <v>45642</v>
      </c>
      <c r="D132" s="91">
        <v>3.75</v>
      </c>
      <c r="E132" t="s">
        <v>23</v>
      </c>
      <c r="F132">
        <v>4038859</v>
      </c>
      <c r="G132" t="s">
        <v>252</v>
      </c>
      <c r="H132">
        <v>3.75</v>
      </c>
      <c r="I132">
        <v>0</v>
      </c>
      <c r="J132">
        <v>0</v>
      </c>
      <c r="M132"/>
    </row>
    <row r="133" spans="1:13" x14ac:dyDescent="0.25">
      <c r="A133" t="s">
        <v>44</v>
      </c>
      <c r="B133" t="s">
        <v>117</v>
      </c>
      <c r="C133" s="2">
        <v>45642</v>
      </c>
      <c r="D133" s="91">
        <v>3.75</v>
      </c>
      <c r="E133" t="s">
        <v>23</v>
      </c>
      <c r="F133">
        <v>4038860</v>
      </c>
      <c r="G133" t="s">
        <v>252</v>
      </c>
      <c r="H133">
        <v>3.75</v>
      </c>
      <c r="I133">
        <v>0</v>
      </c>
      <c r="J133">
        <v>0</v>
      </c>
      <c r="M133"/>
    </row>
    <row r="134" spans="1:13" x14ac:dyDescent="0.25">
      <c r="A134" t="s">
        <v>44</v>
      </c>
      <c r="B134" t="s">
        <v>18</v>
      </c>
      <c r="C134" s="2">
        <v>45642</v>
      </c>
      <c r="D134" s="91">
        <v>3.75</v>
      </c>
      <c r="E134" t="s">
        <v>20</v>
      </c>
      <c r="F134">
        <v>4038861</v>
      </c>
      <c r="G134" t="s">
        <v>252</v>
      </c>
      <c r="H134">
        <v>3.75</v>
      </c>
      <c r="I134">
        <v>0</v>
      </c>
      <c r="J134">
        <v>0</v>
      </c>
      <c r="M134"/>
    </row>
    <row r="135" spans="1:13" x14ac:dyDescent="0.25">
      <c r="A135" t="s">
        <v>44</v>
      </c>
      <c r="B135" t="s">
        <v>117</v>
      </c>
      <c r="C135" s="2">
        <v>45642</v>
      </c>
      <c r="D135" s="91">
        <v>0</v>
      </c>
      <c r="E135" t="s">
        <v>23</v>
      </c>
      <c r="F135">
        <v>4038862</v>
      </c>
      <c r="G135" t="s">
        <v>252</v>
      </c>
      <c r="H135">
        <v>3.75</v>
      </c>
      <c r="I135">
        <v>1</v>
      </c>
      <c r="J135">
        <v>3.75</v>
      </c>
      <c r="M135"/>
    </row>
    <row r="136" spans="1:13" hidden="1" x14ac:dyDescent="0.25">
      <c r="A136" t="s">
        <v>73</v>
      </c>
      <c r="B136" t="s">
        <v>136</v>
      </c>
      <c r="C136" s="2">
        <v>45642</v>
      </c>
      <c r="D136" s="91">
        <v>5</v>
      </c>
      <c r="E136" t="s">
        <v>37</v>
      </c>
      <c r="F136">
        <v>4038864</v>
      </c>
      <c r="G136" t="s">
        <v>252</v>
      </c>
      <c r="H136">
        <v>5</v>
      </c>
      <c r="I136">
        <v>0</v>
      </c>
      <c r="J136">
        <v>0</v>
      </c>
      <c r="M136"/>
    </row>
    <row r="137" spans="1:13" hidden="1" x14ac:dyDescent="0.25">
      <c r="A137" t="s">
        <v>73</v>
      </c>
      <c r="B137" t="s">
        <v>143</v>
      </c>
      <c r="C137" s="2">
        <v>45642</v>
      </c>
      <c r="D137" s="91">
        <v>0</v>
      </c>
      <c r="E137" t="s">
        <v>23</v>
      </c>
      <c r="F137">
        <v>4038871</v>
      </c>
      <c r="G137" t="s">
        <v>252</v>
      </c>
      <c r="H137">
        <v>0</v>
      </c>
      <c r="I137">
        <v>0</v>
      </c>
      <c r="J137">
        <v>0</v>
      </c>
      <c r="M137"/>
    </row>
    <row r="138" spans="1:13" hidden="1" x14ac:dyDescent="0.25">
      <c r="A138" t="s">
        <v>73</v>
      </c>
      <c r="B138" t="s">
        <v>21</v>
      </c>
      <c r="C138" s="2">
        <v>45642</v>
      </c>
      <c r="D138" s="91">
        <v>5</v>
      </c>
      <c r="E138" t="s">
        <v>23</v>
      </c>
      <c r="F138">
        <v>4038876</v>
      </c>
      <c r="G138" t="s">
        <v>252</v>
      </c>
      <c r="H138">
        <v>5</v>
      </c>
      <c r="I138">
        <v>0</v>
      </c>
      <c r="J138">
        <v>0</v>
      </c>
      <c r="M138"/>
    </row>
    <row r="139" spans="1:13" x14ac:dyDescent="0.25">
      <c r="A139" t="s">
        <v>44</v>
      </c>
      <c r="B139" t="s">
        <v>45</v>
      </c>
      <c r="C139" s="2">
        <v>45642</v>
      </c>
      <c r="D139" s="91">
        <v>3.75</v>
      </c>
      <c r="E139" t="s">
        <v>23</v>
      </c>
      <c r="F139">
        <v>4038877</v>
      </c>
      <c r="G139" t="s">
        <v>252</v>
      </c>
      <c r="H139">
        <v>3.75</v>
      </c>
      <c r="I139">
        <v>0</v>
      </c>
      <c r="J139">
        <v>0</v>
      </c>
      <c r="M139"/>
    </row>
    <row r="140" spans="1:13" x14ac:dyDescent="0.25">
      <c r="A140" t="s">
        <v>44</v>
      </c>
      <c r="B140" t="s">
        <v>65</v>
      </c>
      <c r="C140" s="2">
        <v>45642</v>
      </c>
      <c r="D140" s="91">
        <v>0</v>
      </c>
      <c r="E140" t="s">
        <v>23</v>
      </c>
      <c r="F140">
        <v>4038878</v>
      </c>
      <c r="G140" t="s">
        <v>252</v>
      </c>
      <c r="H140">
        <v>3.75</v>
      </c>
      <c r="I140">
        <v>1</v>
      </c>
      <c r="J140">
        <v>3.75</v>
      </c>
      <c r="M140"/>
    </row>
    <row r="141" spans="1:13" hidden="1" x14ac:dyDescent="0.25">
      <c r="A141" t="s">
        <v>73</v>
      </c>
      <c r="B141" t="s">
        <v>142</v>
      </c>
      <c r="C141" s="2">
        <v>45642</v>
      </c>
      <c r="D141" s="91">
        <v>5</v>
      </c>
      <c r="E141" t="s">
        <v>23</v>
      </c>
      <c r="F141">
        <v>4038883</v>
      </c>
      <c r="G141" t="s">
        <v>252</v>
      </c>
      <c r="H141">
        <v>5</v>
      </c>
      <c r="I141">
        <v>0</v>
      </c>
      <c r="J141">
        <v>0</v>
      </c>
      <c r="M141"/>
    </row>
    <row r="142" spans="1:13" hidden="1" x14ac:dyDescent="0.25">
      <c r="A142" t="s">
        <v>73</v>
      </c>
      <c r="B142" t="s">
        <v>21</v>
      </c>
      <c r="C142" s="2">
        <v>45642</v>
      </c>
      <c r="D142" s="91">
        <v>0</v>
      </c>
      <c r="E142" t="s">
        <v>23</v>
      </c>
      <c r="F142">
        <v>4038886</v>
      </c>
      <c r="G142" t="s">
        <v>252</v>
      </c>
      <c r="H142">
        <v>0</v>
      </c>
      <c r="I142">
        <v>0</v>
      </c>
      <c r="J142">
        <v>0</v>
      </c>
      <c r="M142"/>
    </row>
    <row r="143" spans="1:13" x14ac:dyDescent="0.25">
      <c r="A143" t="s">
        <v>44</v>
      </c>
      <c r="B143" t="s">
        <v>132</v>
      </c>
      <c r="C143" s="2">
        <v>45642</v>
      </c>
      <c r="D143" s="91">
        <v>0</v>
      </c>
      <c r="E143" t="s">
        <v>23</v>
      </c>
      <c r="F143">
        <v>4038888</v>
      </c>
      <c r="G143" t="s">
        <v>252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44</v>
      </c>
      <c r="B144" t="s">
        <v>117</v>
      </c>
      <c r="C144" s="2">
        <v>45642</v>
      </c>
      <c r="D144" s="91">
        <v>0</v>
      </c>
      <c r="E144" t="s">
        <v>23</v>
      </c>
      <c r="F144">
        <v>4038889</v>
      </c>
      <c r="G144" t="s">
        <v>252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44</v>
      </c>
      <c r="B145" t="s">
        <v>132</v>
      </c>
      <c r="C145" s="2">
        <v>45642</v>
      </c>
      <c r="D145" s="91">
        <v>0</v>
      </c>
      <c r="E145" t="s">
        <v>23</v>
      </c>
      <c r="F145">
        <v>4038892</v>
      </c>
      <c r="G145" t="s">
        <v>252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44</v>
      </c>
      <c r="B146" t="s">
        <v>65</v>
      </c>
      <c r="C146" s="2">
        <v>45642</v>
      </c>
      <c r="D146" s="91">
        <v>0</v>
      </c>
      <c r="E146" t="s">
        <v>23</v>
      </c>
      <c r="F146">
        <v>4038893</v>
      </c>
      <c r="G146" t="s">
        <v>252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44</v>
      </c>
      <c r="B147" t="s">
        <v>18</v>
      </c>
      <c r="C147" s="2">
        <v>45642</v>
      </c>
      <c r="D147" s="91">
        <v>0</v>
      </c>
      <c r="E147" t="s">
        <v>20</v>
      </c>
      <c r="F147">
        <v>4038894</v>
      </c>
      <c r="G147" t="s">
        <v>252</v>
      </c>
      <c r="H147">
        <v>3.75</v>
      </c>
      <c r="I147">
        <v>1</v>
      </c>
      <c r="J147">
        <v>3.75</v>
      </c>
      <c r="M147"/>
    </row>
    <row r="148" spans="1:13" hidden="1" x14ac:dyDescent="0.25">
      <c r="A148" t="s">
        <v>73</v>
      </c>
      <c r="B148" t="s">
        <v>136</v>
      </c>
      <c r="C148" s="2">
        <v>45642</v>
      </c>
      <c r="D148" s="91">
        <v>0</v>
      </c>
      <c r="E148" t="s">
        <v>37</v>
      </c>
      <c r="F148">
        <v>4038899</v>
      </c>
      <c r="G148" t="s">
        <v>252</v>
      </c>
      <c r="H148">
        <v>0</v>
      </c>
      <c r="I148">
        <v>0</v>
      </c>
      <c r="J148">
        <v>0</v>
      </c>
      <c r="M148"/>
    </row>
    <row r="149" spans="1:13" x14ac:dyDescent="0.25">
      <c r="A149" t="s">
        <v>44</v>
      </c>
      <c r="B149" t="s">
        <v>65</v>
      </c>
      <c r="C149" s="2">
        <v>45642</v>
      </c>
      <c r="D149" s="91">
        <v>0</v>
      </c>
      <c r="E149" t="s">
        <v>23</v>
      </c>
      <c r="F149">
        <v>4038901</v>
      </c>
      <c r="G149" t="s">
        <v>252</v>
      </c>
      <c r="H149">
        <v>3.75</v>
      </c>
      <c r="I149">
        <v>1</v>
      </c>
      <c r="J149">
        <v>3.75</v>
      </c>
      <c r="M149"/>
    </row>
    <row r="150" spans="1:13" x14ac:dyDescent="0.25">
      <c r="A150" t="s">
        <v>44</v>
      </c>
      <c r="B150" t="s">
        <v>145</v>
      </c>
      <c r="C150" s="2">
        <v>45642</v>
      </c>
      <c r="D150" s="91">
        <v>0</v>
      </c>
      <c r="E150" t="s">
        <v>23</v>
      </c>
      <c r="F150">
        <v>4038902</v>
      </c>
      <c r="G150" t="s">
        <v>252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44</v>
      </c>
      <c r="B151" t="s">
        <v>117</v>
      </c>
      <c r="C151" s="2">
        <v>45642</v>
      </c>
      <c r="D151" s="91">
        <v>0</v>
      </c>
      <c r="E151" t="s">
        <v>23</v>
      </c>
      <c r="F151">
        <v>4038903</v>
      </c>
      <c r="G151" t="s">
        <v>252</v>
      </c>
      <c r="H151">
        <v>3.75</v>
      </c>
      <c r="I151">
        <v>1</v>
      </c>
      <c r="J151">
        <v>3.75</v>
      </c>
      <c r="M151"/>
    </row>
    <row r="152" spans="1:13" x14ac:dyDescent="0.25">
      <c r="A152" t="s">
        <v>44</v>
      </c>
      <c r="B152" t="s">
        <v>18</v>
      </c>
      <c r="C152" s="2">
        <v>45642</v>
      </c>
      <c r="D152" s="91">
        <v>0</v>
      </c>
      <c r="E152" t="s">
        <v>20</v>
      </c>
      <c r="F152">
        <v>4038904</v>
      </c>
      <c r="G152" t="s">
        <v>252</v>
      </c>
      <c r="H152">
        <v>3.75</v>
      </c>
      <c r="I152">
        <v>1</v>
      </c>
      <c r="J152">
        <v>3.75</v>
      </c>
      <c r="M152"/>
    </row>
    <row r="153" spans="1:13" hidden="1" x14ac:dyDescent="0.25">
      <c r="A153" t="s">
        <v>73</v>
      </c>
      <c r="B153" t="s">
        <v>65</v>
      </c>
      <c r="C153" s="2">
        <v>45642</v>
      </c>
      <c r="D153" s="91">
        <v>0</v>
      </c>
      <c r="E153" t="s">
        <v>23</v>
      </c>
      <c r="F153">
        <v>4038906</v>
      </c>
      <c r="G153" t="s">
        <v>252</v>
      </c>
      <c r="H153">
        <v>0</v>
      </c>
      <c r="I153">
        <v>0</v>
      </c>
      <c r="J153">
        <v>0</v>
      </c>
      <c r="M153"/>
    </row>
    <row r="154" spans="1:13" x14ac:dyDescent="0.25">
      <c r="A154" t="s">
        <v>44</v>
      </c>
      <c r="B154" t="s">
        <v>18</v>
      </c>
      <c r="C154" s="2">
        <v>45642</v>
      </c>
      <c r="D154" s="91">
        <v>0</v>
      </c>
      <c r="E154" t="s">
        <v>20</v>
      </c>
      <c r="F154">
        <v>4038911</v>
      </c>
      <c r="G154" t="s">
        <v>252</v>
      </c>
      <c r="H154">
        <v>3.75</v>
      </c>
      <c r="I154">
        <v>1</v>
      </c>
      <c r="J154">
        <v>3.75</v>
      </c>
      <c r="M154"/>
    </row>
    <row r="155" spans="1:13" x14ac:dyDescent="0.25">
      <c r="A155" t="s">
        <v>44</v>
      </c>
      <c r="B155" t="s">
        <v>145</v>
      </c>
      <c r="C155" s="2">
        <v>45642</v>
      </c>
      <c r="D155" s="91">
        <v>0</v>
      </c>
      <c r="E155" t="s">
        <v>23</v>
      </c>
      <c r="F155">
        <v>4038912</v>
      </c>
      <c r="G155" t="s">
        <v>252</v>
      </c>
      <c r="H155">
        <v>3.75</v>
      </c>
      <c r="I155">
        <v>1</v>
      </c>
      <c r="J155">
        <v>3.75</v>
      </c>
      <c r="M155"/>
    </row>
    <row r="156" spans="1:13" hidden="1" x14ac:dyDescent="0.25">
      <c r="A156" t="s">
        <v>73</v>
      </c>
      <c r="B156" t="s">
        <v>136</v>
      </c>
      <c r="C156" s="2">
        <v>45642</v>
      </c>
      <c r="D156" s="91">
        <v>0</v>
      </c>
      <c r="E156" t="s">
        <v>37</v>
      </c>
      <c r="F156">
        <v>4038916</v>
      </c>
      <c r="G156" t="s">
        <v>252</v>
      </c>
      <c r="H156">
        <v>0</v>
      </c>
      <c r="I156">
        <v>0</v>
      </c>
      <c r="J156">
        <v>0</v>
      </c>
      <c r="M156"/>
    </row>
    <row r="157" spans="1:13" hidden="1" x14ac:dyDescent="0.25">
      <c r="A157" t="s">
        <v>73</v>
      </c>
      <c r="B157" t="s">
        <v>136</v>
      </c>
      <c r="C157" s="2">
        <v>45642</v>
      </c>
      <c r="D157" s="91">
        <v>0</v>
      </c>
      <c r="E157" t="s">
        <v>37</v>
      </c>
      <c r="F157">
        <v>4038917</v>
      </c>
      <c r="G157" t="s">
        <v>252</v>
      </c>
      <c r="H157">
        <v>0</v>
      </c>
      <c r="I157">
        <v>0</v>
      </c>
      <c r="J157">
        <v>0</v>
      </c>
      <c r="M157"/>
    </row>
    <row r="158" spans="1:13" hidden="1" x14ac:dyDescent="0.25">
      <c r="A158" t="s">
        <v>73</v>
      </c>
      <c r="B158" t="s">
        <v>137</v>
      </c>
      <c r="C158" s="2">
        <v>45642</v>
      </c>
      <c r="D158" s="91">
        <v>0</v>
      </c>
      <c r="E158" t="s">
        <v>23</v>
      </c>
      <c r="F158">
        <v>4038928</v>
      </c>
      <c r="G158" t="s">
        <v>252</v>
      </c>
      <c r="H158">
        <v>0</v>
      </c>
      <c r="I158">
        <v>0</v>
      </c>
      <c r="J158">
        <v>0</v>
      </c>
      <c r="M158"/>
    </row>
    <row r="159" spans="1:13" hidden="1" x14ac:dyDescent="0.25">
      <c r="A159" t="s">
        <v>73</v>
      </c>
      <c r="B159" t="s">
        <v>136</v>
      </c>
      <c r="C159" s="2">
        <v>45642</v>
      </c>
      <c r="D159" s="91">
        <v>0</v>
      </c>
      <c r="E159" t="s">
        <v>37</v>
      </c>
      <c r="F159">
        <v>4038929</v>
      </c>
      <c r="G159" t="s">
        <v>252</v>
      </c>
      <c r="H159">
        <v>0</v>
      </c>
      <c r="I159">
        <v>0</v>
      </c>
      <c r="J159">
        <v>0</v>
      </c>
      <c r="M159"/>
    </row>
    <row r="160" spans="1:13" x14ac:dyDescent="0.25">
      <c r="A160" t="s">
        <v>44</v>
      </c>
      <c r="B160" t="s">
        <v>132</v>
      </c>
      <c r="C160" s="2">
        <v>45642</v>
      </c>
      <c r="D160" s="91">
        <v>0</v>
      </c>
      <c r="E160" t="s">
        <v>23</v>
      </c>
      <c r="F160">
        <v>4038932</v>
      </c>
      <c r="G160" t="s">
        <v>252</v>
      </c>
      <c r="H160">
        <v>3.75</v>
      </c>
      <c r="I160">
        <v>1</v>
      </c>
      <c r="J160">
        <v>3.75</v>
      </c>
      <c r="M160"/>
    </row>
    <row r="161" spans="1:13" x14ac:dyDescent="0.25">
      <c r="A161" t="s">
        <v>44</v>
      </c>
      <c r="B161" t="s">
        <v>117</v>
      </c>
      <c r="C161" s="2">
        <v>45642</v>
      </c>
      <c r="D161" s="91">
        <v>0</v>
      </c>
      <c r="E161" t="s">
        <v>23</v>
      </c>
      <c r="F161">
        <v>4038933</v>
      </c>
      <c r="G161" t="s">
        <v>252</v>
      </c>
      <c r="H161">
        <v>3.75</v>
      </c>
      <c r="I161">
        <v>1</v>
      </c>
      <c r="J161">
        <v>3.75</v>
      </c>
      <c r="M161"/>
    </row>
    <row r="162" spans="1:13" x14ac:dyDescent="0.25">
      <c r="A162" t="s">
        <v>44</v>
      </c>
      <c r="B162" t="s">
        <v>145</v>
      </c>
      <c r="C162" s="2">
        <v>45642</v>
      </c>
      <c r="D162" s="91">
        <v>0</v>
      </c>
      <c r="E162" t="s">
        <v>23</v>
      </c>
      <c r="F162">
        <v>4038936</v>
      </c>
      <c r="G162" t="s">
        <v>252</v>
      </c>
      <c r="H162">
        <v>3.75</v>
      </c>
      <c r="I162">
        <v>1</v>
      </c>
      <c r="J162">
        <v>3.75</v>
      </c>
      <c r="M162"/>
    </row>
    <row r="163" spans="1:13" x14ac:dyDescent="0.25">
      <c r="A163" t="s">
        <v>44</v>
      </c>
      <c r="B163" t="s">
        <v>132</v>
      </c>
      <c r="C163" s="2">
        <v>45642</v>
      </c>
      <c r="D163" s="91">
        <v>0</v>
      </c>
      <c r="E163" t="s">
        <v>23</v>
      </c>
      <c r="F163">
        <v>4038937</v>
      </c>
      <c r="G163" t="s">
        <v>252</v>
      </c>
      <c r="H163">
        <v>3.75</v>
      </c>
      <c r="I163">
        <v>1</v>
      </c>
      <c r="J163">
        <v>3.75</v>
      </c>
      <c r="M163"/>
    </row>
    <row r="164" spans="1:13" x14ac:dyDescent="0.25">
      <c r="A164" t="s">
        <v>44</v>
      </c>
      <c r="B164" t="s">
        <v>132</v>
      </c>
      <c r="C164" s="2">
        <v>45642</v>
      </c>
      <c r="D164" s="91">
        <v>0</v>
      </c>
      <c r="E164" t="s">
        <v>23</v>
      </c>
      <c r="F164">
        <v>4038940</v>
      </c>
      <c r="G164" t="s">
        <v>252</v>
      </c>
      <c r="H164">
        <v>3.75</v>
      </c>
      <c r="I164">
        <v>1</v>
      </c>
      <c r="J164">
        <v>3.75</v>
      </c>
      <c r="M164"/>
    </row>
    <row r="165" spans="1:13" hidden="1" x14ac:dyDescent="0.25">
      <c r="A165" t="s">
        <v>73</v>
      </c>
      <c r="B165" t="s">
        <v>18</v>
      </c>
      <c r="C165" s="2">
        <v>45642</v>
      </c>
      <c r="D165" s="91">
        <v>0</v>
      </c>
      <c r="E165" t="s">
        <v>23</v>
      </c>
      <c r="F165">
        <v>4038942</v>
      </c>
      <c r="G165" t="s">
        <v>252</v>
      </c>
      <c r="H165">
        <v>0</v>
      </c>
      <c r="I165">
        <v>0</v>
      </c>
      <c r="J165">
        <v>0</v>
      </c>
      <c r="M165"/>
    </row>
    <row r="166" spans="1:13" hidden="1" x14ac:dyDescent="0.25">
      <c r="A166" t="s">
        <v>73</v>
      </c>
      <c r="B166" t="s">
        <v>18</v>
      </c>
      <c r="C166" s="2">
        <v>45642</v>
      </c>
      <c r="D166" s="91">
        <v>0</v>
      </c>
      <c r="E166" t="s">
        <v>23</v>
      </c>
      <c r="F166">
        <v>4038943</v>
      </c>
      <c r="G166" t="s">
        <v>252</v>
      </c>
      <c r="H166">
        <v>0</v>
      </c>
      <c r="I166">
        <v>0</v>
      </c>
      <c r="J166">
        <v>0</v>
      </c>
      <c r="M166"/>
    </row>
    <row r="167" spans="1:13" hidden="1" x14ac:dyDescent="0.25">
      <c r="A167" t="s">
        <v>73</v>
      </c>
      <c r="B167" t="s">
        <v>136</v>
      </c>
      <c r="C167" s="2">
        <v>45642</v>
      </c>
      <c r="D167" s="91">
        <v>0</v>
      </c>
      <c r="E167" t="s">
        <v>37</v>
      </c>
      <c r="F167">
        <v>4038946</v>
      </c>
      <c r="G167" t="s">
        <v>252</v>
      </c>
      <c r="H167">
        <v>0</v>
      </c>
      <c r="I167">
        <v>0</v>
      </c>
      <c r="J167">
        <v>0</v>
      </c>
      <c r="M167"/>
    </row>
    <row r="168" spans="1:13" hidden="1" x14ac:dyDescent="0.25">
      <c r="A168" t="s">
        <v>73</v>
      </c>
      <c r="B168" t="s">
        <v>18</v>
      </c>
      <c r="C168" s="2">
        <v>45642</v>
      </c>
      <c r="D168" s="91">
        <v>0</v>
      </c>
      <c r="E168" t="s">
        <v>23</v>
      </c>
      <c r="F168">
        <v>4038951</v>
      </c>
      <c r="G168" t="s">
        <v>252</v>
      </c>
      <c r="H168">
        <v>0</v>
      </c>
      <c r="I168">
        <v>0</v>
      </c>
      <c r="J168">
        <v>0</v>
      </c>
      <c r="M168"/>
    </row>
    <row r="169" spans="1:13" hidden="1" x14ac:dyDescent="0.25">
      <c r="A169" t="s">
        <v>75</v>
      </c>
      <c r="B169" t="s">
        <v>142</v>
      </c>
      <c r="C169" s="2">
        <v>45642</v>
      </c>
      <c r="D169" s="91">
        <v>0</v>
      </c>
      <c r="E169" t="s">
        <v>23</v>
      </c>
      <c r="F169">
        <v>4038964</v>
      </c>
      <c r="G169" t="s">
        <v>252</v>
      </c>
      <c r="H169">
        <v>0</v>
      </c>
      <c r="I169">
        <v>0</v>
      </c>
      <c r="J169">
        <v>0</v>
      </c>
      <c r="M169"/>
    </row>
    <row r="170" spans="1:13" hidden="1" x14ac:dyDescent="0.25">
      <c r="A170" t="s">
        <v>75</v>
      </c>
      <c r="B170" t="s">
        <v>144</v>
      </c>
      <c r="C170" s="2">
        <v>45642</v>
      </c>
      <c r="D170" s="91">
        <v>0</v>
      </c>
      <c r="E170" t="s">
        <v>37</v>
      </c>
      <c r="F170">
        <v>4038965</v>
      </c>
      <c r="G170" t="s">
        <v>252</v>
      </c>
      <c r="H170">
        <v>0</v>
      </c>
      <c r="I170">
        <v>0</v>
      </c>
      <c r="J170">
        <v>0</v>
      </c>
      <c r="M170"/>
    </row>
    <row r="171" spans="1:13" x14ac:dyDescent="0.25">
      <c r="A171" t="s">
        <v>44</v>
      </c>
      <c r="B171" t="s">
        <v>145</v>
      </c>
      <c r="C171" s="2">
        <v>45642</v>
      </c>
      <c r="D171" s="91">
        <v>0</v>
      </c>
      <c r="E171" t="s">
        <v>23</v>
      </c>
      <c r="F171">
        <v>4038966</v>
      </c>
      <c r="G171" t="s">
        <v>252</v>
      </c>
      <c r="H171">
        <v>3.75</v>
      </c>
      <c r="I171">
        <v>1</v>
      </c>
      <c r="J171">
        <v>3.75</v>
      </c>
      <c r="M171"/>
    </row>
    <row r="172" spans="1:13" x14ac:dyDescent="0.25">
      <c r="A172" t="s">
        <v>44</v>
      </c>
      <c r="B172" t="s">
        <v>18</v>
      </c>
      <c r="C172" s="2">
        <v>45642</v>
      </c>
      <c r="D172" s="91">
        <v>0</v>
      </c>
      <c r="E172" t="s">
        <v>20</v>
      </c>
      <c r="F172">
        <v>4038967</v>
      </c>
      <c r="G172" t="s">
        <v>252</v>
      </c>
      <c r="H172">
        <v>3.75</v>
      </c>
      <c r="I172">
        <v>1</v>
      </c>
      <c r="J172">
        <v>3.75</v>
      </c>
      <c r="M172"/>
    </row>
    <row r="173" spans="1:13" hidden="1" x14ac:dyDescent="0.25">
      <c r="A173" t="s">
        <v>73</v>
      </c>
      <c r="B173" t="s">
        <v>21</v>
      </c>
      <c r="C173" s="2">
        <v>45642</v>
      </c>
      <c r="D173" s="91">
        <v>5</v>
      </c>
      <c r="E173" t="s">
        <v>23</v>
      </c>
      <c r="F173">
        <v>4039237</v>
      </c>
      <c r="G173" t="s">
        <v>252</v>
      </c>
      <c r="H173">
        <v>5</v>
      </c>
      <c r="I173">
        <v>0</v>
      </c>
      <c r="J173">
        <v>0</v>
      </c>
      <c r="M173"/>
    </row>
    <row r="174" spans="1:13" hidden="1" x14ac:dyDescent="0.25">
      <c r="A174" t="s">
        <v>75</v>
      </c>
      <c r="B174" t="s">
        <v>138</v>
      </c>
      <c r="C174" s="2">
        <v>45642</v>
      </c>
      <c r="D174" s="91">
        <v>0</v>
      </c>
      <c r="E174" t="s">
        <v>37</v>
      </c>
      <c r="F174">
        <v>4039275</v>
      </c>
      <c r="G174" t="s">
        <v>252</v>
      </c>
      <c r="H174">
        <v>5.5</v>
      </c>
      <c r="I174">
        <v>1</v>
      </c>
      <c r="J174">
        <v>5.5</v>
      </c>
      <c r="M174"/>
    </row>
    <row r="175" spans="1:13" hidden="1" x14ac:dyDescent="0.25">
      <c r="A175" t="s">
        <v>75</v>
      </c>
      <c r="B175" t="s">
        <v>18</v>
      </c>
      <c r="C175" s="2">
        <v>45642</v>
      </c>
      <c r="D175" s="91">
        <v>5</v>
      </c>
      <c r="E175" t="s">
        <v>23</v>
      </c>
      <c r="F175">
        <v>4039277</v>
      </c>
      <c r="G175" t="s">
        <v>252</v>
      </c>
      <c r="H175">
        <v>5</v>
      </c>
      <c r="I175">
        <v>0</v>
      </c>
      <c r="J175">
        <v>0</v>
      </c>
      <c r="M175"/>
    </row>
    <row r="176" spans="1:13" hidden="1" x14ac:dyDescent="0.25">
      <c r="A176" t="s">
        <v>73</v>
      </c>
      <c r="B176" t="s">
        <v>18</v>
      </c>
      <c r="C176" s="2">
        <v>45642</v>
      </c>
      <c r="D176" s="91">
        <v>5</v>
      </c>
      <c r="E176" t="s">
        <v>23</v>
      </c>
      <c r="F176">
        <v>4039301</v>
      </c>
      <c r="G176" t="s">
        <v>252</v>
      </c>
      <c r="H176">
        <v>5</v>
      </c>
      <c r="I176">
        <v>0</v>
      </c>
      <c r="J176">
        <v>0</v>
      </c>
      <c r="M176"/>
    </row>
    <row r="177" spans="1:13" hidden="1" x14ac:dyDescent="0.25">
      <c r="A177" t="s">
        <v>73</v>
      </c>
      <c r="B177" t="s">
        <v>136</v>
      </c>
      <c r="C177" s="2">
        <v>45643</v>
      </c>
      <c r="D177" s="91">
        <v>5</v>
      </c>
      <c r="E177" t="s">
        <v>23</v>
      </c>
      <c r="F177">
        <v>4039320</v>
      </c>
      <c r="G177" t="s">
        <v>252</v>
      </c>
      <c r="H177">
        <v>5</v>
      </c>
      <c r="I177">
        <v>0</v>
      </c>
      <c r="J177">
        <v>0</v>
      </c>
      <c r="M177"/>
    </row>
    <row r="178" spans="1:13" x14ac:dyDescent="0.25">
      <c r="A178" t="s">
        <v>44</v>
      </c>
      <c r="B178" t="s">
        <v>132</v>
      </c>
      <c r="C178" s="2">
        <v>45643</v>
      </c>
      <c r="D178" s="91">
        <v>0</v>
      </c>
      <c r="E178" t="s">
        <v>23</v>
      </c>
      <c r="F178">
        <v>4039321</v>
      </c>
      <c r="G178" t="s">
        <v>252</v>
      </c>
      <c r="H178">
        <v>3.75</v>
      </c>
      <c r="I178">
        <v>1</v>
      </c>
      <c r="J178">
        <v>3.75</v>
      </c>
      <c r="M178"/>
    </row>
    <row r="179" spans="1:13" x14ac:dyDescent="0.25">
      <c r="A179" t="s">
        <v>44</v>
      </c>
      <c r="B179" t="s">
        <v>117</v>
      </c>
      <c r="C179" s="2">
        <v>45643</v>
      </c>
      <c r="D179" s="91">
        <v>3.75</v>
      </c>
      <c r="E179" t="s">
        <v>23</v>
      </c>
      <c r="F179">
        <v>4039322</v>
      </c>
      <c r="G179" t="s">
        <v>252</v>
      </c>
      <c r="H179">
        <v>3.75</v>
      </c>
      <c r="I179">
        <v>0</v>
      </c>
      <c r="J179">
        <v>0</v>
      </c>
      <c r="M179"/>
    </row>
    <row r="180" spans="1:13" x14ac:dyDescent="0.25">
      <c r="A180" t="s">
        <v>44</v>
      </c>
      <c r="B180" t="s">
        <v>18</v>
      </c>
      <c r="C180" s="2">
        <v>45643</v>
      </c>
      <c r="D180" s="91">
        <v>0</v>
      </c>
      <c r="E180" t="s">
        <v>20</v>
      </c>
      <c r="F180">
        <v>4039323</v>
      </c>
      <c r="G180" t="s">
        <v>252</v>
      </c>
      <c r="H180">
        <v>3.75</v>
      </c>
      <c r="I180">
        <v>1</v>
      </c>
      <c r="J180">
        <v>3.75</v>
      </c>
      <c r="M180"/>
    </row>
    <row r="181" spans="1:13" x14ac:dyDescent="0.25">
      <c r="A181" t="s">
        <v>44</v>
      </c>
      <c r="B181" t="s">
        <v>132</v>
      </c>
      <c r="C181" s="2">
        <v>45643</v>
      </c>
      <c r="D181" s="91">
        <v>3.75</v>
      </c>
      <c r="E181" t="s">
        <v>23</v>
      </c>
      <c r="F181">
        <v>4039324</v>
      </c>
      <c r="G181" t="s">
        <v>252</v>
      </c>
      <c r="H181">
        <v>3.75</v>
      </c>
      <c r="I181">
        <v>0</v>
      </c>
      <c r="J181">
        <v>0</v>
      </c>
      <c r="M181"/>
    </row>
    <row r="182" spans="1:13" x14ac:dyDescent="0.25">
      <c r="A182" t="s">
        <v>44</v>
      </c>
      <c r="B182" t="s">
        <v>18</v>
      </c>
      <c r="C182" s="2">
        <v>45643</v>
      </c>
      <c r="D182" s="91">
        <v>0</v>
      </c>
      <c r="E182" t="s">
        <v>20</v>
      </c>
      <c r="F182">
        <v>4039325</v>
      </c>
      <c r="G182" t="s">
        <v>252</v>
      </c>
      <c r="H182">
        <v>3.75</v>
      </c>
      <c r="I182">
        <v>1</v>
      </c>
      <c r="J182">
        <v>3.75</v>
      </c>
      <c r="M182"/>
    </row>
    <row r="183" spans="1:13" x14ac:dyDescent="0.25">
      <c r="A183" t="s">
        <v>44</v>
      </c>
      <c r="B183" t="s">
        <v>117</v>
      </c>
      <c r="C183" s="2">
        <v>45643</v>
      </c>
      <c r="D183" s="91">
        <v>3.75</v>
      </c>
      <c r="E183" t="s">
        <v>23</v>
      </c>
      <c r="F183">
        <v>4039326</v>
      </c>
      <c r="G183" t="s">
        <v>252</v>
      </c>
      <c r="H183">
        <v>3.75</v>
      </c>
      <c r="I183">
        <v>0</v>
      </c>
      <c r="J183">
        <v>0</v>
      </c>
      <c r="M183"/>
    </row>
    <row r="184" spans="1:13" x14ac:dyDescent="0.25">
      <c r="A184" t="s">
        <v>44</v>
      </c>
      <c r="B184" t="s">
        <v>132</v>
      </c>
      <c r="C184" s="2">
        <v>45643</v>
      </c>
      <c r="D184" s="91">
        <v>0</v>
      </c>
      <c r="E184" t="s">
        <v>23</v>
      </c>
      <c r="F184">
        <v>4039327</v>
      </c>
      <c r="G184" t="s">
        <v>252</v>
      </c>
      <c r="H184">
        <v>3.75</v>
      </c>
      <c r="I184">
        <v>1</v>
      </c>
      <c r="J184">
        <v>3.75</v>
      </c>
      <c r="M184"/>
    </row>
    <row r="185" spans="1:13" x14ac:dyDescent="0.25">
      <c r="A185" t="s">
        <v>44</v>
      </c>
      <c r="B185" t="s">
        <v>132</v>
      </c>
      <c r="C185" s="2">
        <v>45643</v>
      </c>
      <c r="D185" s="91">
        <v>0</v>
      </c>
      <c r="E185" t="s">
        <v>23</v>
      </c>
      <c r="F185">
        <v>4039328</v>
      </c>
      <c r="G185" t="s">
        <v>252</v>
      </c>
      <c r="H185">
        <v>3.75</v>
      </c>
      <c r="I185">
        <v>1</v>
      </c>
      <c r="J185">
        <v>3.75</v>
      </c>
      <c r="M185"/>
    </row>
    <row r="186" spans="1:13" x14ac:dyDescent="0.25">
      <c r="A186" t="s">
        <v>44</v>
      </c>
      <c r="B186" t="s">
        <v>145</v>
      </c>
      <c r="C186" s="2">
        <v>45643</v>
      </c>
      <c r="D186" s="91">
        <v>3.75</v>
      </c>
      <c r="E186" t="s">
        <v>23</v>
      </c>
      <c r="F186">
        <v>4039329</v>
      </c>
      <c r="G186" t="s">
        <v>252</v>
      </c>
      <c r="H186">
        <v>3.75</v>
      </c>
      <c r="I186">
        <v>0</v>
      </c>
      <c r="J186">
        <v>0</v>
      </c>
      <c r="M186"/>
    </row>
    <row r="187" spans="1:13" hidden="1" x14ac:dyDescent="0.25">
      <c r="A187" t="s">
        <v>75</v>
      </c>
      <c r="B187" t="s">
        <v>18</v>
      </c>
      <c r="C187" s="2">
        <v>45643</v>
      </c>
      <c r="D187" s="91">
        <v>0</v>
      </c>
      <c r="E187" t="s">
        <v>23</v>
      </c>
      <c r="F187">
        <v>4039360</v>
      </c>
      <c r="G187" t="s">
        <v>252</v>
      </c>
      <c r="H187">
        <v>0</v>
      </c>
      <c r="I187">
        <v>0</v>
      </c>
      <c r="J187">
        <v>0</v>
      </c>
      <c r="M187"/>
    </row>
    <row r="188" spans="1:13" hidden="1" x14ac:dyDescent="0.25">
      <c r="A188" t="s">
        <v>75</v>
      </c>
      <c r="B188" t="s">
        <v>18</v>
      </c>
      <c r="C188" s="2">
        <v>45643</v>
      </c>
      <c r="D188" s="91">
        <v>0</v>
      </c>
      <c r="E188" t="s">
        <v>23</v>
      </c>
      <c r="F188">
        <v>4039361</v>
      </c>
      <c r="G188" t="s">
        <v>252</v>
      </c>
      <c r="H188">
        <v>0</v>
      </c>
      <c r="I188">
        <v>0</v>
      </c>
      <c r="J188">
        <v>0</v>
      </c>
      <c r="M188"/>
    </row>
    <row r="189" spans="1:13" hidden="1" x14ac:dyDescent="0.25">
      <c r="A189" t="s">
        <v>73</v>
      </c>
      <c r="B189" t="s">
        <v>142</v>
      </c>
      <c r="C189" s="2">
        <v>45643</v>
      </c>
      <c r="D189" s="91">
        <v>0</v>
      </c>
      <c r="E189" t="s">
        <v>23</v>
      </c>
      <c r="F189">
        <v>4039373</v>
      </c>
      <c r="G189" t="s">
        <v>252</v>
      </c>
      <c r="H189">
        <v>0</v>
      </c>
      <c r="I189">
        <v>0</v>
      </c>
      <c r="J189">
        <v>0</v>
      </c>
      <c r="M189"/>
    </row>
    <row r="190" spans="1:13" x14ac:dyDescent="0.25">
      <c r="A190" t="s">
        <v>44</v>
      </c>
      <c r="B190" t="s">
        <v>132</v>
      </c>
      <c r="C190" s="2">
        <v>45643</v>
      </c>
      <c r="D190" s="91">
        <v>0</v>
      </c>
      <c r="E190" t="s">
        <v>23</v>
      </c>
      <c r="F190">
        <v>4039379</v>
      </c>
      <c r="G190" t="s">
        <v>252</v>
      </c>
      <c r="H190">
        <v>3.75</v>
      </c>
      <c r="I190">
        <v>1</v>
      </c>
      <c r="J190">
        <v>3.75</v>
      </c>
      <c r="M190"/>
    </row>
    <row r="191" spans="1:13" x14ac:dyDescent="0.25">
      <c r="A191" t="s">
        <v>44</v>
      </c>
      <c r="B191" t="s">
        <v>134</v>
      </c>
      <c r="C191" s="2">
        <v>45643</v>
      </c>
      <c r="D191" s="91">
        <v>0</v>
      </c>
      <c r="E191" t="s">
        <v>23</v>
      </c>
      <c r="F191">
        <v>4039392</v>
      </c>
      <c r="G191" t="s">
        <v>252</v>
      </c>
      <c r="H191">
        <v>3.75</v>
      </c>
      <c r="I191">
        <v>1</v>
      </c>
      <c r="J191">
        <v>3.75</v>
      </c>
      <c r="M191"/>
    </row>
    <row r="192" spans="1:13" x14ac:dyDescent="0.25">
      <c r="A192" t="s">
        <v>44</v>
      </c>
      <c r="B192" t="s">
        <v>132</v>
      </c>
      <c r="C192" s="2">
        <v>45643</v>
      </c>
      <c r="D192" s="91">
        <v>0</v>
      </c>
      <c r="E192" t="s">
        <v>23</v>
      </c>
      <c r="F192">
        <v>4039393</v>
      </c>
      <c r="G192" t="s">
        <v>252</v>
      </c>
      <c r="H192">
        <v>3.75</v>
      </c>
      <c r="I192">
        <v>1</v>
      </c>
      <c r="J192">
        <v>3.75</v>
      </c>
      <c r="M192"/>
    </row>
    <row r="193" spans="1:13" hidden="1" x14ac:dyDescent="0.25">
      <c r="A193" t="s">
        <v>75</v>
      </c>
      <c r="B193" t="s">
        <v>139</v>
      </c>
      <c r="C193" s="2">
        <v>45643</v>
      </c>
      <c r="D193" s="91">
        <v>0</v>
      </c>
      <c r="E193" t="s">
        <v>37</v>
      </c>
      <c r="F193">
        <v>4039394</v>
      </c>
      <c r="G193" t="s">
        <v>252</v>
      </c>
      <c r="H193">
        <v>0</v>
      </c>
      <c r="I193">
        <v>0</v>
      </c>
      <c r="J193">
        <v>0</v>
      </c>
      <c r="M193"/>
    </row>
    <row r="194" spans="1:13" hidden="1" x14ac:dyDescent="0.25">
      <c r="A194" t="s">
        <v>75</v>
      </c>
      <c r="B194" t="s">
        <v>144</v>
      </c>
      <c r="C194" s="2">
        <v>45643</v>
      </c>
      <c r="D194" s="91">
        <v>0</v>
      </c>
      <c r="E194" t="s">
        <v>37</v>
      </c>
      <c r="F194">
        <v>4039395</v>
      </c>
      <c r="G194" t="s">
        <v>252</v>
      </c>
      <c r="H194">
        <v>0</v>
      </c>
      <c r="I194">
        <v>0</v>
      </c>
      <c r="J194">
        <v>0</v>
      </c>
      <c r="M194"/>
    </row>
    <row r="195" spans="1:13" hidden="1" x14ac:dyDescent="0.25">
      <c r="A195" t="s">
        <v>73</v>
      </c>
      <c r="B195" t="s">
        <v>142</v>
      </c>
      <c r="C195" s="2">
        <v>45643</v>
      </c>
      <c r="D195" s="91">
        <v>0</v>
      </c>
      <c r="E195" t="s">
        <v>23</v>
      </c>
      <c r="F195">
        <v>4039410</v>
      </c>
      <c r="G195" t="s">
        <v>252</v>
      </c>
      <c r="H195">
        <v>0</v>
      </c>
      <c r="I195">
        <v>0</v>
      </c>
      <c r="J195">
        <v>0</v>
      </c>
      <c r="M195"/>
    </row>
    <row r="196" spans="1:13" x14ac:dyDescent="0.25">
      <c r="A196" t="s">
        <v>44</v>
      </c>
      <c r="B196" t="s">
        <v>134</v>
      </c>
      <c r="C196" s="2">
        <v>45643</v>
      </c>
      <c r="D196" s="91">
        <v>0</v>
      </c>
      <c r="E196" t="s">
        <v>23</v>
      </c>
      <c r="F196">
        <v>4039419</v>
      </c>
      <c r="G196" t="s">
        <v>252</v>
      </c>
      <c r="H196">
        <v>3.75</v>
      </c>
      <c r="I196">
        <v>1</v>
      </c>
      <c r="J196">
        <v>3.75</v>
      </c>
      <c r="M196"/>
    </row>
    <row r="197" spans="1:13" x14ac:dyDescent="0.25">
      <c r="A197" t="s">
        <v>44</v>
      </c>
      <c r="B197" t="s">
        <v>132</v>
      </c>
      <c r="C197" s="2">
        <v>45643</v>
      </c>
      <c r="D197" s="91">
        <v>3.75</v>
      </c>
      <c r="E197" t="s">
        <v>23</v>
      </c>
      <c r="F197">
        <v>4039420</v>
      </c>
      <c r="G197" t="s">
        <v>252</v>
      </c>
      <c r="H197">
        <v>3.75</v>
      </c>
      <c r="I197">
        <v>0</v>
      </c>
      <c r="J197">
        <v>0</v>
      </c>
      <c r="M197"/>
    </row>
    <row r="198" spans="1:13" x14ac:dyDescent="0.25">
      <c r="A198" t="s">
        <v>44</v>
      </c>
      <c r="B198" t="s">
        <v>134</v>
      </c>
      <c r="C198" s="2">
        <v>45643</v>
      </c>
      <c r="D198" s="91">
        <v>0</v>
      </c>
      <c r="E198" t="s">
        <v>23</v>
      </c>
      <c r="F198">
        <v>4039421</v>
      </c>
      <c r="G198" t="s">
        <v>252</v>
      </c>
      <c r="H198">
        <v>3.75</v>
      </c>
      <c r="I198">
        <v>1</v>
      </c>
      <c r="J198">
        <v>3.75</v>
      </c>
      <c r="M198"/>
    </row>
    <row r="199" spans="1:13" x14ac:dyDescent="0.25">
      <c r="A199" t="s">
        <v>44</v>
      </c>
      <c r="B199" t="s">
        <v>132</v>
      </c>
      <c r="C199" s="2">
        <v>45643</v>
      </c>
      <c r="D199" s="91">
        <v>3.75</v>
      </c>
      <c r="E199" t="s">
        <v>23</v>
      </c>
      <c r="F199">
        <v>4039422</v>
      </c>
      <c r="G199" t="s">
        <v>252</v>
      </c>
      <c r="H199">
        <v>3.75</v>
      </c>
      <c r="I199">
        <v>0</v>
      </c>
      <c r="J199">
        <v>0</v>
      </c>
      <c r="M199"/>
    </row>
    <row r="200" spans="1:13" hidden="1" x14ac:dyDescent="0.25">
      <c r="A200" t="s">
        <v>73</v>
      </c>
      <c r="B200" t="s">
        <v>18</v>
      </c>
      <c r="C200" s="2">
        <v>45643</v>
      </c>
      <c r="D200" s="91">
        <v>0</v>
      </c>
      <c r="E200" t="s">
        <v>23</v>
      </c>
      <c r="F200">
        <v>4039426</v>
      </c>
      <c r="G200" t="s">
        <v>252</v>
      </c>
      <c r="H200">
        <v>0</v>
      </c>
      <c r="I200">
        <v>0</v>
      </c>
      <c r="J200">
        <v>0</v>
      </c>
      <c r="M200"/>
    </row>
    <row r="201" spans="1:13" hidden="1" x14ac:dyDescent="0.25">
      <c r="A201" t="s">
        <v>73</v>
      </c>
      <c r="B201" t="s">
        <v>142</v>
      </c>
      <c r="C201" s="2">
        <v>45643</v>
      </c>
      <c r="D201" s="91">
        <v>0</v>
      </c>
      <c r="E201" t="s">
        <v>23</v>
      </c>
      <c r="F201">
        <v>4039455</v>
      </c>
      <c r="G201" t="s">
        <v>252</v>
      </c>
      <c r="H201">
        <v>0</v>
      </c>
      <c r="I201">
        <v>0</v>
      </c>
      <c r="J201">
        <v>0</v>
      </c>
      <c r="M201"/>
    </row>
    <row r="202" spans="1:13" hidden="1" x14ac:dyDescent="0.25">
      <c r="A202" t="s">
        <v>75</v>
      </c>
      <c r="B202" t="s">
        <v>18</v>
      </c>
      <c r="C202" s="2">
        <v>45643</v>
      </c>
      <c r="D202" s="91">
        <v>5.5</v>
      </c>
      <c r="E202" t="s">
        <v>23</v>
      </c>
      <c r="F202">
        <v>4039467</v>
      </c>
      <c r="G202" t="s">
        <v>252</v>
      </c>
      <c r="H202">
        <v>5.5</v>
      </c>
      <c r="I202">
        <v>0</v>
      </c>
      <c r="J202">
        <v>0</v>
      </c>
      <c r="M202"/>
    </row>
    <row r="203" spans="1:13" hidden="1" x14ac:dyDescent="0.25">
      <c r="A203" t="s">
        <v>75</v>
      </c>
      <c r="B203" t="s">
        <v>18</v>
      </c>
      <c r="C203" s="2">
        <v>45643</v>
      </c>
      <c r="D203" s="91">
        <v>0</v>
      </c>
      <c r="E203" t="s">
        <v>23</v>
      </c>
      <c r="F203">
        <v>4039468</v>
      </c>
      <c r="G203" t="s">
        <v>252</v>
      </c>
      <c r="H203">
        <v>0</v>
      </c>
      <c r="I203">
        <v>0</v>
      </c>
      <c r="J203">
        <v>0</v>
      </c>
      <c r="M203"/>
    </row>
    <row r="204" spans="1:13" x14ac:dyDescent="0.25">
      <c r="A204" t="s">
        <v>44</v>
      </c>
      <c r="B204" t="s">
        <v>132</v>
      </c>
      <c r="C204" s="2">
        <v>45643</v>
      </c>
      <c r="D204" s="91">
        <v>3.75</v>
      </c>
      <c r="E204" t="s">
        <v>23</v>
      </c>
      <c r="F204">
        <v>4039469</v>
      </c>
      <c r="G204" t="s">
        <v>252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44</v>
      </c>
      <c r="B205" t="s">
        <v>132</v>
      </c>
      <c r="C205" s="2">
        <v>45643</v>
      </c>
      <c r="D205" s="91">
        <v>3.75</v>
      </c>
      <c r="E205" t="s">
        <v>23</v>
      </c>
      <c r="F205">
        <v>4039470</v>
      </c>
      <c r="G205" t="s">
        <v>252</v>
      </c>
      <c r="H205">
        <v>3.75</v>
      </c>
      <c r="I205">
        <v>0</v>
      </c>
      <c r="J205">
        <v>0</v>
      </c>
      <c r="M205"/>
    </row>
    <row r="206" spans="1:13" x14ac:dyDescent="0.25">
      <c r="A206" t="s">
        <v>44</v>
      </c>
      <c r="B206" t="s">
        <v>134</v>
      </c>
      <c r="C206" s="2">
        <v>45643</v>
      </c>
      <c r="D206" s="91">
        <v>0</v>
      </c>
      <c r="E206" t="s">
        <v>23</v>
      </c>
      <c r="F206">
        <v>4039471</v>
      </c>
      <c r="G206" t="s">
        <v>252</v>
      </c>
      <c r="H206">
        <v>3.75</v>
      </c>
      <c r="I206">
        <v>1</v>
      </c>
      <c r="J206">
        <v>3.75</v>
      </c>
      <c r="M206"/>
    </row>
    <row r="207" spans="1:13" x14ac:dyDescent="0.25">
      <c r="A207" t="s">
        <v>44</v>
      </c>
      <c r="B207" t="s">
        <v>132</v>
      </c>
      <c r="C207" s="2">
        <v>45643</v>
      </c>
      <c r="D207" s="91">
        <v>3.75</v>
      </c>
      <c r="E207" t="s">
        <v>23</v>
      </c>
      <c r="F207">
        <v>4039472</v>
      </c>
      <c r="G207" t="s">
        <v>252</v>
      </c>
      <c r="H207">
        <v>3.75</v>
      </c>
      <c r="I207">
        <v>0</v>
      </c>
      <c r="J207">
        <v>0</v>
      </c>
      <c r="M207"/>
    </row>
    <row r="208" spans="1:13" x14ac:dyDescent="0.25">
      <c r="A208" t="s">
        <v>44</v>
      </c>
      <c r="B208" t="s">
        <v>134</v>
      </c>
      <c r="C208" s="2">
        <v>45643</v>
      </c>
      <c r="D208" s="91">
        <v>0</v>
      </c>
      <c r="E208" t="s">
        <v>23</v>
      </c>
      <c r="F208">
        <v>4039473</v>
      </c>
      <c r="G208" t="s">
        <v>252</v>
      </c>
      <c r="H208">
        <v>3.75</v>
      </c>
      <c r="I208">
        <v>1</v>
      </c>
      <c r="J208">
        <v>3.75</v>
      </c>
      <c r="M208"/>
    </row>
    <row r="209" spans="1:13" x14ac:dyDescent="0.25">
      <c r="A209" t="s">
        <v>44</v>
      </c>
      <c r="B209" t="s">
        <v>132</v>
      </c>
      <c r="C209" s="2">
        <v>45643</v>
      </c>
      <c r="D209" s="91">
        <v>3.75</v>
      </c>
      <c r="E209" t="s">
        <v>23</v>
      </c>
      <c r="F209">
        <v>4039474</v>
      </c>
      <c r="G209" t="s">
        <v>252</v>
      </c>
      <c r="H209">
        <v>3.75</v>
      </c>
      <c r="I209">
        <v>0</v>
      </c>
      <c r="J209">
        <v>0</v>
      </c>
      <c r="M209"/>
    </row>
    <row r="210" spans="1:13" x14ac:dyDescent="0.25">
      <c r="A210" t="s">
        <v>44</v>
      </c>
      <c r="B210" t="s">
        <v>132</v>
      </c>
      <c r="C210" s="2">
        <v>45643</v>
      </c>
      <c r="D210" s="91">
        <v>3.75</v>
      </c>
      <c r="E210" t="s">
        <v>23</v>
      </c>
      <c r="F210">
        <v>4039476</v>
      </c>
      <c r="G210" t="s">
        <v>252</v>
      </c>
      <c r="H210">
        <v>3.75</v>
      </c>
      <c r="I210">
        <v>0</v>
      </c>
      <c r="J210">
        <v>0</v>
      </c>
      <c r="M210"/>
    </row>
    <row r="211" spans="1:13" x14ac:dyDescent="0.25">
      <c r="A211" t="s">
        <v>44</v>
      </c>
      <c r="B211" t="s">
        <v>18</v>
      </c>
      <c r="C211" s="2">
        <v>45643</v>
      </c>
      <c r="D211" s="91">
        <v>3.75</v>
      </c>
      <c r="E211" t="s">
        <v>20</v>
      </c>
      <c r="F211">
        <v>4039482</v>
      </c>
      <c r="G211" t="s">
        <v>252</v>
      </c>
      <c r="H211">
        <v>3.75</v>
      </c>
      <c r="I211">
        <v>0</v>
      </c>
      <c r="J211">
        <v>0</v>
      </c>
      <c r="M211"/>
    </row>
    <row r="212" spans="1:13" x14ac:dyDescent="0.25">
      <c r="A212" t="s">
        <v>44</v>
      </c>
      <c r="B212" t="s">
        <v>145</v>
      </c>
      <c r="C212" s="2">
        <v>45643</v>
      </c>
      <c r="D212" s="91">
        <v>3.75</v>
      </c>
      <c r="E212" t="s">
        <v>23</v>
      </c>
      <c r="F212">
        <v>4039483</v>
      </c>
      <c r="G212" t="s">
        <v>252</v>
      </c>
      <c r="H212">
        <v>3.75</v>
      </c>
      <c r="I212">
        <v>0</v>
      </c>
      <c r="J212">
        <v>0</v>
      </c>
      <c r="M212"/>
    </row>
    <row r="213" spans="1:13" hidden="1" x14ac:dyDescent="0.25">
      <c r="A213" t="s">
        <v>75</v>
      </c>
      <c r="B213" t="s">
        <v>18</v>
      </c>
      <c r="C213" s="2">
        <v>45643</v>
      </c>
      <c r="D213" s="91">
        <v>0</v>
      </c>
      <c r="E213" t="s">
        <v>23</v>
      </c>
      <c r="F213">
        <v>4039484</v>
      </c>
      <c r="G213" t="s">
        <v>252</v>
      </c>
      <c r="H213">
        <v>0</v>
      </c>
      <c r="I213">
        <v>0</v>
      </c>
      <c r="J213">
        <v>0</v>
      </c>
      <c r="M213"/>
    </row>
    <row r="214" spans="1:13" hidden="1" x14ac:dyDescent="0.25">
      <c r="A214" t="s">
        <v>75</v>
      </c>
      <c r="B214" t="s">
        <v>135</v>
      </c>
      <c r="C214" s="2">
        <v>45643</v>
      </c>
      <c r="D214" s="91">
        <v>0</v>
      </c>
      <c r="E214" t="s">
        <v>23</v>
      </c>
      <c r="F214">
        <v>4039485</v>
      </c>
      <c r="G214" t="s">
        <v>252</v>
      </c>
      <c r="H214">
        <v>0</v>
      </c>
      <c r="I214">
        <v>0</v>
      </c>
      <c r="J214">
        <v>0</v>
      </c>
      <c r="M214"/>
    </row>
    <row r="215" spans="1:13" hidden="1" x14ac:dyDescent="0.25">
      <c r="A215" t="s">
        <v>75</v>
      </c>
      <c r="B215" t="s">
        <v>140</v>
      </c>
      <c r="C215" s="2">
        <v>45643</v>
      </c>
      <c r="D215" s="91">
        <v>0</v>
      </c>
      <c r="E215" t="s">
        <v>23</v>
      </c>
      <c r="F215">
        <v>4039486</v>
      </c>
      <c r="G215" t="s">
        <v>252</v>
      </c>
      <c r="H215">
        <v>0</v>
      </c>
      <c r="I215">
        <v>0</v>
      </c>
      <c r="J215">
        <v>0</v>
      </c>
      <c r="M215"/>
    </row>
    <row r="216" spans="1:13" hidden="1" x14ac:dyDescent="0.25">
      <c r="A216" t="s">
        <v>75</v>
      </c>
      <c r="B216" t="s">
        <v>139</v>
      </c>
      <c r="C216" s="2">
        <v>45643</v>
      </c>
      <c r="D216" s="91">
        <v>0</v>
      </c>
      <c r="E216" t="s">
        <v>37</v>
      </c>
      <c r="F216">
        <v>4039487</v>
      </c>
      <c r="G216" t="s">
        <v>252</v>
      </c>
      <c r="H216">
        <v>0</v>
      </c>
      <c r="I216">
        <v>0</v>
      </c>
      <c r="J216">
        <v>0</v>
      </c>
      <c r="M216"/>
    </row>
    <row r="217" spans="1:13" x14ac:dyDescent="0.25">
      <c r="A217" t="s">
        <v>44</v>
      </c>
      <c r="B217" t="s">
        <v>18</v>
      </c>
      <c r="C217" s="2">
        <v>45643</v>
      </c>
      <c r="D217" s="91">
        <v>0</v>
      </c>
      <c r="E217" t="s">
        <v>20</v>
      </c>
      <c r="F217">
        <v>4039496</v>
      </c>
      <c r="G217" t="s">
        <v>252</v>
      </c>
      <c r="H217">
        <v>3.75</v>
      </c>
      <c r="I217">
        <v>1</v>
      </c>
      <c r="J217">
        <v>3.75</v>
      </c>
      <c r="M217"/>
    </row>
    <row r="218" spans="1:13" x14ac:dyDescent="0.25">
      <c r="A218" t="s">
        <v>44</v>
      </c>
      <c r="B218" t="s">
        <v>18</v>
      </c>
      <c r="C218" s="2">
        <v>45643</v>
      </c>
      <c r="D218" s="91">
        <v>3.75</v>
      </c>
      <c r="E218" t="s">
        <v>20</v>
      </c>
      <c r="F218">
        <v>4039497</v>
      </c>
      <c r="G218" t="s">
        <v>252</v>
      </c>
      <c r="H218">
        <v>3.75</v>
      </c>
      <c r="I218">
        <v>0</v>
      </c>
      <c r="J218">
        <v>0</v>
      </c>
      <c r="M218"/>
    </row>
    <row r="219" spans="1:13" x14ac:dyDescent="0.25">
      <c r="A219" t="s">
        <v>44</v>
      </c>
      <c r="B219" t="s">
        <v>45</v>
      </c>
      <c r="C219" s="2">
        <v>45643</v>
      </c>
      <c r="D219" s="91">
        <v>0</v>
      </c>
      <c r="E219" t="s">
        <v>23</v>
      </c>
      <c r="F219">
        <v>4039498</v>
      </c>
      <c r="G219" t="s">
        <v>252</v>
      </c>
      <c r="H219">
        <v>3.75</v>
      </c>
      <c r="I219">
        <v>1</v>
      </c>
      <c r="J219">
        <v>3.75</v>
      </c>
      <c r="M219"/>
    </row>
    <row r="220" spans="1:13" x14ac:dyDescent="0.25">
      <c r="A220" t="s">
        <v>44</v>
      </c>
      <c r="B220" t="s">
        <v>45</v>
      </c>
      <c r="C220" s="2">
        <v>45643</v>
      </c>
      <c r="D220" s="91">
        <v>0</v>
      </c>
      <c r="E220" t="s">
        <v>23</v>
      </c>
      <c r="F220">
        <v>4039499</v>
      </c>
      <c r="G220" t="s">
        <v>252</v>
      </c>
      <c r="H220">
        <v>3.75</v>
      </c>
      <c r="I220">
        <v>1</v>
      </c>
      <c r="J220">
        <v>3.75</v>
      </c>
      <c r="M220"/>
    </row>
    <row r="221" spans="1:13" hidden="1" x14ac:dyDescent="0.25">
      <c r="A221" t="s">
        <v>75</v>
      </c>
      <c r="B221" t="s">
        <v>139</v>
      </c>
      <c r="C221" s="2">
        <v>45643</v>
      </c>
      <c r="D221" s="91">
        <v>0</v>
      </c>
      <c r="E221" t="s">
        <v>37</v>
      </c>
      <c r="F221">
        <v>4039502</v>
      </c>
      <c r="G221" t="s">
        <v>252</v>
      </c>
      <c r="H221">
        <v>0</v>
      </c>
      <c r="I221">
        <v>0</v>
      </c>
      <c r="J221">
        <v>0</v>
      </c>
      <c r="M221"/>
    </row>
    <row r="222" spans="1:13" hidden="1" x14ac:dyDescent="0.25">
      <c r="A222" t="s">
        <v>75</v>
      </c>
      <c r="B222" t="s">
        <v>144</v>
      </c>
      <c r="C222" s="2">
        <v>45643</v>
      </c>
      <c r="D222" s="91">
        <v>0</v>
      </c>
      <c r="E222" t="s">
        <v>37</v>
      </c>
      <c r="F222">
        <v>4039503</v>
      </c>
      <c r="G222" t="s">
        <v>252</v>
      </c>
      <c r="H222">
        <v>0</v>
      </c>
      <c r="I222">
        <v>0</v>
      </c>
      <c r="J222">
        <v>0</v>
      </c>
      <c r="M222"/>
    </row>
    <row r="223" spans="1:13" hidden="1" x14ac:dyDescent="0.25">
      <c r="A223" t="s">
        <v>73</v>
      </c>
      <c r="B223" t="s">
        <v>18</v>
      </c>
      <c r="C223" s="2">
        <v>45643</v>
      </c>
      <c r="D223" s="91">
        <v>0</v>
      </c>
      <c r="E223" t="s">
        <v>23</v>
      </c>
      <c r="F223">
        <v>4039508</v>
      </c>
      <c r="G223" t="s">
        <v>252</v>
      </c>
      <c r="H223">
        <v>0</v>
      </c>
      <c r="I223">
        <v>0</v>
      </c>
      <c r="J223">
        <v>0</v>
      </c>
      <c r="M223"/>
    </row>
    <row r="224" spans="1:13" hidden="1" x14ac:dyDescent="0.25">
      <c r="A224" t="s">
        <v>73</v>
      </c>
      <c r="B224" t="s">
        <v>65</v>
      </c>
      <c r="C224" s="2">
        <v>45643</v>
      </c>
      <c r="D224" s="91">
        <v>0</v>
      </c>
      <c r="E224" t="s">
        <v>23</v>
      </c>
      <c r="F224">
        <v>4039509</v>
      </c>
      <c r="G224" t="s">
        <v>252</v>
      </c>
      <c r="H224">
        <v>0</v>
      </c>
      <c r="I224">
        <v>0</v>
      </c>
      <c r="J224">
        <v>0</v>
      </c>
      <c r="M224"/>
    </row>
    <row r="225" spans="1:13" hidden="1" x14ac:dyDescent="0.25">
      <c r="A225" t="s">
        <v>75</v>
      </c>
      <c r="B225" t="s">
        <v>21</v>
      </c>
      <c r="C225" s="2">
        <v>45643</v>
      </c>
      <c r="D225" s="91">
        <v>5.5</v>
      </c>
      <c r="E225" t="s">
        <v>23</v>
      </c>
      <c r="F225">
        <v>4039510</v>
      </c>
      <c r="G225" t="s">
        <v>252</v>
      </c>
      <c r="H225">
        <v>5.5</v>
      </c>
      <c r="I225">
        <v>0</v>
      </c>
      <c r="J225">
        <v>0</v>
      </c>
      <c r="M225"/>
    </row>
    <row r="226" spans="1:13" hidden="1" x14ac:dyDescent="0.25">
      <c r="A226" t="s">
        <v>75</v>
      </c>
      <c r="B226" t="s">
        <v>136</v>
      </c>
      <c r="C226" s="2">
        <v>45643</v>
      </c>
      <c r="D226" s="91">
        <v>5</v>
      </c>
      <c r="E226" t="s">
        <v>37</v>
      </c>
      <c r="F226">
        <v>4039511</v>
      </c>
      <c r="G226" t="s">
        <v>252</v>
      </c>
      <c r="H226">
        <v>5</v>
      </c>
      <c r="I226">
        <v>0</v>
      </c>
      <c r="J226">
        <v>0</v>
      </c>
      <c r="M226"/>
    </row>
    <row r="227" spans="1:13" hidden="1" x14ac:dyDescent="0.25">
      <c r="A227" t="s">
        <v>73</v>
      </c>
      <c r="B227" t="s">
        <v>142</v>
      </c>
      <c r="C227" s="2">
        <v>45643</v>
      </c>
      <c r="D227" s="91">
        <v>0</v>
      </c>
      <c r="E227" t="s">
        <v>23</v>
      </c>
      <c r="F227">
        <v>4039513</v>
      </c>
      <c r="G227" t="s">
        <v>252</v>
      </c>
      <c r="H227">
        <v>0</v>
      </c>
      <c r="I227">
        <v>0</v>
      </c>
      <c r="J227">
        <v>0</v>
      </c>
      <c r="M227"/>
    </row>
    <row r="228" spans="1:13" hidden="1" x14ac:dyDescent="0.25">
      <c r="A228" t="s">
        <v>73</v>
      </c>
      <c r="B228" t="s">
        <v>144</v>
      </c>
      <c r="C228" s="2">
        <v>45643</v>
      </c>
      <c r="D228" s="91">
        <v>0</v>
      </c>
      <c r="E228" t="s">
        <v>37</v>
      </c>
      <c r="F228">
        <v>4039525</v>
      </c>
      <c r="G228" t="s">
        <v>252</v>
      </c>
      <c r="H228">
        <v>0</v>
      </c>
      <c r="I228">
        <v>0</v>
      </c>
      <c r="J228">
        <v>0</v>
      </c>
      <c r="M228"/>
    </row>
    <row r="229" spans="1:13" hidden="1" x14ac:dyDescent="0.25">
      <c r="A229" t="s">
        <v>73</v>
      </c>
      <c r="B229" t="s">
        <v>143</v>
      </c>
      <c r="C229" s="2">
        <v>45643</v>
      </c>
      <c r="D229" s="91">
        <v>0</v>
      </c>
      <c r="E229" t="s">
        <v>23</v>
      </c>
      <c r="F229">
        <v>4039526</v>
      </c>
      <c r="G229" t="s">
        <v>252</v>
      </c>
      <c r="H229">
        <v>0</v>
      </c>
      <c r="I229">
        <v>0</v>
      </c>
      <c r="J229">
        <v>0</v>
      </c>
      <c r="M229"/>
    </row>
    <row r="230" spans="1:13" hidden="1" x14ac:dyDescent="0.25">
      <c r="A230" t="s">
        <v>73</v>
      </c>
      <c r="B230" t="s">
        <v>140</v>
      </c>
      <c r="C230" s="2">
        <v>45643</v>
      </c>
      <c r="D230" s="91">
        <v>0</v>
      </c>
      <c r="E230" t="s">
        <v>23</v>
      </c>
      <c r="F230">
        <v>4039539</v>
      </c>
      <c r="G230" t="s">
        <v>252</v>
      </c>
      <c r="H230">
        <v>0</v>
      </c>
      <c r="I230">
        <v>0</v>
      </c>
      <c r="J230">
        <v>0</v>
      </c>
      <c r="M230"/>
    </row>
    <row r="231" spans="1:13" hidden="1" x14ac:dyDescent="0.25">
      <c r="A231" t="s">
        <v>73</v>
      </c>
      <c r="B231" t="s">
        <v>136</v>
      </c>
      <c r="C231" s="2">
        <v>45643</v>
      </c>
      <c r="D231" s="91">
        <v>0</v>
      </c>
      <c r="E231" t="s">
        <v>23</v>
      </c>
      <c r="F231">
        <v>4039540</v>
      </c>
      <c r="G231" t="s">
        <v>252</v>
      </c>
      <c r="H231">
        <v>0</v>
      </c>
      <c r="I231">
        <v>0</v>
      </c>
      <c r="J231">
        <v>0</v>
      </c>
      <c r="M231"/>
    </row>
    <row r="232" spans="1:13" hidden="1" x14ac:dyDescent="0.25">
      <c r="A232" t="s">
        <v>73</v>
      </c>
      <c r="B232" t="s">
        <v>142</v>
      </c>
      <c r="C232" s="2">
        <v>45643</v>
      </c>
      <c r="D232" s="91">
        <v>0</v>
      </c>
      <c r="E232" t="s">
        <v>23</v>
      </c>
      <c r="F232">
        <v>4039552</v>
      </c>
      <c r="G232" t="s">
        <v>252</v>
      </c>
      <c r="H232">
        <v>0</v>
      </c>
      <c r="I232">
        <v>0</v>
      </c>
      <c r="J232">
        <v>0</v>
      </c>
      <c r="M232"/>
    </row>
    <row r="233" spans="1:13" hidden="1" x14ac:dyDescent="0.25">
      <c r="A233" t="s">
        <v>73</v>
      </c>
      <c r="B233" t="s">
        <v>143</v>
      </c>
      <c r="C233" s="2">
        <v>45643</v>
      </c>
      <c r="D233" s="91">
        <v>0</v>
      </c>
      <c r="E233" t="s">
        <v>23</v>
      </c>
      <c r="F233">
        <v>4039553</v>
      </c>
      <c r="G233" t="s">
        <v>252</v>
      </c>
      <c r="H233">
        <v>0</v>
      </c>
      <c r="I233">
        <v>0</v>
      </c>
      <c r="J233">
        <v>0</v>
      </c>
      <c r="M233"/>
    </row>
    <row r="234" spans="1:13" x14ac:dyDescent="0.25">
      <c r="A234" t="s">
        <v>44</v>
      </c>
      <c r="B234" t="s">
        <v>145</v>
      </c>
      <c r="C234" s="2">
        <v>45643</v>
      </c>
      <c r="D234" s="91">
        <v>0</v>
      </c>
      <c r="E234" t="s">
        <v>23</v>
      </c>
      <c r="F234">
        <v>4039563</v>
      </c>
      <c r="G234" t="s">
        <v>252</v>
      </c>
      <c r="H234">
        <v>3.75</v>
      </c>
      <c r="I234">
        <v>1</v>
      </c>
      <c r="J234">
        <v>3.75</v>
      </c>
      <c r="M234"/>
    </row>
    <row r="235" spans="1:13" x14ac:dyDescent="0.25">
      <c r="A235" t="s">
        <v>44</v>
      </c>
      <c r="B235" t="s">
        <v>18</v>
      </c>
      <c r="C235" s="2">
        <v>45643</v>
      </c>
      <c r="D235" s="91">
        <v>0</v>
      </c>
      <c r="E235" t="s">
        <v>20</v>
      </c>
      <c r="F235">
        <v>4039564</v>
      </c>
      <c r="G235" t="s">
        <v>252</v>
      </c>
      <c r="H235">
        <v>3.75</v>
      </c>
      <c r="I235">
        <v>1</v>
      </c>
      <c r="J235">
        <v>3.75</v>
      </c>
      <c r="M235"/>
    </row>
    <row r="236" spans="1:13" x14ac:dyDescent="0.25">
      <c r="A236" t="s">
        <v>44</v>
      </c>
      <c r="B236" t="s">
        <v>134</v>
      </c>
      <c r="C236" s="2">
        <v>45643</v>
      </c>
      <c r="D236" s="91">
        <v>0</v>
      </c>
      <c r="E236" t="s">
        <v>23</v>
      </c>
      <c r="F236">
        <v>4039570</v>
      </c>
      <c r="G236" t="s">
        <v>252</v>
      </c>
      <c r="H236">
        <v>3.75</v>
      </c>
      <c r="I236">
        <v>1</v>
      </c>
      <c r="J236">
        <v>3.75</v>
      </c>
      <c r="M236"/>
    </row>
    <row r="237" spans="1:13" x14ac:dyDescent="0.25">
      <c r="A237" t="s">
        <v>44</v>
      </c>
      <c r="B237" t="s">
        <v>45</v>
      </c>
      <c r="C237" s="2">
        <v>45643</v>
      </c>
      <c r="D237" s="91">
        <v>0</v>
      </c>
      <c r="E237" t="s">
        <v>23</v>
      </c>
      <c r="F237">
        <v>4039573</v>
      </c>
      <c r="G237" t="s">
        <v>252</v>
      </c>
      <c r="H237">
        <v>3.75</v>
      </c>
      <c r="I237">
        <v>1</v>
      </c>
      <c r="J237">
        <v>3.75</v>
      </c>
      <c r="M237"/>
    </row>
    <row r="238" spans="1:13" hidden="1" x14ac:dyDescent="0.25">
      <c r="A238" t="s">
        <v>73</v>
      </c>
      <c r="B238" t="s">
        <v>140</v>
      </c>
      <c r="C238" s="2">
        <v>45643</v>
      </c>
      <c r="D238" s="91">
        <v>5</v>
      </c>
      <c r="E238" t="s">
        <v>23</v>
      </c>
      <c r="F238">
        <v>4039576</v>
      </c>
      <c r="G238" t="s">
        <v>252</v>
      </c>
      <c r="H238">
        <v>5</v>
      </c>
      <c r="I238">
        <v>0</v>
      </c>
      <c r="J238">
        <v>0</v>
      </c>
      <c r="M238"/>
    </row>
    <row r="239" spans="1:13" x14ac:dyDescent="0.25">
      <c r="A239" t="s">
        <v>44</v>
      </c>
      <c r="B239" t="s">
        <v>145</v>
      </c>
      <c r="C239" s="2">
        <v>45643</v>
      </c>
      <c r="D239" s="91">
        <v>0</v>
      </c>
      <c r="E239" t="s">
        <v>23</v>
      </c>
      <c r="F239">
        <v>4039580</v>
      </c>
      <c r="G239" t="s">
        <v>252</v>
      </c>
      <c r="H239">
        <v>3.75</v>
      </c>
      <c r="I239">
        <v>1</v>
      </c>
      <c r="J239">
        <v>3.75</v>
      </c>
      <c r="M239"/>
    </row>
    <row r="240" spans="1:13" x14ac:dyDescent="0.25">
      <c r="A240" t="s">
        <v>44</v>
      </c>
      <c r="B240" t="s">
        <v>18</v>
      </c>
      <c r="C240" s="2">
        <v>45643</v>
      </c>
      <c r="D240" s="91">
        <v>3.75</v>
      </c>
      <c r="E240" t="s">
        <v>20</v>
      </c>
      <c r="F240">
        <v>4039581</v>
      </c>
      <c r="G240" t="s">
        <v>252</v>
      </c>
      <c r="H240">
        <v>3.75</v>
      </c>
      <c r="I240">
        <v>0</v>
      </c>
      <c r="J240">
        <v>0</v>
      </c>
      <c r="M240"/>
    </row>
    <row r="241" spans="1:13" x14ac:dyDescent="0.25">
      <c r="A241" t="s">
        <v>44</v>
      </c>
      <c r="B241" t="s">
        <v>145</v>
      </c>
      <c r="C241" s="2">
        <v>45643</v>
      </c>
      <c r="D241" s="91">
        <v>0</v>
      </c>
      <c r="E241" t="s">
        <v>23</v>
      </c>
      <c r="F241">
        <v>4039584</v>
      </c>
      <c r="G241" t="s">
        <v>252</v>
      </c>
      <c r="H241">
        <v>3.75</v>
      </c>
      <c r="I241">
        <v>1</v>
      </c>
      <c r="J241">
        <v>3.75</v>
      </c>
      <c r="M241"/>
    </row>
    <row r="242" spans="1:13" x14ac:dyDescent="0.25">
      <c r="A242" t="s">
        <v>44</v>
      </c>
      <c r="B242" t="s">
        <v>18</v>
      </c>
      <c r="C242" s="2">
        <v>45643</v>
      </c>
      <c r="D242" s="91">
        <v>0</v>
      </c>
      <c r="E242" t="s">
        <v>20</v>
      </c>
      <c r="F242">
        <v>4039585</v>
      </c>
      <c r="G242" t="s">
        <v>252</v>
      </c>
      <c r="H242">
        <v>3.75</v>
      </c>
      <c r="I242">
        <v>1</v>
      </c>
      <c r="J242">
        <v>3.75</v>
      </c>
      <c r="M242"/>
    </row>
    <row r="243" spans="1:13" hidden="1" x14ac:dyDescent="0.25">
      <c r="A243" t="s">
        <v>73</v>
      </c>
      <c r="B243" t="s">
        <v>18</v>
      </c>
      <c r="C243" s="2">
        <v>45643</v>
      </c>
      <c r="D243" s="91">
        <v>0</v>
      </c>
      <c r="E243" t="s">
        <v>23</v>
      </c>
      <c r="F243">
        <v>4039586</v>
      </c>
      <c r="G243" t="s">
        <v>252</v>
      </c>
      <c r="H243">
        <v>0</v>
      </c>
      <c r="I243">
        <v>0</v>
      </c>
      <c r="J243">
        <v>0</v>
      </c>
      <c r="M243"/>
    </row>
    <row r="244" spans="1:13" hidden="1" x14ac:dyDescent="0.25">
      <c r="A244" t="s">
        <v>73</v>
      </c>
      <c r="B244" t="s">
        <v>137</v>
      </c>
      <c r="C244" s="2">
        <v>45643</v>
      </c>
      <c r="D244" s="91">
        <v>0</v>
      </c>
      <c r="E244" t="s">
        <v>23</v>
      </c>
      <c r="F244">
        <v>4039587</v>
      </c>
      <c r="G244" t="s">
        <v>252</v>
      </c>
      <c r="H244">
        <v>0</v>
      </c>
      <c r="I244">
        <v>0</v>
      </c>
      <c r="J244">
        <v>0</v>
      </c>
      <c r="M244"/>
    </row>
    <row r="245" spans="1:13" x14ac:dyDescent="0.25">
      <c r="A245" t="s">
        <v>44</v>
      </c>
      <c r="B245" t="s">
        <v>132</v>
      </c>
      <c r="C245" s="2">
        <v>45643</v>
      </c>
      <c r="D245" s="91">
        <v>0</v>
      </c>
      <c r="E245" t="s">
        <v>23</v>
      </c>
      <c r="F245">
        <v>4039592</v>
      </c>
      <c r="G245" t="s">
        <v>252</v>
      </c>
      <c r="H245">
        <v>3.75</v>
      </c>
      <c r="I245">
        <v>1</v>
      </c>
      <c r="J245">
        <v>3.75</v>
      </c>
      <c r="M245"/>
    </row>
    <row r="246" spans="1:13" x14ac:dyDescent="0.25">
      <c r="A246" t="s">
        <v>44</v>
      </c>
      <c r="B246" t="s">
        <v>132</v>
      </c>
      <c r="C246" s="2">
        <v>45643</v>
      </c>
      <c r="D246" s="91">
        <v>0</v>
      </c>
      <c r="E246" t="s">
        <v>23</v>
      </c>
      <c r="F246">
        <v>4039593</v>
      </c>
      <c r="G246" t="s">
        <v>252</v>
      </c>
      <c r="H246">
        <v>3.75</v>
      </c>
      <c r="I246">
        <v>1</v>
      </c>
      <c r="J246">
        <v>3.75</v>
      </c>
      <c r="M246"/>
    </row>
    <row r="247" spans="1:13" hidden="1" x14ac:dyDescent="0.25">
      <c r="A247" t="s">
        <v>73</v>
      </c>
      <c r="B247" t="s">
        <v>18</v>
      </c>
      <c r="C247" s="2">
        <v>45643</v>
      </c>
      <c r="D247" s="91">
        <v>0</v>
      </c>
      <c r="E247" t="s">
        <v>23</v>
      </c>
      <c r="F247">
        <v>4039595</v>
      </c>
      <c r="G247" t="s">
        <v>252</v>
      </c>
      <c r="H247">
        <v>0</v>
      </c>
      <c r="I247">
        <v>0</v>
      </c>
      <c r="J247">
        <v>0</v>
      </c>
      <c r="M247"/>
    </row>
    <row r="248" spans="1:13" hidden="1" x14ac:dyDescent="0.25">
      <c r="A248" t="s">
        <v>73</v>
      </c>
      <c r="B248" t="s">
        <v>65</v>
      </c>
      <c r="C248" s="2">
        <v>45643</v>
      </c>
      <c r="D248" s="91">
        <v>0</v>
      </c>
      <c r="E248" t="s">
        <v>23</v>
      </c>
      <c r="F248">
        <v>4039596</v>
      </c>
      <c r="G248" t="s">
        <v>252</v>
      </c>
      <c r="H248">
        <v>0</v>
      </c>
      <c r="I248">
        <v>0</v>
      </c>
      <c r="J248">
        <v>0</v>
      </c>
      <c r="M248"/>
    </row>
    <row r="249" spans="1:13" hidden="1" x14ac:dyDescent="0.25">
      <c r="A249" t="s">
        <v>73</v>
      </c>
      <c r="B249" t="s">
        <v>138</v>
      </c>
      <c r="C249" s="2">
        <v>45643</v>
      </c>
      <c r="D249" s="91">
        <v>0</v>
      </c>
      <c r="E249" t="s">
        <v>37</v>
      </c>
      <c r="F249">
        <v>4039598</v>
      </c>
      <c r="G249" t="s">
        <v>252</v>
      </c>
      <c r="H249">
        <v>0</v>
      </c>
      <c r="I249">
        <v>0</v>
      </c>
      <c r="J249">
        <v>0</v>
      </c>
      <c r="M249"/>
    </row>
    <row r="250" spans="1:13" hidden="1" x14ac:dyDescent="0.25">
      <c r="A250" t="s">
        <v>73</v>
      </c>
      <c r="B250" t="s">
        <v>139</v>
      </c>
      <c r="C250" s="2">
        <v>45643</v>
      </c>
      <c r="D250" s="91">
        <v>0</v>
      </c>
      <c r="E250" t="s">
        <v>37</v>
      </c>
      <c r="F250">
        <v>4039599</v>
      </c>
      <c r="G250" t="s">
        <v>252</v>
      </c>
      <c r="H250">
        <v>0</v>
      </c>
      <c r="I250">
        <v>0</v>
      </c>
      <c r="J250">
        <v>0</v>
      </c>
      <c r="M250"/>
    </row>
    <row r="251" spans="1:13" hidden="1" x14ac:dyDescent="0.25">
      <c r="A251" t="s">
        <v>75</v>
      </c>
      <c r="B251" t="s">
        <v>139</v>
      </c>
      <c r="C251" s="2">
        <v>45643</v>
      </c>
      <c r="D251" s="91">
        <v>0</v>
      </c>
      <c r="E251" t="s">
        <v>37</v>
      </c>
      <c r="F251">
        <v>4039603</v>
      </c>
      <c r="G251" t="s">
        <v>252</v>
      </c>
      <c r="H251">
        <v>0</v>
      </c>
      <c r="I251">
        <v>0</v>
      </c>
      <c r="J251">
        <v>0</v>
      </c>
      <c r="M251"/>
    </row>
    <row r="252" spans="1:13" hidden="1" x14ac:dyDescent="0.25">
      <c r="A252" t="s">
        <v>75</v>
      </c>
      <c r="B252" t="s">
        <v>144</v>
      </c>
      <c r="C252" s="2">
        <v>45643</v>
      </c>
      <c r="D252" s="91">
        <v>0</v>
      </c>
      <c r="E252" t="s">
        <v>37</v>
      </c>
      <c r="F252">
        <v>4039604</v>
      </c>
      <c r="G252" t="s">
        <v>252</v>
      </c>
      <c r="H252">
        <v>0</v>
      </c>
      <c r="I252">
        <v>0</v>
      </c>
      <c r="J252">
        <v>0</v>
      </c>
      <c r="M252"/>
    </row>
    <row r="253" spans="1:13" x14ac:dyDescent="0.25">
      <c r="A253" t="s">
        <v>44</v>
      </c>
      <c r="B253" t="s">
        <v>134</v>
      </c>
      <c r="C253" s="2">
        <v>45643</v>
      </c>
      <c r="D253" s="91">
        <v>0</v>
      </c>
      <c r="E253" t="s">
        <v>23</v>
      </c>
      <c r="F253">
        <v>4039605</v>
      </c>
      <c r="G253" t="s">
        <v>252</v>
      </c>
      <c r="H253">
        <v>3.75</v>
      </c>
      <c r="I253">
        <v>1</v>
      </c>
      <c r="J253">
        <v>3.75</v>
      </c>
      <c r="M253"/>
    </row>
    <row r="254" spans="1:13" x14ac:dyDescent="0.25">
      <c r="A254" t="s">
        <v>44</v>
      </c>
      <c r="B254" t="s">
        <v>45</v>
      </c>
      <c r="C254" s="2">
        <v>45643</v>
      </c>
      <c r="D254" s="91">
        <v>0</v>
      </c>
      <c r="E254" t="s">
        <v>23</v>
      </c>
      <c r="F254">
        <v>4039606</v>
      </c>
      <c r="G254" t="s">
        <v>252</v>
      </c>
      <c r="H254">
        <v>3.75</v>
      </c>
      <c r="I254">
        <v>1</v>
      </c>
      <c r="J254">
        <v>3.75</v>
      </c>
      <c r="M254"/>
    </row>
    <row r="255" spans="1:13" x14ac:dyDescent="0.25">
      <c r="A255" t="s">
        <v>44</v>
      </c>
      <c r="B255" t="s">
        <v>134</v>
      </c>
      <c r="C255" s="2">
        <v>45643</v>
      </c>
      <c r="D255" s="91">
        <v>0</v>
      </c>
      <c r="E255" t="s">
        <v>23</v>
      </c>
      <c r="F255">
        <v>4039609</v>
      </c>
      <c r="G255" t="s">
        <v>252</v>
      </c>
      <c r="H255">
        <v>3.75</v>
      </c>
      <c r="I255">
        <v>1</v>
      </c>
      <c r="J255">
        <v>3.75</v>
      </c>
      <c r="M255"/>
    </row>
    <row r="256" spans="1:13" x14ac:dyDescent="0.25">
      <c r="A256" t="s">
        <v>44</v>
      </c>
      <c r="B256" t="s">
        <v>132</v>
      </c>
      <c r="C256" s="2">
        <v>45643</v>
      </c>
      <c r="D256" s="91">
        <v>3.75</v>
      </c>
      <c r="E256" t="s">
        <v>23</v>
      </c>
      <c r="F256">
        <v>4039610</v>
      </c>
      <c r="G256" t="s">
        <v>252</v>
      </c>
      <c r="H256">
        <v>3.75</v>
      </c>
      <c r="I256">
        <v>0</v>
      </c>
      <c r="J256">
        <v>0</v>
      </c>
      <c r="M256"/>
    </row>
    <row r="257" spans="1:13" hidden="1" x14ac:dyDescent="0.25">
      <c r="A257" t="s">
        <v>75</v>
      </c>
      <c r="B257" t="s">
        <v>18</v>
      </c>
      <c r="C257" s="2">
        <v>45643</v>
      </c>
      <c r="D257" s="91">
        <v>0</v>
      </c>
      <c r="E257" t="s">
        <v>23</v>
      </c>
      <c r="F257">
        <v>4039611</v>
      </c>
      <c r="G257" t="s">
        <v>252</v>
      </c>
      <c r="H257">
        <v>0</v>
      </c>
      <c r="I257">
        <v>0</v>
      </c>
      <c r="J257">
        <v>0</v>
      </c>
      <c r="M257"/>
    </row>
    <row r="258" spans="1:13" hidden="1" x14ac:dyDescent="0.25">
      <c r="A258" t="s">
        <v>75</v>
      </c>
      <c r="B258" t="s">
        <v>18</v>
      </c>
      <c r="C258" s="2">
        <v>45643</v>
      </c>
      <c r="D258" s="91">
        <v>0</v>
      </c>
      <c r="E258" t="s">
        <v>23</v>
      </c>
      <c r="F258">
        <v>4039612</v>
      </c>
      <c r="G258" t="s">
        <v>252</v>
      </c>
      <c r="H258">
        <v>0</v>
      </c>
      <c r="I258">
        <v>0</v>
      </c>
      <c r="J258">
        <v>0</v>
      </c>
      <c r="M258"/>
    </row>
    <row r="259" spans="1:13" x14ac:dyDescent="0.25">
      <c r="A259" t="s">
        <v>44</v>
      </c>
      <c r="B259" t="s">
        <v>45</v>
      </c>
      <c r="C259" s="2">
        <v>45643</v>
      </c>
      <c r="D259" s="91">
        <v>0</v>
      </c>
      <c r="E259" t="s">
        <v>23</v>
      </c>
      <c r="F259">
        <v>4039613</v>
      </c>
      <c r="G259" t="s">
        <v>252</v>
      </c>
      <c r="H259">
        <v>3.75</v>
      </c>
      <c r="I259">
        <v>1</v>
      </c>
      <c r="J259">
        <v>3.75</v>
      </c>
      <c r="M259"/>
    </row>
    <row r="260" spans="1:13" x14ac:dyDescent="0.25">
      <c r="A260" t="s">
        <v>44</v>
      </c>
      <c r="B260" t="s">
        <v>134</v>
      </c>
      <c r="C260" s="2">
        <v>45643</v>
      </c>
      <c r="D260" s="91">
        <v>0</v>
      </c>
      <c r="E260" t="s">
        <v>23</v>
      </c>
      <c r="F260">
        <v>4039614</v>
      </c>
      <c r="G260" t="s">
        <v>252</v>
      </c>
      <c r="H260">
        <v>3.75</v>
      </c>
      <c r="I260">
        <v>1</v>
      </c>
      <c r="J260">
        <v>3.75</v>
      </c>
      <c r="M260"/>
    </row>
    <row r="261" spans="1:13" x14ac:dyDescent="0.25">
      <c r="A261" t="s">
        <v>44</v>
      </c>
      <c r="B261" t="s">
        <v>134</v>
      </c>
      <c r="C261" s="2">
        <v>45643</v>
      </c>
      <c r="D261" s="91">
        <v>0</v>
      </c>
      <c r="E261" t="s">
        <v>23</v>
      </c>
      <c r="F261">
        <v>4039617</v>
      </c>
      <c r="G261" t="s">
        <v>252</v>
      </c>
      <c r="H261">
        <v>3.75</v>
      </c>
      <c r="I261">
        <v>1</v>
      </c>
      <c r="J261">
        <v>3.75</v>
      </c>
      <c r="M261"/>
    </row>
    <row r="262" spans="1:13" x14ac:dyDescent="0.25">
      <c r="A262" t="s">
        <v>44</v>
      </c>
      <c r="B262" t="s">
        <v>132</v>
      </c>
      <c r="C262" s="2">
        <v>45643</v>
      </c>
      <c r="D262" s="91">
        <v>3.75</v>
      </c>
      <c r="E262" t="s">
        <v>23</v>
      </c>
      <c r="F262">
        <v>4039618</v>
      </c>
      <c r="G262" t="s">
        <v>252</v>
      </c>
      <c r="H262">
        <v>3.75</v>
      </c>
      <c r="I262">
        <v>0</v>
      </c>
      <c r="J262">
        <v>0</v>
      </c>
      <c r="M262"/>
    </row>
    <row r="263" spans="1:13" hidden="1" x14ac:dyDescent="0.25">
      <c r="A263" t="s">
        <v>75</v>
      </c>
      <c r="B263" t="s">
        <v>18</v>
      </c>
      <c r="C263" s="2">
        <v>45643</v>
      </c>
      <c r="D263" s="91">
        <v>0</v>
      </c>
      <c r="E263" t="s">
        <v>23</v>
      </c>
      <c r="F263">
        <v>4039626</v>
      </c>
      <c r="G263" t="s">
        <v>252</v>
      </c>
      <c r="H263">
        <v>5.5</v>
      </c>
      <c r="I263">
        <v>1</v>
      </c>
      <c r="J263">
        <v>5.5</v>
      </c>
      <c r="M263"/>
    </row>
    <row r="264" spans="1:13" hidden="1" x14ac:dyDescent="0.25">
      <c r="A264" t="s">
        <v>75</v>
      </c>
      <c r="B264" t="s">
        <v>138</v>
      </c>
      <c r="C264" s="2">
        <v>45643</v>
      </c>
      <c r="D264" s="91">
        <v>0</v>
      </c>
      <c r="E264" t="s">
        <v>37</v>
      </c>
      <c r="F264">
        <v>4039627</v>
      </c>
      <c r="G264" t="s">
        <v>252</v>
      </c>
      <c r="H264">
        <v>0</v>
      </c>
      <c r="I264">
        <v>0</v>
      </c>
      <c r="J264">
        <v>0</v>
      </c>
      <c r="M264"/>
    </row>
    <row r="265" spans="1:13" hidden="1" x14ac:dyDescent="0.25">
      <c r="A265" t="s">
        <v>75</v>
      </c>
      <c r="B265" t="s">
        <v>18</v>
      </c>
      <c r="C265" s="2">
        <v>45643</v>
      </c>
      <c r="D265" s="91">
        <v>0</v>
      </c>
      <c r="E265" t="s">
        <v>23</v>
      </c>
      <c r="F265">
        <v>4039628</v>
      </c>
      <c r="G265" t="s">
        <v>252</v>
      </c>
      <c r="H265">
        <v>0</v>
      </c>
      <c r="I265">
        <v>0</v>
      </c>
      <c r="J265">
        <v>0</v>
      </c>
      <c r="M265"/>
    </row>
    <row r="266" spans="1:13" hidden="1" x14ac:dyDescent="0.25">
      <c r="A266" t="s">
        <v>75</v>
      </c>
      <c r="B266" t="s">
        <v>138</v>
      </c>
      <c r="C266" s="2">
        <v>45643</v>
      </c>
      <c r="D266" s="91">
        <v>0</v>
      </c>
      <c r="E266" t="s">
        <v>37</v>
      </c>
      <c r="F266">
        <v>4039629</v>
      </c>
      <c r="G266" t="s">
        <v>252</v>
      </c>
      <c r="H266">
        <v>0</v>
      </c>
      <c r="I266">
        <v>0</v>
      </c>
      <c r="J266">
        <v>0</v>
      </c>
      <c r="M266"/>
    </row>
    <row r="267" spans="1:13" hidden="1" x14ac:dyDescent="0.25">
      <c r="A267" t="s">
        <v>75</v>
      </c>
      <c r="B267" t="s">
        <v>137</v>
      </c>
      <c r="C267" s="2">
        <v>45643</v>
      </c>
      <c r="D267" s="91">
        <v>0</v>
      </c>
      <c r="E267" t="s">
        <v>23</v>
      </c>
      <c r="F267">
        <v>4039630</v>
      </c>
      <c r="G267" t="s">
        <v>252</v>
      </c>
      <c r="H267">
        <v>0</v>
      </c>
      <c r="I267">
        <v>0</v>
      </c>
      <c r="J267">
        <v>0</v>
      </c>
      <c r="M267"/>
    </row>
    <row r="268" spans="1:13" hidden="1" x14ac:dyDescent="0.25">
      <c r="A268" t="s">
        <v>73</v>
      </c>
      <c r="B268" t="s">
        <v>137</v>
      </c>
      <c r="C268" s="2">
        <v>45643</v>
      </c>
      <c r="D268" s="91">
        <v>0</v>
      </c>
      <c r="E268" t="s">
        <v>23</v>
      </c>
      <c r="F268">
        <v>4039633</v>
      </c>
      <c r="G268" t="s">
        <v>252</v>
      </c>
      <c r="H268">
        <v>0</v>
      </c>
      <c r="I268">
        <v>0</v>
      </c>
      <c r="J268">
        <v>0</v>
      </c>
      <c r="M268"/>
    </row>
    <row r="269" spans="1:13" hidden="1" x14ac:dyDescent="0.25">
      <c r="A269" t="s">
        <v>75</v>
      </c>
      <c r="B269" t="s">
        <v>137</v>
      </c>
      <c r="C269" s="2">
        <v>45643</v>
      </c>
      <c r="D269" s="91">
        <v>0</v>
      </c>
      <c r="E269" t="s">
        <v>23</v>
      </c>
      <c r="F269">
        <v>4039640</v>
      </c>
      <c r="G269" t="s">
        <v>252</v>
      </c>
      <c r="H269">
        <v>0</v>
      </c>
      <c r="I269">
        <v>0</v>
      </c>
      <c r="J269">
        <v>0</v>
      </c>
      <c r="M269"/>
    </row>
    <row r="270" spans="1:13" hidden="1" x14ac:dyDescent="0.25">
      <c r="A270" t="s">
        <v>75</v>
      </c>
      <c r="B270" t="s">
        <v>18</v>
      </c>
      <c r="C270" s="2">
        <v>45643</v>
      </c>
      <c r="D270" s="91">
        <v>0</v>
      </c>
      <c r="E270" t="s">
        <v>23</v>
      </c>
      <c r="F270">
        <v>4039641</v>
      </c>
      <c r="G270" t="s">
        <v>252</v>
      </c>
      <c r="H270">
        <v>0</v>
      </c>
      <c r="I270">
        <v>0</v>
      </c>
      <c r="J270">
        <v>0</v>
      </c>
      <c r="M270"/>
    </row>
    <row r="271" spans="1:13" hidden="1" x14ac:dyDescent="0.25">
      <c r="A271" t="s">
        <v>73</v>
      </c>
      <c r="B271" t="s">
        <v>136</v>
      </c>
      <c r="C271" s="2">
        <v>45643</v>
      </c>
      <c r="D271" s="91">
        <v>5</v>
      </c>
      <c r="E271" t="s">
        <v>23</v>
      </c>
      <c r="F271">
        <v>4039653</v>
      </c>
      <c r="G271" t="s">
        <v>252</v>
      </c>
      <c r="H271">
        <v>5</v>
      </c>
      <c r="I271">
        <v>0</v>
      </c>
      <c r="J271">
        <v>0</v>
      </c>
      <c r="M271"/>
    </row>
    <row r="272" spans="1:13" hidden="1" x14ac:dyDescent="0.25">
      <c r="A272" t="s">
        <v>75</v>
      </c>
      <c r="B272" t="s">
        <v>136</v>
      </c>
      <c r="C272" s="2">
        <v>45643</v>
      </c>
      <c r="D272" s="91">
        <v>0</v>
      </c>
      <c r="E272" t="s">
        <v>37</v>
      </c>
      <c r="F272">
        <v>4039654</v>
      </c>
      <c r="G272" t="s">
        <v>252</v>
      </c>
      <c r="H272">
        <v>0</v>
      </c>
      <c r="I272">
        <v>0</v>
      </c>
      <c r="J272">
        <v>0</v>
      </c>
      <c r="M272"/>
    </row>
    <row r="273" spans="1:13" hidden="1" x14ac:dyDescent="0.25">
      <c r="A273" t="s">
        <v>75</v>
      </c>
      <c r="B273" t="s">
        <v>18</v>
      </c>
      <c r="C273" s="2">
        <v>45643</v>
      </c>
      <c r="D273" s="91">
        <v>0</v>
      </c>
      <c r="E273" t="s">
        <v>23</v>
      </c>
      <c r="F273">
        <v>4039655</v>
      </c>
      <c r="G273" t="s">
        <v>252</v>
      </c>
      <c r="H273">
        <v>0</v>
      </c>
      <c r="I273">
        <v>0</v>
      </c>
      <c r="J273">
        <v>0</v>
      </c>
      <c r="M273"/>
    </row>
    <row r="274" spans="1:13" x14ac:dyDescent="0.25">
      <c r="A274" t="s">
        <v>44</v>
      </c>
      <c r="B274" t="s">
        <v>134</v>
      </c>
      <c r="C274" s="2">
        <v>45643</v>
      </c>
      <c r="D274" s="91">
        <v>0</v>
      </c>
      <c r="E274" t="s">
        <v>23</v>
      </c>
      <c r="F274">
        <v>4039658</v>
      </c>
      <c r="G274" t="s">
        <v>252</v>
      </c>
      <c r="H274">
        <v>3.75</v>
      </c>
      <c r="I274">
        <v>1</v>
      </c>
      <c r="J274">
        <v>3.75</v>
      </c>
      <c r="M274"/>
    </row>
    <row r="275" spans="1:13" x14ac:dyDescent="0.25">
      <c r="A275" t="s">
        <v>44</v>
      </c>
      <c r="B275" t="s">
        <v>18</v>
      </c>
      <c r="C275" s="2">
        <v>45643</v>
      </c>
      <c r="D275" s="91">
        <v>0</v>
      </c>
      <c r="E275" t="s">
        <v>20</v>
      </c>
      <c r="F275">
        <v>4039659</v>
      </c>
      <c r="G275" t="s">
        <v>252</v>
      </c>
      <c r="H275">
        <v>3.75</v>
      </c>
      <c r="I275">
        <v>1</v>
      </c>
      <c r="J275">
        <v>3.75</v>
      </c>
      <c r="M275"/>
    </row>
    <row r="276" spans="1:13" hidden="1" x14ac:dyDescent="0.25">
      <c r="A276" t="s">
        <v>73</v>
      </c>
      <c r="B276" t="s">
        <v>138</v>
      </c>
      <c r="C276" s="2">
        <v>45643</v>
      </c>
      <c r="D276" s="91">
        <v>0</v>
      </c>
      <c r="E276" t="s">
        <v>37</v>
      </c>
      <c r="F276">
        <v>4039663</v>
      </c>
      <c r="G276" t="s">
        <v>252</v>
      </c>
      <c r="H276">
        <v>0</v>
      </c>
      <c r="I276">
        <v>0</v>
      </c>
      <c r="J276">
        <v>0</v>
      </c>
      <c r="M276"/>
    </row>
    <row r="277" spans="1:13" hidden="1" x14ac:dyDescent="0.25">
      <c r="A277" t="s">
        <v>75</v>
      </c>
      <c r="B277" t="s">
        <v>18</v>
      </c>
      <c r="C277" s="2">
        <v>45643</v>
      </c>
      <c r="D277" s="91">
        <v>0</v>
      </c>
      <c r="E277" t="s">
        <v>23</v>
      </c>
      <c r="F277">
        <v>4039665</v>
      </c>
      <c r="G277" t="s">
        <v>252</v>
      </c>
      <c r="H277">
        <v>0</v>
      </c>
      <c r="I277">
        <v>0</v>
      </c>
      <c r="J277">
        <v>0</v>
      </c>
      <c r="M277"/>
    </row>
    <row r="278" spans="1:13" hidden="1" x14ac:dyDescent="0.25">
      <c r="A278" t="s">
        <v>75</v>
      </c>
      <c r="B278" t="s">
        <v>18</v>
      </c>
      <c r="C278" s="2">
        <v>45643</v>
      </c>
      <c r="D278" s="91">
        <v>0</v>
      </c>
      <c r="E278" t="s">
        <v>23</v>
      </c>
      <c r="F278">
        <v>4039666</v>
      </c>
      <c r="G278" t="s">
        <v>252</v>
      </c>
      <c r="H278">
        <v>0</v>
      </c>
      <c r="I278">
        <v>0</v>
      </c>
      <c r="J278">
        <v>0</v>
      </c>
      <c r="M278"/>
    </row>
    <row r="279" spans="1:13" x14ac:dyDescent="0.25">
      <c r="A279" t="s">
        <v>44</v>
      </c>
      <c r="B279" t="s">
        <v>45</v>
      </c>
      <c r="C279" s="2">
        <v>45643</v>
      </c>
      <c r="D279" s="91">
        <v>0</v>
      </c>
      <c r="E279" t="s">
        <v>23</v>
      </c>
      <c r="F279">
        <v>4039669</v>
      </c>
      <c r="G279" t="s">
        <v>252</v>
      </c>
      <c r="H279">
        <v>3.75</v>
      </c>
      <c r="I279">
        <v>1</v>
      </c>
      <c r="J279">
        <v>3.75</v>
      </c>
      <c r="M279"/>
    </row>
    <row r="280" spans="1:13" x14ac:dyDescent="0.25">
      <c r="A280" t="s">
        <v>44</v>
      </c>
      <c r="B280" t="s">
        <v>45</v>
      </c>
      <c r="C280" s="2">
        <v>45643</v>
      </c>
      <c r="D280" s="91">
        <v>0</v>
      </c>
      <c r="E280" t="s">
        <v>23</v>
      </c>
      <c r="F280">
        <v>4039672</v>
      </c>
      <c r="G280" t="s">
        <v>252</v>
      </c>
      <c r="H280">
        <v>3.75</v>
      </c>
      <c r="I280">
        <v>1</v>
      </c>
      <c r="J280">
        <v>3.75</v>
      </c>
      <c r="M280"/>
    </row>
    <row r="281" spans="1:13" x14ac:dyDescent="0.25">
      <c r="A281" t="s">
        <v>44</v>
      </c>
      <c r="B281" t="s">
        <v>45</v>
      </c>
      <c r="C281" s="2">
        <v>45643</v>
      </c>
      <c r="D281" s="91">
        <v>0</v>
      </c>
      <c r="E281" t="s">
        <v>23</v>
      </c>
      <c r="F281">
        <v>4039673</v>
      </c>
      <c r="G281" t="s">
        <v>252</v>
      </c>
      <c r="H281">
        <v>3.75</v>
      </c>
      <c r="I281">
        <v>1</v>
      </c>
      <c r="J281">
        <v>3.75</v>
      </c>
      <c r="M281"/>
    </row>
    <row r="282" spans="1:13" x14ac:dyDescent="0.25">
      <c r="A282" t="s">
        <v>44</v>
      </c>
      <c r="B282" t="s">
        <v>45</v>
      </c>
      <c r="C282" s="2">
        <v>45643</v>
      </c>
      <c r="D282" s="91">
        <v>0</v>
      </c>
      <c r="E282" t="s">
        <v>23</v>
      </c>
      <c r="F282">
        <v>4039674</v>
      </c>
      <c r="G282" t="s">
        <v>252</v>
      </c>
      <c r="H282">
        <v>3.75</v>
      </c>
      <c r="I282">
        <v>1</v>
      </c>
      <c r="J282">
        <v>3.75</v>
      </c>
      <c r="M282"/>
    </row>
    <row r="283" spans="1:13" hidden="1" x14ac:dyDescent="0.25">
      <c r="A283" t="s">
        <v>73</v>
      </c>
      <c r="B283" t="s">
        <v>18</v>
      </c>
      <c r="C283" s="2">
        <v>45643</v>
      </c>
      <c r="D283" s="91">
        <v>5</v>
      </c>
      <c r="E283" t="s">
        <v>23</v>
      </c>
      <c r="F283">
        <v>4039686</v>
      </c>
      <c r="G283" t="s">
        <v>252</v>
      </c>
      <c r="H283">
        <v>5</v>
      </c>
      <c r="I283">
        <v>0</v>
      </c>
      <c r="J283">
        <v>0</v>
      </c>
      <c r="M283"/>
    </row>
    <row r="284" spans="1:13" x14ac:dyDescent="0.25">
      <c r="A284" t="s">
        <v>44</v>
      </c>
      <c r="B284" t="s">
        <v>45</v>
      </c>
      <c r="C284" s="2">
        <v>45643</v>
      </c>
      <c r="D284" s="91">
        <v>0</v>
      </c>
      <c r="E284" t="s">
        <v>23</v>
      </c>
      <c r="F284">
        <v>4039692</v>
      </c>
      <c r="G284" t="s">
        <v>252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44</v>
      </c>
      <c r="B285" t="s">
        <v>45</v>
      </c>
      <c r="C285" s="2">
        <v>45643</v>
      </c>
      <c r="D285" s="91">
        <v>0</v>
      </c>
      <c r="E285" t="s">
        <v>23</v>
      </c>
      <c r="F285">
        <v>4039693</v>
      </c>
      <c r="G285" t="s">
        <v>252</v>
      </c>
      <c r="H285">
        <v>3.75</v>
      </c>
      <c r="I285">
        <v>1</v>
      </c>
      <c r="J285">
        <v>3.75</v>
      </c>
      <c r="M285"/>
    </row>
    <row r="286" spans="1:13" hidden="1" x14ac:dyDescent="0.25">
      <c r="A286" t="s">
        <v>75</v>
      </c>
      <c r="B286" t="s">
        <v>18</v>
      </c>
      <c r="C286" s="2">
        <v>45643</v>
      </c>
      <c r="D286" s="91">
        <v>5.5</v>
      </c>
      <c r="E286" t="s">
        <v>20</v>
      </c>
      <c r="F286">
        <v>4039694</v>
      </c>
      <c r="G286" t="s">
        <v>252</v>
      </c>
      <c r="H286">
        <v>5.5</v>
      </c>
      <c r="I286">
        <v>0</v>
      </c>
      <c r="J286">
        <v>0</v>
      </c>
      <c r="M286"/>
    </row>
    <row r="287" spans="1:13" hidden="1" x14ac:dyDescent="0.25">
      <c r="A287" t="s">
        <v>75</v>
      </c>
      <c r="B287" t="s">
        <v>18</v>
      </c>
      <c r="C287" s="2">
        <v>45643</v>
      </c>
      <c r="D287" s="91">
        <v>5</v>
      </c>
      <c r="E287" t="s">
        <v>20</v>
      </c>
      <c r="F287">
        <v>4039695</v>
      </c>
      <c r="G287" t="s">
        <v>252</v>
      </c>
      <c r="H287">
        <v>5</v>
      </c>
      <c r="I287">
        <v>0</v>
      </c>
      <c r="J287">
        <v>0</v>
      </c>
      <c r="M287"/>
    </row>
    <row r="288" spans="1:13" x14ac:dyDescent="0.25">
      <c r="A288" t="s">
        <v>44</v>
      </c>
      <c r="B288" t="s">
        <v>145</v>
      </c>
      <c r="C288" s="2">
        <v>45643</v>
      </c>
      <c r="D288" s="91">
        <v>0</v>
      </c>
      <c r="E288" t="s">
        <v>23</v>
      </c>
      <c r="F288">
        <v>4039700</v>
      </c>
      <c r="G288" t="s">
        <v>252</v>
      </c>
      <c r="H288">
        <v>3.75</v>
      </c>
      <c r="I288">
        <v>1</v>
      </c>
      <c r="J288">
        <v>3.75</v>
      </c>
      <c r="M288"/>
    </row>
    <row r="289" spans="1:13" x14ac:dyDescent="0.25">
      <c r="A289" t="s">
        <v>44</v>
      </c>
      <c r="B289" t="s">
        <v>18</v>
      </c>
      <c r="C289" s="2">
        <v>45643</v>
      </c>
      <c r="D289" s="91">
        <v>0</v>
      </c>
      <c r="E289" t="s">
        <v>20</v>
      </c>
      <c r="F289">
        <v>4039701</v>
      </c>
      <c r="G289" t="s">
        <v>252</v>
      </c>
      <c r="H289">
        <v>3.75</v>
      </c>
      <c r="I289">
        <v>1</v>
      </c>
      <c r="J289">
        <v>3.75</v>
      </c>
      <c r="M289"/>
    </row>
    <row r="290" spans="1:13" x14ac:dyDescent="0.25">
      <c r="A290" t="s">
        <v>44</v>
      </c>
      <c r="B290" t="s">
        <v>145</v>
      </c>
      <c r="C290" s="2">
        <v>45643</v>
      </c>
      <c r="D290" s="91">
        <v>0</v>
      </c>
      <c r="E290" t="s">
        <v>23</v>
      </c>
      <c r="F290">
        <v>4039703</v>
      </c>
      <c r="G290" t="s">
        <v>252</v>
      </c>
      <c r="H290">
        <v>3.75</v>
      </c>
      <c r="I290">
        <v>1</v>
      </c>
      <c r="J290">
        <v>3.75</v>
      </c>
      <c r="M290"/>
    </row>
    <row r="291" spans="1:13" x14ac:dyDescent="0.25">
      <c r="A291" t="s">
        <v>44</v>
      </c>
      <c r="B291" t="s">
        <v>18</v>
      </c>
      <c r="C291" s="2">
        <v>45643</v>
      </c>
      <c r="D291" s="91">
        <v>3.75</v>
      </c>
      <c r="E291" t="s">
        <v>20</v>
      </c>
      <c r="F291">
        <v>4039704</v>
      </c>
      <c r="G291" t="s">
        <v>252</v>
      </c>
      <c r="H291">
        <v>3.75</v>
      </c>
      <c r="I291">
        <v>0</v>
      </c>
      <c r="J291">
        <v>0</v>
      </c>
      <c r="M291"/>
    </row>
    <row r="292" spans="1:13" x14ac:dyDescent="0.25">
      <c r="A292" t="s">
        <v>44</v>
      </c>
      <c r="B292" t="s">
        <v>45</v>
      </c>
      <c r="C292" s="2">
        <v>45643</v>
      </c>
      <c r="D292" s="91">
        <v>0</v>
      </c>
      <c r="E292" t="s">
        <v>23</v>
      </c>
      <c r="F292">
        <v>4039709</v>
      </c>
      <c r="G292" t="s">
        <v>252</v>
      </c>
      <c r="H292">
        <v>3.75</v>
      </c>
      <c r="I292">
        <v>1</v>
      </c>
      <c r="J292">
        <v>3.75</v>
      </c>
      <c r="M292"/>
    </row>
    <row r="293" spans="1:13" x14ac:dyDescent="0.25">
      <c r="A293" t="s">
        <v>44</v>
      </c>
      <c r="B293" t="s">
        <v>117</v>
      </c>
      <c r="C293" s="2">
        <v>45643</v>
      </c>
      <c r="D293" s="91">
        <v>0</v>
      </c>
      <c r="E293" t="s">
        <v>23</v>
      </c>
      <c r="F293">
        <v>4039710</v>
      </c>
      <c r="G293" t="s">
        <v>252</v>
      </c>
      <c r="H293">
        <v>3.75</v>
      </c>
      <c r="I293">
        <v>1</v>
      </c>
      <c r="J293">
        <v>3.75</v>
      </c>
      <c r="M293"/>
    </row>
    <row r="294" spans="1:13" hidden="1" x14ac:dyDescent="0.25">
      <c r="A294" t="s">
        <v>73</v>
      </c>
      <c r="B294" t="s">
        <v>138</v>
      </c>
      <c r="C294" s="2">
        <v>45643</v>
      </c>
      <c r="D294" s="91">
        <v>0</v>
      </c>
      <c r="E294" t="s">
        <v>37</v>
      </c>
      <c r="F294">
        <v>4039712</v>
      </c>
      <c r="G294" t="s">
        <v>252</v>
      </c>
      <c r="H294">
        <v>0</v>
      </c>
      <c r="I294">
        <v>0</v>
      </c>
      <c r="J294">
        <v>0</v>
      </c>
      <c r="M294"/>
    </row>
    <row r="295" spans="1:13" hidden="1" x14ac:dyDescent="0.25">
      <c r="A295" t="s">
        <v>73</v>
      </c>
      <c r="B295" t="s">
        <v>140</v>
      </c>
      <c r="C295" s="2">
        <v>45643</v>
      </c>
      <c r="D295" s="91">
        <v>0</v>
      </c>
      <c r="E295" t="s">
        <v>23</v>
      </c>
      <c r="F295">
        <v>4039717</v>
      </c>
      <c r="G295" t="s">
        <v>252</v>
      </c>
      <c r="H295">
        <v>0</v>
      </c>
      <c r="I295">
        <v>0</v>
      </c>
      <c r="J295">
        <v>0</v>
      </c>
      <c r="M295"/>
    </row>
    <row r="296" spans="1:13" hidden="1" x14ac:dyDescent="0.25">
      <c r="A296" t="s">
        <v>73</v>
      </c>
      <c r="B296" t="s">
        <v>21</v>
      </c>
      <c r="C296" s="2">
        <v>45643</v>
      </c>
      <c r="D296" s="91">
        <v>5</v>
      </c>
      <c r="E296" t="s">
        <v>23</v>
      </c>
      <c r="F296">
        <v>4039721</v>
      </c>
      <c r="G296" t="s">
        <v>252</v>
      </c>
      <c r="H296">
        <v>5</v>
      </c>
      <c r="I296">
        <v>0</v>
      </c>
      <c r="J296">
        <v>0</v>
      </c>
      <c r="M296"/>
    </row>
    <row r="297" spans="1:13" hidden="1" x14ac:dyDescent="0.25">
      <c r="A297" t="s">
        <v>73</v>
      </c>
      <c r="B297" t="s">
        <v>136</v>
      </c>
      <c r="C297" s="2">
        <v>45643</v>
      </c>
      <c r="D297" s="91">
        <v>5</v>
      </c>
      <c r="E297" t="s">
        <v>37</v>
      </c>
      <c r="F297">
        <v>4039722</v>
      </c>
      <c r="G297" t="s">
        <v>252</v>
      </c>
      <c r="H297">
        <v>5</v>
      </c>
      <c r="I297">
        <v>0</v>
      </c>
      <c r="J297">
        <v>0</v>
      </c>
      <c r="M297"/>
    </row>
    <row r="298" spans="1:13" x14ac:dyDescent="0.25">
      <c r="A298" t="s">
        <v>44</v>
      </c>
      <c r="B298" t="s">
        <v>117</v>
      </c>
      <c r="C298" s="2">
        <v>45643</v>
      </c>
      <c r="D298" s="91">
        <v>3.75</v>
      </c>
      <c r="E298" t="s">
        <v>23</v>
      </c>
      <c r="F298">
        <v>4039729</v>
      </c>
      <c r="G298" t="s">
        <v>252</v>
      </c>
      <c r="H298">
        <v>3.75</v>
      </c>
      <c r="I298">
        <v>0</v>
      </c>
      <c r="J298">
        <v>0</v>
      </c>
      <c r="M298"/>
    </row>
    <row r="299" spans="1:13" hidden="1" x14ac:dyDescent="0.25">
      <c r="A299" t="s">
        <v>75</v>
      </c>
      <c r="B299" t="s">
        <v>65</v>
      </c>
      <c r="C299" s="2">
        <v>45643</v>
      </c>
      <c r="D299" s="91">
        <v>0</v>
      </c>
      <c r="E299" t="s">
        <v>23</v>
      </c>
      <c r="F299">
        <v>4039732</v>
      </c>
      <c r="G299" t="s">
        <v>252</v>
      </c>
      <c r="H299">
        <v>0</v>
      </c>
      <c r="I299">
        <v>0</v>
      </c>
      <c r="J299">
        <v>0</v>
      </c>
      <c r="M299"/>
    </row>
    <row r="300" spans="1:13" x14ac:dyDescent="0.25">
      <c r="A300" t="s">
        <v>44</v>
      </c>
      <c r="B300" t="s">
        <v>45</v>
      </c>
      <c r="C300" s="2">
        <v>45643</v>
      </c>
      <c r="D300" s="91">
        <v>0</v>
      </c>
      <c r="E300" t="s">
        <v>23</v>
      </c>
      <c r="F300">
        <v>4039736</v>
      </c>
      <c r="G300" t="s">
        <v>252</v>
      </c>
      <c r="H300">
        <v>3.75</v>
      </c>
      <c r="I300">
        <v>1</v>
      </c>
      <c r="J300">
        <v>3.75</v>
      </c>
      <c r="M300"/>
    </row>
    <row r="301" spans="1:13" hidden="1" x14ac:dyDescent="0.25">
      <c r="A301" t="s">
        <v>73</v>
      </c>
      <c r="B301" t="s">
        <v>18</v>
      </c>
      <c r="C301" s="2">
        <v>45643</v>
      </c>
      <c r="D301" s="91">
        <v>5</v>
      </c>
      <c r="E301" t="s">
        <v>23</v>
      </c>
      <c r="F301">
        <v>4039738</v>
      </c>
      <c r="G301" t="s">
        <v>252</v>
      </c>
      <c r="H301">
        <v>5</v>
      </c>
      <c r="I301">
        <v>0</v>
      </c>
      <c r="J301">
        <v>0</v>
      </c>
      <c r="M301"/>
    </row>
    <row r="302" spans="1:13" x14ac:dyDescent="0.25">
      <c r="A302" t="s">
        <v>44</v>
      </c>
      <c r="B302" t="s">
        <v>117</v>
      </c>
      <c r="C302" s="2">
        <v>45643</v>
      </c>
      <c r="D302" s="91">
        <v>3.75</v>
      </c>
      <c r="E302" t="s">
        <v>23</v>
      </c>
      <c r="F302">
        <v>4039740</v>
      </c>
      <c r="G302" t="s">
        <v>252</v>
      </c>
      <c r="H302">
        <v>3.75</v>
      </c>
      <c r="I302">
        <v>0</v>
      </c>
      <c r="J302">
        <v>0</v>
      </c>
      <c r="M302"/>
    </row>
    <row r="303" spans="1:13" x14ac:dyDescent="0.25">
      <c r="A303" t="s">
        <v>44</v>
      </c>
      <c r="B303" t="s">
        <v>117</v>
      </c>
      <c r="C303" s="2">
        <v>45643</v>
      </c>
      <c r="D303" s="91">
        <v>0</v>
      </c>
      <c r="E303" t="s">
        <v>23</v>
      </c>
      <c r="F303">
        <v>4039741</v>
      </c>
      <c r="G303" t="s">
        <v>252</v>
      </c>
      <c r="H303">
        <v>3.75</v>
      </c>
      <c r="I303">
        <v>1</v>
      </c>
      <c r="J303">
        <v>3.75</v>
      </c>
      <c r="M303"/>
    </row>
    <row r="304" spans="1:13" hidden="1" x14ac:dyDescent="0.25">
      <c r="A304" t="s">
        <v>73</v>
      </c>
      <c r="B304" t="s">
        <v>136</v>
      </c>
      <c r="C304" s="2">
        <v>45643</v>
      </c>
      <c r="D304" s="91">
        <v>5</v>
      </c>
      <c r="E304" t="s">
        <v>23</v>
      </c>
      <c r="F304">
        <v>4039750</v>
      </c>
      <c r="G304" t="s">
        <v>252</v>
      </c>
      <c r="H304">
        <v>5</v>
      </c>
      <c r="I304">
        <v>0</v>
      </c>
      <c r="J304">
        <v>0</v>
      </c>
      <c r="M304"/>
    </row>
    <row r="305" spans="1:13" hidden="1" x14ac:dyDescent="0.25">
      <c r="A305" t="s">
        <v>73</v>
      </c>
      <c r="B305" t="s">
        <v>138</v>
      </c>
      <c r="C305" s="2">
        <v>45643</v>
      </c>
      <c r="D305" s="91">
        <v>5</v>
      </c>
      <c r="E305" t="s">
        <v>37</v>
      </c>
      <c r="F305">
        <v>4039751</v>
      </c>
      <c r="G305" t="s">
        <v>252</v>
      </c>
      <c r="H305">
        <v>5</v>
      </c>
      <c r="I305">
        <v>0</v>
      </c>
      <c r="J305">
        <v>0</v>
      </c>
      <c r="M305"/>
    </row>
    <row r="306" spans="1:13" hidden="1" x14ac:dyDescent="0.25">
      <c r="A306" t="s">
        <v>73</v>
      </c>
      <c r="B306" t="s">
        <v>18</v>
      </c>
      <c r="C306" s="2">
        <v>45643</v>
      </c>
      <c r="D306" s="91">
        <v>0</v>
      </c>
      <c r="E306" t="s">
        <v>23</v>
      </c>
      <c r="F306">
        <v>4039754</v>
      </c>
      <c r="G306" t="s">
        <v>252</v>
      </c>
      <c r="H306">
        <v>0</v>
      </c>
      <c r="I306">
        <v>0</v>
      </c>
      <c r="J306">
        <v>0</v>
      </c>
      <c r="M306"/>
    </row>
    <row r="307" spans="1:13" hidden="1" x14ac:dyDescent="0.25">
      <c r="A307" t="s">
        <v>73</v>
      </c>
      <c r="B307" t="s">
        <v>65</v>
      </c>
      <c r="C307" s="2">
        <v>45643</v>
      </c>
      <c r="D307" s="91">
        <v>0</v>
      </c>
      <c r="E307" t="s">
        <v>23</v>
      </c>
      <c r="F307">
        <v>4039755</v>
      </c>
      <c r="G307" t="s">
        <v>252</v>
      </c>
      <c r="H307">
        <v>0</v>
      </c>
      <c r="I307">
        <v>0</v>
      </c>
      <c r="J307">
        <v>0</v>
      </c>
      <c r="M307"/>
    </row>
    <row r="308" spans="1:13" hidden="1" x14ac:dyDescent="0.25">
      <c r="A308" t="s">
        <v>73</v>
      </c>
      <c r="B308" t="s">
        <v>139</v>
      </c>
      <c r="C308" s="2">
        <v>45643</v>
      </c>
      <c r="D308" s="91">
        <v>0</v>
      </c>
      <c r="E308" t="s">
        <v>37</v>
      </c>
      <c r="F308">
        <v>4039757</v>
      </c>
      <c r="G308" t="s">
        <v>252</v>
      </c>
      <c r="H308">
        <v>0</v>
      </c>
      <c r="I308">
        <v>0</v>
      </c>
      <c r="J308">
        <v>0</v>
      </c>
      <c r="M308"/>
    </row>
    <row r="309" spans="1:13" hidden="1" x14ac:dyDescent="0.25">
      <c r="A309" t="s">
        <v>73</v>
      </c>
      <c r="B309" t="s">
        <v>138</v>
      </c>
      <c r="C309" s="2">
        <v>45643</v>
      </c>
      <c r="D309" s="91">
        <v>5</v>
      </c>
      <c r="E309" t="s">
        <v>37</v>
      </c>
      <c r="F309">
        <v>4039761</v>
      </c>
      <c r="G309" t="s">
        <v>252</v>
      </c>
      <c r="H309">
        <v>5</v>
      </c>
      <c r="I309">
        <v>0</v>
      </c>
      <c r="J309">
        <v>0</v>
      </c>
      <c r="M309"/>
    </row>
    <row r="310" spans="1:13" hidden="1" x14ac:dyDescent="0.25">
      <c r="A310" t="s">
        <v>73</v>
      </c>
      <c r="B310" t="s">
        <v>143</v>
      </c>
      <c r="C310" s="2">
        <v>45643</v>
      </c>
      <c r="D310" s="91">
        <v>5</v>
      </c>
      <c r="E310" t="s">
        <v>23</v>
      </c>
      <c r="F310">
        <v>4039762</v>
      </c>
      <c r="G310" t="s">
        <v>252</v>
      </c>
      <c r="H310">
        <v>5</v>
      </c>
      <c r="I310">
        <v>0</v>
      </c>
      <c r="J310">
        <v>0</v>
      </c>
      <c r="M310"/>
    </row>
    <row r="311" spans="1:13" hidden="1" x14ac:dyDescent="0.25">
      <c r="A311" t="s">
        <v>75</v>
      </c>
      <c r="B311" t="s">
        <v>136</v>
      </c>
      <c r="C311" s="2">
        <v>45643</v>
      </c>
      <c r="D311" s="91">
        <v>5.5</v>
      </c>
      <c r="E311" t="s">
        <v>37</v>
      </c>
      <c r="F311">
        <v>4039775</v>
      </c>
      <c r="G311" t="s">
        <v>252</v>
      </c>
      <c r="H311">
        <v>5.5</v>
      </c>
      <c r="I311">
        <v>0</v>
      </c>
      <c r="J311">
        <v>0</v>
      </c>
      <c r="M311"/>
    </row>
    <row r="312" spans="1:13" x14ac:dyDescent="0.25">
      <c r="A312" t="s">
        <v>44</v>
      </c>
      <c r="B312" t="s">
        <v>18</v>
      </c>
      <c r="C312" s="2">
        <v>45643</v>
      </c>
      <c r="D312" s="91">
        <v>0</v>
      </c>
      <c r="E312" t="s">
        <v>20</v>
      </c>
      <c r="F312">
        <v>4039785</v>
      </c>
      <c r="G312" t="s">
        <v>252</v>
      </c>
      <c r="H312">
        <v>3.75</v>
      </c>
      <c r="I312">
        <v>1</v>
      </c>
      <c r="J312">
        <v>3.75</v>
      </c>
      <c r="M312"/>
    </row>
    <row r="313" spans="1:13" x14ac:dyDescent="0.25">
      <c r="A313" t="s">
        <v>44</v>
      </c>
      <c r="B313" t="s">
        <v>18</v>
      </c>
      <c r="C313" s="2">
        <v>45643</v>
      </c>
      <c r="D313" s="91">
        <v>0</v>
      </c>
      <c r="E313" t="s">
        <v>20</v>
      </c>
      <c r="F313">
        <v>4039786</v>
      </c>
      <c r="G313" t="s">
        <v>252</v>
      </c>
      <c r="H313">
        <v>3.75</v>
      </c>
      <c r="I313">
        <v>1</v>
      </c>
      <c r="J313">
        <v>3.75</v>
      </c>
      <c r="M313"/>
    </row>
    <row r="314" spans="1:13" hidden="1" x14ac:dyDescent="0.25">
      <c r="A314" t="s">
        <v>75</v>
      </c>
      <c r="B314" t="s">
        <v>137</v>
      </c>
      <c r="C314" s="2">
        <v>45643</v>
      </c>
      <c r="D314" s="91">
        <v>0</v>
      </c>
      <c r="E314" t="s">
        <v>23</v>
      </c>
      <c r="F314">
        <v>4039789</v>
      </c>
      <c r="G314" t="s">
        <v>252</v>
      </c>
      <c r="H314">
        <v>0</v>
      </c>
      <c r="I314">
        <v>0</v>
      </c>
      <c r="J314">
        <v>0</v>
      </c>
      <c r="M314"/>
    </row>
    <row r="315" spans="1:13" hidden="1" x14ac:dyDescent="0.25">
      <c r="A315" t="s">
        <v>75</v>
      </c>
      <c r="B315" t="s">
        <v>18</v>
      </c>
      <c r="C315" s="2">
        <v>45643</v>
      </c>
      <c r="D315" s="91">
        <v>0</v>
      </c>
      <c r="E315" t="s">
        <v>23</v>
      </c>
      <c r="F315">
        <v>4039790</v>
      </c>
      <c r="G315" t="s">
        <v>252</v>
      </c>
      <c r="H315">
        <v>0</v>
      </c>
      <c r="I315">
        <v>0</v>
      </c>
      <c r="J315">
        <v>0</v>
      </c>
      <c r="M315"/>
    </row>
    <row r="316" spans="1:13" hidden="1" x14ac:dyDescent="0.25">
      <c r="A316" t="s">
        <v>75</v>
      </c>
      <c r="B316" t="s">
        <v>21</v>
      </c>
      <c r="C316" s="2">
        <v>45643</v>
      </c>
      <c r="D316" s="91">
        <v>0</v>
      </c>
      <c r="E316" t="s">
        <v>23</v>
      </c>
      <c r="F316">
        <v>4039792</v>
      </c>
      <c r="G316" t="s">
        <v>252</v>
      </c>
      <c r="H316">
        <v>0</v>
      </c>
      <c r="I316">
        <v>0</v>
      </c>
      <c r="J316">
        <v>0</v>
      </c>
      <c r="M316"/>
    </row>
    <row r="317" spans="1:13" x14ac:dyDescent="0.25">
      <c r="A317" t="s">
        <v>44</v>
      </c>
      <c r="B317" t="s">
        <v>18</v>
      </c>
      <c r="C317" s="2">
        <v>45643</v>
      </c>
      <c r="D317" s="91">
        <v>3.75</v>
      </c>
      <c r="E317" t="s">
        <v>20</v>
      </c>
      <c r="F317">
        <v>4039793</v>
      </c>
      <c r="G317" t="s">
        <v>252</v>
      </c>
      <c r="H317">
        <v>3.75</v>
      </c>
      <c r="I317">
        <v>0</v>
      </c>
      <c r="J317">
        <v>0</v>
      </c>
      <c r="M317"/>
    </row>
    <row r="318" spans="1:13" hidden="1" x14ac:dyDescent="0.25">
      <c r="A318" t="s">
        <v>75</v>
      </c>
      <c r="B318" t="s">
        <v>18</v>
      </c>
      <c r="C318" s="2">
        <v>45643</v>
      </c>
      <c r="D318" s="91">
        <v>5</v>
      </c>
      <c r="E318" t="s">
        <v>23</v>
      </c>
      <c r="F318">
        <v>4039829</v>
      </c>
      <c r="G318" t="s">
        <v>252</v>
      </c>
      <c r="H318">
        <v>5</v>
      </c>
      <c r="I318">
        <v>0</v>
      </c>
      <c r="J318">
        <v>0</v>
      </c>
      <c r="M318"/>
    </row>
    <row r="319" spans="1:13" hidden="1" x14ac:dyDescent="0.25">
      <c r="A319" t="s">
        <v>75</v>
      </c>
      <c r="B319" t="s">
        <v>18</v>
      </c>
      <c r="C319" s="2">
        <v>45643</v>
      </c>
      <c r="D319" s="91">
        <v>5</v>
      </c>
      <c r="E319" t="s">
        <v>20</v>
      </c>
      <c r="F319">
        <v>4039830</v>
      </c>
      <c r="G319" t="s">
        <v>252</v>
      </c>
      <c r="H319">
        <v>5</v>
      </c>
      <c r="I319">
        <v>0</v>
      </c>
      <c r="J319">
        <v>0</v>
      </c>
      <c r="M319"/>
    </row>
    <row r="320" spans="1:13" hidden="1" x14ac:dyDescent="0.25">
      <c r="A320" t="s">
        <v>75</v>
      </c>
      <c r="B320" t="s">
        <v>142</v>
      </c>
      <c r="C320" s="2">
        <v>45642</v>
      </c>
      <c r="D320" s="91">
        <v>5.5</v>
      </c>
      <c r="E320" t="s">
        <v>23</v>
      </c>
      <c r="F320">
        <v>4039831</v>
      </c>
      <c r="G320" t="s">
        <v>252</v>
      </c>
      <c r="H320">
        <v>5.5</v>
      </c>
      <c r="I320">
        <v>0</v>
      </c>
      <c r="J320">
        <v>0</v>
      </c>
      <c r="M320"/>
    </row>
    <row r="321" spans="1:13" hidden="1" x14ac:dyDescent="0.25">
      <c r="A321" t="s">
        <v>75</v>
      </c>
      <c r="B321" t="s">
        <v>136</v>
      </c>
      <c r="C321" s="2">
        <v>45643</v>
      </c>
      <c r="D321" s="91">
        <v>5.5</v>
      </c>
      <c r="E321" t="s">
        <v>23</v>
      </c>
      <c r="F321">
        <v>4039832</v>
      </c>
      <c r="G321" t="s">
        <v>252</v>
      </c>
      <c r="H321">
        <v>5.5</v>
      </c>
      <c r="I321">
        <v>0</v>
      </c>
      <c r="J321">
        <v>0</v>
      </c>
      <c r="M321"/>
    </row>
    <row r="322" spans="1:13" hidden="1" x14ac:dyDescent="0.25">
      <c r="A322" t="s">
        <v>75</v>
      </c>
      <c r="B322" t="s">
        <v>143</v>
      </c>
      <c r="C322" s="2">
        <v>45642</v>
      </c>
      <c r="D322" s="91">
        <v>5</v>
      </c>
      <c r="E322" t="s">
        <v>23</v>
      </c>
      <c r="F322">
        <v>4039884</v>
      </c>
      <c r="G322" t="s">
        <v>252</v>
      </c>
      <c r="H322">
        <v>5</v>
      </c>
      <c r="I322">
        <v>0</v>
      </c>
      <c r="J322">
        <v>0</v>
      </c>
      <c r="M322"/>
    </row>
    <row r="323" spans="1:13" hidden="1" x14ac:dyDescent="0.25">
      <c r="A323" t="s">
        <v>75</v>
      </c>
      <c r="B323" t="s">
        <v>21</v>
      </c>
      <c r="C323" s="2">
        <v>45642</v>
      </c>
      <c r="D323" s="91">
        <v>3.75</v>
      </c>
      <c r="E323" t="s">
        <v>23</v>
      </c>
      <c r="F323">
        <v>4039939</v>
      </c>
      <c r="G323" t="s">
        <v>252</v>
      </c>
      <c r="H323">
        <v>3.75</v>
      </c>
      <c r="I323">
        <v>0</v>
      </c>
      <c r="J323">
        <v>0</v>
      </c>
      <c r="M323"/>
    </row>
    <row r="324" spans="1:13" hidden="1" x14ac:dyDescent="0.25">
      <c r="A324" t="s">
        <v>75</v>
      </c>
      <c r="B324" t="s">
        <v>18</v>
      </c>
      <c r="C324" s="2">
        <v>45643</v>
      </c>
      <c r="D324" s="91">
        <v>5.5</v>
      </c>
      <c r="E324" t="s">
        <v>23</v>
      </c>
      <c r="F324">
        <v>4039943</v>
      </c>
      <c r="G324" t="s">
        <v>252</v>
      </c>
      <c r="H324">
        <v>5.5</v>
      </c>
      <c r="I324">
        <v>0</v>
      </c>
      <c r="J324">
        <v>0</v>
      </c>
      <c r="M324"/>
    </row>
    <row r="325" spans="1:13" hidden="1" x14ac:dyDescent="0.25">
      <c r="A325" t="s">
        <v>75</v>
      </c>
      <c r="B325" t="s">
        <v>142</v>
      </c>
      <c r="C325" s="2">
        <v>45643</v>
      </c>
      <c r="D325" s="91">
        <v>0</v>
      </c>
      <c r="E325" t="s">
        <v>23</v>
      </c>
      <c r="F325">
        <v>4039944</v>
      </c>
      <c r="G325" t="s">
        <v>252</v>
      </c>
      <c r="H325">
        <v>5</v>
      </c>
      <c r="I325">
        <v>1</v>
      </c>
      <c r="J325">
        <v>5</v>
      </c>
      <c r="M325"/>
    </row>
    <row r="326" spans="1:13" hidden="1" x14ac:dyDescent="0.25">
      <c r="A326" t="s">
        <v>75</v>
      </c>
      <c r="B326" t="s">
        <v>139</v>
      </c>
      <c r="C326" s="2">
        <v>45643</v>
      </c>
      <c r="D326" s="91">
        <v>5.5</v>
      </c>
      <c r="E326" t="s">
        <v>37</v>
      </c>
      <c r="F326">
        <v>4039961</v>
      </c>
      <c r="G326" t="s">
        <v>252</v>
      </c>
      <c r="H326">
        <v>5.5</v>
      </c>
      <c r="I326">
        <v>0</v>
      </c>
      <c r="J326">
        <v>0</v>
      </c>
      <c r="M326"/>
    </row>
    <row r="327" spans="1:13" hidden="1" x14ac:dyDescent="0.25">
      <c r="A327" t="s">
        <v>75</v>
      </c>
      <c r="B327" t="s">
        <v>142</v>
      </c>
      <c r="C327" s="2">
        <v>45643</v>
      </c>
      <c r="D327" s="91">
        <v>0</v>
      </c>
      <c r="E327" t="s">
        <v>23</v>
      </c>
      <c r="F327">
        <v>4039962</v>
      </c>
      <c r="G327" t="s">
        <v>252</v>
      </c>
      <c r="H327">
        <v>5</v>
      </c>
      <c r="I327">
        <v>1</v>
      </c>
      <c r="J327">
        <v>5</v>
      </c>
      <c r="M327"/>
    </row>
    <row r="328" spans="1:13" hidden="1" x14ac:dyDescent="0.25">
      <c r="A328" t="s">
        <v>75</v>
      </c>
      <c r="B328" t="s">
        <v>143</v>
      </c>
      <c r="C328" s="2">
        <v>45643</v>
      </c>
      <c r="D328" s="91">
        <v>0</v>
      </c>
      <c r="E328" t="s">
        <v>23</v>
      </c>
      <c r="F328">
        <v>4039964</v>
      </c>
      <c r="G328" t="s">
        <v>252</v>
      </c>
      <c r="H328">
        <v>5</v>
      </c>
      <c r="I328">
        <v>1</v>
      </c>
      <c r="J328">
        <v>5</v>
      </c>
      <c r="M328"/>
    </row>
    <row r="329" spans="1:13" hidden="1" x14ac:dyDescent="0.25">
      <c r="A329" t="s">
        <v>75</v>
      </c>
      <c r="B329" t="s">
        <v>137</v>
      </c>
      <c r="C329" s="2">
        <v>45643</v>
      </c>
      <c r="D329" s="91">
        <v>5.5</v>
      </c>
      <c r="E329" t="s">
        <v>23</v>
      </c>
      <c r="F329">
        <v>4039983</v>
      </c>
      <c r="G329" t="s">
        <v>252</v>
      </c>
      <c r="H329">
        <v>5.5</v>
      </c>
      <c r="I329">
        <v>0</v>
      </c>
      <c r="J329">
        <v>0</v>
      </c>
      <c r="M329"/>
    </row>
    <row r="330" spans="1:13" hidden="1" x14ac:dyDescent="0.25">
      <c r="A330" t="s">
        <v>75</v>
      </c>
      <c r="B330" t="s">
        <v>140</v>
      </c>
      <c r="C330" s="2">
        <v>45643</v>
      </c>
      <c r="D330" s="91">
        <v>0</v>
      </c>
      <c r="E330" t="s">
        <v>23</v>
      </c>
      <c r="F330">
        <v>4039984</v>
      </c>
      <c r="G330" t="s">
        <v>252</v>
      </c>
      <c r="H330">
        <v>5</v>
      </c>
      <c r="I330">
        <v>1</v>
      </c>
      <c r="J330">
        <v>5</v>
      </c>
      <c r="M330"/>
    </row>
    <row r="331" spans="1:13" hidden="1" x14ac:dyDescent="0.25">
      <c r="A331" t="s">
        <v>73</v>
      </c>
      <c r="B331" t="s">
        <v>143</v>
      </c>
      <c r="C331" s="2">
        <v>45643</v>
      </c>
      <c r="D331" s="91">
        <v>0</v>
      </c>
      <c r="E331" t="s">
        <v>23</v>
      </c>
      <c r="F331">
        <v>4039994</v>
      </c>
      <c r="G331" t="s">
        <v>252</v>
      </c>
      <c r="H331">
        <v>5</v>
      </c>
      <c r="I331">
        <v>1</v>
      </c>
      <c r="J331">
        <v>5</v>
      </c>
      <c r="M331"/>
    </row>
    <row r="332" spans="1:13" hidden="1" x14ac:dyDescent="0.25">
      <c r="A332" t="s">
        <v>73</v>
      </c>
      <c r="B332" t="s">
        <v>18</v>
      </c>
      <c r="C332" s="2">
        <v>45644</v>
      </c>
      <c r="D332" s="91">
        <v>5</v>
      </c>
      <c r="E332" t="s">
        <v>23</v>
      </c>
      <c r="F332">
        <v>4040068</v>
      </c>
      <c r="G332" t="s">
        <v>252</v>
      </c>
      <c r="H332">
        <v>5</v>
      </c>
      <c r="I332">
        <v>0</v>
      </c>
      <c r="J332">
        <v>0</v>
      </c>
      <c r="M332"/>
    </row>
    <row r="333" spans="1:13" x14ac:dyDescent="0.25">
      <c r="A333" t="s">
        <v>44</v>
      </c>
      <c r="B333" t="s">
        <v>145</v>
      </c>
      <c r="C333" s="2">
        <v>45644</v>
      </c>
      <c r="D333" s="91">
        <v>3.75</v>
      </c>
      <c r="E333" t="s">
        <v>23</v>
      </c>
      <c r="F333">
        <v>4040069</v>
      </c>
      <c r="G333" t="s">
        <v>252</v>
      </c>
      <c r="H333">
        <v>3.75</v>
      </c>
      <c r="I333">
        <v>0</v>
      </c>
      <c r="J333">
        <v>0</v>
      </c>
      <c r="M333"/>
    </row>
    <row r="334" spans="1:13" x14ac:dyDescent="0.25">
      <c r="A334" t="s">
        <v>44</v>
      </c>
      <c r="B334" t="s">
        <v>18</v>
      </c>
      <c r="C334" s="2">
        <v>45644</v>
      </c>
      <c r="D334" s="91">
        <v>3.75</v>
      </c>
      <c r="E334" t="s">
        <v>20</v>
      </c>
      <c r="F334">
        <v>4040070</v>
      </c>
      <c r="G334" t="s">
        <v>252</v>
      </c>
      <c r="H334">
        <v>3.75</v>
      </c>
      <c r="I334">
        <v>0</v>
      </c>
      <c r="J334">
        <v>0</v>
      </c>
      <c r="M334"/>
    </row>
    <row r="335" spans="1:13" x14ac:dyDescent="0.25">
      <c r="A335" t="s">
        <v>44</v>
      </c>
      <c r="B335" t="s">
        <v>145</v>
      </c>
      <c r="C335" s="2">
        <v>45644</v>
      </c>
      <c r="D335" s="91">
        <v>3.75</v>
      </c>
      <c r="E335" t="s">
        <v>23</v>
      </c>
      <c r="F335">
        <v>4040071</v>
      </c>
      <c r="G335" t="s">
        <v>252</v>
      </c>
      <c r="H335">
        <v>3.75</v>
      </c>
      <c r="I335">
        <v>0</v>
      </c>
      <c r="J335">
        <v>0</v>
      </c>
      <c r="M335"/>
    </row>
    <row r="336" spans="1:13" x14ac:dyDescent="0.25">
      <c r="A336" t="s">
        <v>44</v>
      </c>
      <c r="B336" t="s">
        <v>117</v>
      </c>
      <c r="C336" s="2">
        <v>45644</v>
      </c>
      <c r="D336" s="91">
        <v>3.75</v>
      </c>
      <c r="E336" t="s">
        <v>23</v>
      </c>
      <c r="F336">
        <v>4040072</v>
      </c>
      <c r="G336" t="s">
        <v>252</v>
      </c>
      <c r="H336">
        <v>3.75</v>
      </c>
      <c r="I336">
        <v>0</v>
      </c>
      <c r="J336">
        <v>0</v>
      </c>
      <c r="M336"/>
    </row>
    <row r="337" spans="1:13" x14ac:dyDescent="0.25">
      <c r="A337" t="s">
        <v>44</v>
      </c>
      <c r="B337" t="s">
        <v>137</v>
      </c>
      <c r="C337" s="2">
        <v>45644</v>
      </c>
      <c r="D337" s="91">
        <v>0</v>
      </c>
      <c r="E337" t="s">
        <v>23</v>
      </c>
      <c r="F337">
        <v>4040073</v>
      </c>
      <c r="G337" t="s">
        <v>252</v>
      </c>
      <c r="H337">
        <v>3.75</v>
      </c>
      <c r="I337">
        <v>1</v>
      </c>
      <c r="J337">
        <v>3.75</v>
      </c>
      <c r="M337"/>
    </row>
    <row r="338" spans="1:13" x14ac:dyDescent="0.25">
      <c r="A338" t="s">
        <v>44</v>
      </c>
      <c r="B338" t="s">
        <v>137</v>
      </c>
      <c r="C338" s="2">
        <v>45644</v>
      </c>
      <c r="D338" s="91">
        <v>0</v>
      </c>
      <c r="E338" t="s">
        <v>23</v>
      </c>
      <c r="F338">
        <v>4040074</v>
      </c>
      <c r="G338" t="s">
        <v>252</v>
      </c>
      <c r="H338">
        <v>3.75</v>
      </c>
      <c r="I338">
        <v>1</v>
      </c>
      <c r="J338">
        <v>3.75</v>
      </c>
      <c r="M338"/>
    </row>
    <row r="339" spans="1:13" hidden="1" x14ac:dyDescent="0.25">
      <c r="A339" t="s">
        <v>73</v>
      </c>
      <c r="B339" t="s">
        <v>136</v>
      </c>
      <c r="C339" s="2">
        <v>45644</v>
      </c>
      <c r="D339" s="91">
        <v>5</v>
      </c>
      <c r="E339" t="s">
        <v>37</v>
      </c>
      <c r="F339">
        <v>4040076</v>
      </c>
      <c r="G339" t="s">
        <v>252</v>
      </c>
      <c r="H339">
        <v>5</v>
      </c>
      <c r="I339">
        <v>0</v>
      </c>
      <c r="J339">
        <v>0</v>
      </c>
      <c r="M339"/>
    </row>
    <row r="340" spans="1:13" x14ac:dyDescent="0.25">
      <c r="A340" t="s">
        <v>44</v>
      </c>
      <c r="B340" t="s">
        <v>145</v>
      </c>
      <c r="C340" s="2">
        <v>45644</v>
      </c>
      <c r="D340" s="91">
        <v>3.75</v>
      </c>
      <c r="E340" t="s">
        <v>23</v>
      </c>
      <c r="F340">
        <v>4040077</v>
      </c>
      <c r="G340" t="s">
        <v>252</v>
      </c>
      <c r="H340">
        <v>3.75</v>
      </c>
      <c r="I340">
        <v>0</v>
      </c>
      <c r="J340">
        <v>0</v>
      </c>
      <c r="M340"/>
    </row>
    <row r="341" spans="1:13" x14ac:dyDescent="0.25">
      <c r="A341" t="s">
        <v>44</v>
      </c>
      <c r="B341" t="s">
        <v>134</v>
      </c>
      <c r="C341" s="2">
        <v>45644</v>
      </c>
      <c r="D341" s="91">
        <v>3.75</v>
      </c>
      <c r="E341" t="s">
        <v>23</v>
      </c>
      <c r="F341">
        <v>4040078</v>
      </c>
      <c r="G341" t="s">
        <v>252</v>
      </c>
      <c r="H341">
        <v>3.75</v>
      </c>
      <c r="I341">
        <v>0</v>
      </c>
      <c r="J341">
        <v>0</v>
      </c>
      <c r="M341"/>
    </row>
    <row r="342" spans="1:13" hidden="1" x14ac:dyDescent="0.25">
      <c r="A342" t="s">
        <v>75</v>
      </c>
      <c r="B342" t="s">
        <v>140</v>
      </c>
      <c r="C342" s="2">
        <v>45644</v>
      </c>
      <c r="D342" s="91">
        <v>0</v>
      </c>
      <c r="E342" t="s">
        <v>23</v>
      </c>
      <c r="F342">
        <v>4040110</v>
      </c>
      <c r="G342" t="s">
        <v>252</v>
      </c>
      <c r="H342">
        <v>0</v>
      </c>
      <c r="I342">
        <v>0</v>
      </c>
      <c r="J342">
        <v>0</v>
      </c>
      <c r="M342"/>
    </row>
    <row r="343" spans="1:13" hidden="1" x14ac:dyDescent="0.25">
      <c r="A343" t="s">
        <v>75</v>
      </c>
      <c r="B343" t="s">
        <v>138</v>
      </c>
      <c r="C343" s="2">
        <v>45644</v>
      </c>
      <c r="D343" s="91">
        <v>0</v>
      </c>
      <c r="E343" t="s">
        <v>37</v>
      </c>
      <c r="F343">
        <v>4040111</v>
      </c>
      <c r="G343" t="s">
        <v>252</v>
      </c>
      <c r="H343">
        <v>0</v>
      </c>
      <c r="I343">
        <v>0</v>
      </c>
      <c r="J343">
        <v>0</v>
      </c>
      <c r="M343"/>
    </row>
    <row r="344" spans="1:13" hidden="1" x14ac:dyDescent="0.25">
      <c r="A344" t="s">
        <v>73</v>
      </c>
      <c r="B344" t="s">
        <v>143</v>
      </c>
      <c r="C344" s="2">
        <v>45644</v>
      </c>
      <c r="D344" s="91">
        <v>0</v>
      </c>
      <c r="E344" t="s">
        <v>23</v>
      </c>
      <c r="F344">
        <v>4040125</v>
      </c>
      <c r="G344" t="s">
        <v>252</v>
      </c>
      <c r="H344">
        <v>0</v>
      </c>
      <c r="I344">
        <v>0</v>
      </c>
      <c r="J344">
        <v>0</v>
      </c>
      <c r="M344"/>
    </row>
    <row r="345" spans="1:13" hidden="1" x14ac:dyDescent="0.25">
      <c r="A345" t="s">
        <v>75</v>
      </c>
      <c r="B345" t="s">
        <v>18</v>
      </c>
      <c r="C345" s="2">
        <v>45644</v>
      </c>
      <c r="D345" s="91">
        <v>0</v>
      </c>
      <c r="E345" t="s">
        <v>23</v>
      </c>
      <c r="F345">
        <v>4040137</v>
      </c>
      <c r="G345" t="s">
        <v>252</v>
      </c>
      <c r="H345">
        <v>0</v>
      </c>
      <c r="I345">
        <v>0</v>
      </c>
      <c r="J345">
        <v>0</v>
      </c>
      <c r="M345"/>
    </row>
    <row r="346" spans="1:13" x14ac:dyDescent="0.25">
      <c r="A346" t="s">
        <v>44</v>
      </c>
      <c r="B346" t="s">
        <v>134</v>
      </c>
      <c r="C346" s="2">
        <v>45644</v>
      </c>
      <c r="D346" s="91">
        <v>0</v>
      </c>
      <c r="E346" t="s">
        <v>23</v>
      </c>
      <c r="F346">
        <v>4040138</v>
      </c>
      <c r="G346" t="s">
        <v>252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44</v>
      </c>
      <c r="B347" t="s">
        <v>18</v>
      </c>
      <c r="C347" s="2">
        <v>45644</v>
      </c>
      <c r="D347" s="91">
        <v>0</v>
      </c>
      <c r="E347" t="s">
        <v>20</v>
      </c>
      <c r="F347">
        <v>4040139</v>
      </c>
      <c r="G347" t="s">
        <v>252</v>
      </c>
      <c r="H347">
        <v>3.75</v>
      </c>
      <c r="I347">
        <v>1</v>
      </c>
      <c r="J347">
        <v>3.75</v>
      </c>
      <c r="M347"/>
    </row>
    <row r="348" spans="1:13" hidden="1" x14ac:dyDescent="0.25">
      <c r="A348" t="s">
        <v>75</v>
      </c>
      <c r="B348" t="s">
        <v>139</v>
      </c>
      <c r="C348" s="2">
        <v>45644</v>
      </c>
      <c r="D348" s="91">
        <v>0</v>
      </c>
      <c r="E348" t="s">
        <v>37</v>
      </c>
      <c r="F348">
        <v>4040140</v>
      </c>
      <c r="G348" t="s">
        <v>252</v>
      </c>
      <c r="H348">
        <v>0</v>
      </c>
      <c r="I348">
        <v>0</v>
      </c>
      <c r="J348">
        <v>0</v>
      </c>
      <c r="M348"/>
    </row>
    <row r="349" spans="1:13" hidden="1" x14ac:dyDescent="0.25">
      <c r="A349" t="s">
        <v>75</v>
      </c>
      <c r="B349" t="s">
        <v>18</v>
      </c>
      <c r="C349" s="2">
        <v>45644</v>
      </c>
      <c r="D349" s="91">
        <v>0</v>
      </c>
      <c r="E349" t="s">
        <v>23</v>
      </c>
      <c r="F349">
        <v>4040141</v>
      </c>
      <c r="G349" t="s">
        <v>252</v>
      </c>
      <c r="H349">
        <v>0</v>
      </c>
      <c r="I349">
        <v>0</v>
      </c>
      <c r="J349">
        <v>0</v>
      </c>
      <c r="M349"/>
    </row>
    <row r="350" spans="1:13" hidden="1" x14ac:dyDescent="0.25">
      <c r="A350" t="s">
        <v>73</v>
      </c>
      <c r="B350" t="s">
        <v>142</v>
      </c>
      <c r="C350" s="2">
        <v>45644</v>
      </c>
      <c r="D350" s="91">
        <v>0</v>
      </c>
      <c r="E350" t="s">
        <v>23</v>
      </c>
      <c r="F350">
        <v>4040146</v>
      </c>
      <c r="G350" t="s">
        <v>252</v>
      </c>
      <c r="H350">
        <v>0</v>
      </c>
      <c r="I350">
        <v>0</v>
      </c>
      <c r="J350">
        <v>0</v>
      </c>
      <c r="M350"/>
    </row>
    <row r="351" spans="1:13" hidden="1" x14ac:dyDescent="0.25">
      <c r="A351" t="s">
        <v>73</v>
      </c>
      <c r="B351" t="s">
        <v>135</v>
      </c>
      <c r="C351" s="2">
        <v>45644</v>
      </c>
      <c r="D351" s="91">
        <v>0</v>
      </c>
      <c r="E351" t="s">
        <v>23</v>
      </c>
      <c r="F351">
        <v>4040147</v>
      </c>
      <c r="G351" t="s">
        <v>252</v>
      </c>
      <c r="H351">
        <v>0</v>
      </c>
      <c r="I351">
        <v>0</v>
      </c>
      <c r="J351">
        <v>0</v>
      </c>
      <c r="M351"/>
    </row>
    <row r="352" spans="1:13" x14ac:dyDescent="0.25">
      <c r="A352" t="s">
        <v>44</v>
      </c>
      <c r="B352" t="s">
        <v>117</v>
      </c>
      <c r="C352" s="2">
        <v>45644</v>
      </c>
      <c r="D352" s="91">
        <v>0</v>
      </c>
      <c r="E352" t="s">
        <v>23</v>
      </c>
      <c r="F352">
        <v>4040156</v>
      </c>
      <c r="G352" t="s">
        <v>252</v>
      </c>
      <c r="H352">
        <v>3.75</v>
      </c>
      <c r="I352">
        <v>1</v>
      </c>
      <c r="J352">
        <v>3.75</v>
      </c>
      <c r="M352"/>
    </row>
    <row r="353" spans="1:13" x14ac:dyDescent="0.25">
      <c r="A353" t="s">
        <v>44</v>
      </c>
      <c r="B353" t="s">
        <v>134</v>
      </c>
      <c r="C353" s="2">
        <v>45644</v>
      </c>
      <c r="D353" s="91">
        <v>0</v>
      </c>
      <c r="E353" t="s">
        <v>23</v>
      </c>
      <c r="F353">
        <v>4040157</v>
      </c>
      <c r="G353" t="s">
        <v>252</v>
      </c>
      <c r="H353">
        <v>3.75</v>
      </c>
      <c r="I353">
        <v>1</v>
      </c>
      <c r="J353">
        <v>3.75</v>
      </c>
      <c r="M353"/>
    </row>
    <row r="354" spans="1:13" hidden="1" x14ac:dyDescent="0.25">
      <c r="A354" t="s">
        <v>73</v>
      </c>
      <c r="B354" t="s">
        <v>142</v>
      </c>
      <c r="C354" s="2">
        <v>45644</v>
      </c>
      <c r="D354" s="91">
        <v>0</v>
      </c>
      <c r="E354" t="s">
        <v>23</v>
      </c>
      <c r="F354">
        <v>4040162</v>
      </c>
      <c r="G354" t="s">
        <v>252</v>
      </c>
      <c r="H354">
        <v>0</v>
      </c>
      <c r="I354">
        <v>0</v>
      </c>
      <c r="J354">
        <v>0</v>
      </c>
      <c r="M354"/>
    </row>
    <row r="355" spans="1:13" x14ac:dyDescent="0.25">
      <c r="A355" t="s">
        <v>44</v>
      </c>
      <c r="B355" t="s">
        <v>134</v>
      </c>
      <c r="C355" s="2">
        <v>45644</v>
      </c>
      <c r="D355" s="91">
        <v>0</v>
      </c>
      <c r="E355" t="s">
        <v>23</v>
      </c>
      <c r="F355">
        <v>4040164</v>
      </c>
      <c r="G355" t="s">
        <v>252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44</v>
      </c>
      <c r="B356" t="s">
        <v>18</v>
      </c>
      <c r="C356" s="2">
        <v>45644</v>
      </c>
      <c r="D356" s="91">
        <v>0</v>
      </c>
      <c r="E356" t="s">
        <v>20</v>
      </c>
      <c r="F356">
        <v>4040165</v>
      </c>
      <c r="G356" t="s">
        <v>252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44</v>
      </c>
      <c r="B357" t="s">
        <v>134</v>
      </c>
      <c r="C357" s="2">
        <v>45644</v>
      </c>
      <c r="D357" s="91">
        <v>0</v>
      </c>
      <c r="E357" t="s">
        <v>23</v>
      </c>
      <c r="F357">
        <v>4040166</v>
      </c>
      <c r="G357" t="s">
        <v>252</v>
      </c>
      <c r="H357">
        <v>3.75</v>
      </c>
      <c r="I357">
        <v>1</v>
      </c>
      <c r="J357">
        <v>3.75</v>
      </c>
      <c r="M357"/>
    </row>
    <row r="358" spans="1:13" x14ac:dyDescent="0.25">
      <c r="A358" t="s">
        <v>44</v>
      </c>
      <c r="B358" t="s">
        <v>18</v>
      </c>
      <c r="C358" s="2">
        <v>45644</v>
      </c>
      <c r="D358" s="91">
        <v>0</v>
      </c>
      <c r="E358" t="s">
        <v>20</v>
      </c>
      <c r="F358">
        <v>4040167</v>
      </c>
      <c r="G358" t="s">
        <v>252</v>
      </c>
      <c r="H358">
        <v>3.75</v>
      </c>
      <c r="I358">
        <v>1</v>
      </c>
      <c r="J358">
        <v>3.75</v>
      </c>
      <c r="M358"/>
    </row>
    <row r="359" spans="1:13" hidden="1" x14ac:dyDescent="0.25">
      <c r="A359" t="s">
        <v>73</v>
      </c>
      <c r="B359" t="s">
        <v>21</v>
      </c>
      <c r="C359" s="2">
        <v>45644</v>
      </c>
      <c r="D359" s="91">
        <v>0</v>
      </c>
      <c r="E359" t="s">
        <v>23</v>
      </c>
      <c r="F359">
        <v>4040185</v>
      </c>
      <c r="G359" t="s">
        <v>252</v>
      </c>
      <c r="H359">
        <v>0</v>
      </c>
      <c r="I359">
        <v>0</v>
      </c>
      <c r="J359">
        <v>0</v>
      </c>
      <c r="M359"/>
    </row>
    <row r="360" spans="1:13" hidden="1" x14ac:dyDescent="0.25">
      <c r="A360" t="s">
        <v>73</v>
      </c>
      <c r="B360" t="s">
        <v>142</v>
      </c>
      <c r="C360" s="2">
        <v>45644</v>
      </c>
      <c r="D360" s="91">
        <v>0</v>
      </c>
      <c r="E360" t="s">
        <v>23</v>
      </c>
      <c r="F360">
        <v>4040186</v>
      </c>
      <c r="G360" t="s">
        <v>252</v>
      </c>
      <c r="H360">
        <v>0</v>
      </c>
      <c r="I360">
        <v>0</v>
      </c>
      <c r="J360">
        <v>0</v>
      </c>
      <c r="M360"/>
    </row>
    <row r="361" spans="1:13" hidden="1" x14ac:dyDescent="0.25">
      <c r="A361" t="s">
        <v>73</v>
      </c>
      <c r="B361" t="s">
        <v>142</v>
      </c>
      <c r="C361" s="2">
        <v>45644</v>
      </c>
      <c r="D361" s="91">
        <v>0</v>
      </c>
      <c r="E361" t="s">
        <v>23</v>
      </c>
      <c r="F361">
        <v>4040203</v>
      </c>
      <c r="G361" t="s">
        <v>252</v>
      </c>
      <c r="H361">
        <v>0</v>
      </c>
      <c r="I361">
        <v>0</v>
      </c>
      <c r="J361">
        <v>0</v>
      </c>
      <c r="M361"/>
    </row>
    <row r="362" spans="1:13" hidden="1" x14ac:dyDescent="0.25">
      <c r="A362" t="s">
        <v>75</v>
      </c>
      <c r="B362" t="s">
        <v>18</v>
      </c>
      <c r="C362" s="2">
        <v>45644</v>
      </c>
      <c r="D362" s="91">
        <v>5.5</v>
      </c>
      <c r="E362" t="s">
        <v>23</v>
      </c>
      <c r="F362">
        <v>4040215</v>
      </c>
      <c r="G362" t="s">
        <v>252</v>
      </c>
      <c r="H362">
        <v>5.5</v>
      </c>
      <c r="I362">
        <v>0</v>
      </c>
      <c r="J362">
        <v>0</v>
      </c>
      <c r="M362"/>
    </row>
    <row r="363" spans="1:13" hidden="1" x14ac:dyDescent="0.25">
      <c r="A363" t="s">
        <v>75</v>
      </c>
      <c r="B363" t="s">
        <v>144</v>
      </c>
      <c r="C363" s="2">
        <v>45644</v>
      </c>
      <c r="D363" s="91">
        <v>0</v>
      </c>
      <c r="E363" t="s">
        <v>37</v>
      </c>
      <c r="F363">
        <v>4040216</v>
      </c>
      <c r="G363" t="s">
        <v>252</v>
      </c>
      <c r="H363">
        <v>0</v>
      </c>
      <c r="I363">
        <v>0</v>
      </c>
      <c r="J363">
        <v>0</v>
      </c>
      <c r="M363"/>
    </row>
    <row r="364" spans="1:13" hidden="1" x14ac:dyDescent="0.25">
      <c r="A364" t="s">
        <v>75</v>
      </c>
      <c r="B364" t="s">
        <v>133</v>
      </c>
      <c r="C364" s="2">
        <v>45644</v>
      </c>
      <c r="D364" s="91">
        <v>0</v>
      </c>
      <c r="E364" t="s">
        <v>23</v>
      </c>
      <c r="F364">
        <v>4040218</v>
      </c>
      <c r="G364" t="s">
        <v>252</v>
      </c>
      <c r="H364">
        <v>0</v>
      </c>
      <c r="I364">
        <v>0</v>
      </c>
      <c r="J364">
        <v>0</v>
      </c>
      <c r="M364"/>
    </row>
    <row r="365" spans="1:13" x14ac:dyDescent="0.25">
      <c r="A365" t="s">
        <v>44</v>
      </c>
      <c r="B365" t="s">
        <v>134</v>
      </c>
      <c r="C365" s="2">
        <v>45644</v>
      </c>
      <c r="D365" s="91">
        <v>0</v>
      </c>
      <c r="E365" t="s">
        <v>23</v>
      </c>
      <c r="F365">
        <v>4040219</v>
      </c>
      <c r="G365" t="s">
        <v>252</v>
      </c>
      <c r="H365">
        <v>3.75</v>
      </c>
      <c r="I365">
        <v>1</v>
      </c>
      <c r="J365">
        <v>3.75</v>
      </c>
      <c r="M365"/>
    </row>
    <row r="366" spans="1:13" x14ac:dyDescent="0.25">
      <c r="A366" t="s">
        <v>44</v>
      </c>
      <c r="B366" t="s">
        <v>137</v>
      </c>
      <c r="C366" s="2">
        <v>45644</v>
      </c>
      <c r="D366" s="91">
        <v>0</v>
      </c>
      <c r="E366" t="s">
        <v>23</v>
      </c>
      <c r="F366">
        <v>4040220</v>
      </c>
      <c r="G366" t="s">
        <v>252</v>
      </c>
      <c r="H366">
        <v>3.75</v>
      </c>
      <c r="I366">
        <v>1</v>
      </c>
      <c r="J366">
        <v>3.75</v>
      </c>
      <c r="M366"/>
    </row>
    <row r="367" spans="1:13" x14ac:dyDescent="0.25">
      <c r="A367" t="s">
        <v>44</v>
      </c>
      <c r="B367" t="s">
        <v>134</v>
      </c>
      <c r="C367" s="2">
        <v>45644</v>
      </c>
      <c r="D367" s="91">
        <v>0</v>
      </c>
      <c r="E367" t="s">
        <v>23</v>
      </c>
      <c r="F367">
        <v>4040221</v>
      </c>
      <c r="G367" t="s">
        <v>252</v>
      </c>
      <c r="H367">
        <v>3.75</v>
      </c>
      <c r="I367">
        <v>1</v>
      </c>
      <c r="J367">
        <v>3.75</v>
      </c>
      <c r="M367"/>
    </row>
    <row r="368" spans="1:13" x14ac:dyDescent="0.25">
      <c r="A368" t="s">
        <v>44</v>
      </c>
      <c r="B368" t="s">
        <v>18</v>
      </c>
      <c r="C368" s="2">
        <v>45644</v>
      </c>
      <c r="D368" s="91">
        <v>3.75</v>
      </c>
      <c r="E368" t="s">
        <v>20</v>
      </c>
      <c r="F368">
        <v>4040222</v>
      </c>
      <c r="G368" t="s">
        <v>252</v>
      </c>
      <c r="H368">
        <v>3.75</v>
      </c>
      <c r="I368">
        <v>0</v>
      </c>
      <c r="J368">
        <v>0</v>
      </c>
      <c r="M368"/>
    </row>
    <row r="369" spans="1:13" x14ac:dyDescent="0.25">
      <c r="A369" t="s">
        <v>44</v>
      </c>
      <c r="B369" t="s">
        <v>134</v>
      </c>
      <c r="C369" s="2">
        <v>45644</v>
      </c>
      <c r="D369" s="91">
        <v>0</v>
      </c>
      <c r="E369" t="s">
        <v>23</v>
      </c>
      <c r="F369">
        <v>4040223</v>
      </c>
      <c r="G369" t="s">
        <v>252</v>
      </c>
      <c r="H369">
        <v>3.75</v>
      </c>
      <c r="I369">
        <v>1</v>
      </c>
      <c r="J369">
        <v>3.75</v>
      </c>
      <c r="M369"/>
    </row>
    <row r="370" spans="1:13" x14ac:dyDescent="0.25">
      <c r="A370" t="s">
        <v>44</v>
      </c>
      <c r="B370" t="s">
        <v>18</v>
      </c>
      <c r="C370" s="2">
        <v>45644</v>
      </c>
      <c r="D370" s="91">
        <v>0</v>
      </c>
      <c r="E370" t="s">
        <v>20</v>
      </c>
      <c r="F370">
        <v>4040224</v>
      </c>
      <c r="G370" t="s">
        <v>252</v>
      </c>
      <c r="H370">
        <v>3.75</v>
      </c>
      <c r="I370">
        <v>1</v>
      </c>
      <c r="J370">
        <v>3.75</v>
      </c>
      <c r="M370"/>
    </row>
    <row r="371" spans="1:13" hidden="1" x14ac:dyDescent="0.25">
      <c r="A371" t="s">
        <v>75</v>
      </c>
      <c r="B371" t="s">
        <v>65</v>
      </c>
      <c r="C371" s="2">
        <v>45644</v>
      </c>
      <c r="D371" s="91">
        <v>5</v>
      </c>
      <c r="E371" t="s">
        <v>23</v>
      </c>
      <c r="F371">
        <v>4040225</v>
      </c>
      <c r="G371" t="s">
        <v>252</v>
      </c>
      <c r="H371">
        <v>5</v>
      </c>
      <c r="I371">
        <v>0</v>
      </c>
      <c r="J371">
        <v>0</v>
      </c>
      <c r="M371"/>
    </row>
    <row r="372" spans="1:13" hidden="1" x14ac:dyDescent="0.25">
      <c r="A372" t="s">
        <v>75</v>
      </c>
      <c r="B372" t="s">
        <v>65</v>
      </c>
      <c r="C372" s="2">
        <v>45644</v>
      </c>
      <c r="D372" s="91">
        <v>3.75</v>
      </c>
      <c r="E372" t="s">
        <v>23</v>
      </c>
      <c r="F372">
        <v>4040226</v>
      </c>
      <c r="G372" t="s">
        <v>252</v>
      </c>
      <c r="H372">
        <v>3.75</v>
      </c>
      <c r="I372">
        <v>0</v>
      </c>
      <c r="J372">
        <v>0</v>
      </c>
      <c r="M372"/>
    </row>
    <row r="373" spans="1:13" x14ac:dyDescent="0.25">
      <c r="A373" t="s">
        <v>44</v>
      </c>
      <c r="B373" t="s">
        <v>134</v>
      </c>
      <c r="C373" s="2">
        <v>45644</v>
      </c>
      <c r="D373" s="91">
        <v>0</v>
      </c>
      <c r="E373" t="s">
        <v>23</v>
      </c>
      <c r="F373">
        <v>4040228</v>
      </c>
      <c r="G373" t="s">
        <v>252</v>
      </c>
      <c r="H373">
        <v>3.75</v>
      </c>
      <c r="I373">
        <v>1</v>
      </c>
      <c r="J373">
        <v>3.75</v>
      </c>
      <c r="M373"/>
    </row>
    <row r="374" spans="1:13" x14ac:dyDescent="0.25">
      <c r="A374" t="s">
        <v>44</v>
      </c>
      <c r="B374" t="s">
        <v>117</v>
      </c>
      <c r="C374" s="2">
        <v>45644</v>
      </c>
      <c r="D374" s="91">
        <v>3.75</v>
      </c>
      <c r="E374" t="s">
        <v>23</v>
      </c>
      <c r="F374">
        <v>4040229</v>
      </c>
      <c r="G374" t="s">
        <v>252</v>
      </c>
      <c r="H374">
        <v>3.75</v>
      </c>
      <c r="I374">
        <v>0</v>
      </c>
      <c r="J374">
        <v>0</v>
      </c>
      <c r="M374"/>
    </row>
    <row r="375" spans="1:13" x14ac:dyDescent="0.25">
      <c r="A375" t="s">
        <v>44</v>
      </c>
      <c r="B375" t="s">
        <v>134</v>
      </c>
      <c r="C375" s="2">
        <v>45644</v>
      </c>
      <c r="D375" s="91">
        <v>0</v>
      </c>
      <c r="E375" t="s">
        <v>23</v>
      </c>
      <c r="F375">
        <v>4040230</v>
      </c>
      <c r="G375" t="s">
        <v>252</v>
      </c>
      <c r="H375">
        <v>3.75</v>
      </c>
      <c r="I375">
        <v>1</v>
      </c>
      <c r="J375">
        <v>3.75</v>
      </c>
      <c r="M375"/>
    </row>
    <row r="376" spans="1:13" x14ac:dyDescent="0.25">
      <c r="A376" t="s">
        <v>44</v>
      </c>
      <c r="B376" t="s">
        <v>137</v>
      </c>
      <c r="C376" s="2">
        <v>45644</v>
      </c>
      <c r="D376" s="91">
        <v>0</v>
      </c>
      <c r="E376" t="s">
        <v>23</v>
      </c>
      <c r="F376">
        <v>4040231</v>
      </c>
      <c r="G376" t="s">
        <v>252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44</v>
      </c>
      <c r="B377" t="s">
        <v>18</v>
      </c>
      <c r="C377" s="2">
        <v>45644</v>
      </c>
      <c r="D377" s="91">
        <v>3.75</v>
      </c>
      <c r="E377" t="s">
        <v>20</v>
      </c>
      <c r="F377">
        <v>4040236</v>
      </c>
      <c r="G377" t="s">
        <v>252</v>
      </c>
      <c r="H377">
        <v>3.75</v>
      </c>
      <c r="I377">
        <v>0</v>
      </c>
      <c r="J377">
        <v>0</v>
      </c>
      <c r="M377"/>
    </row>
    <row r="378" spans="1:13" x14ac:dyDescent="0.25">
      <c r="A378" t="s">
        <v>44</v>
      </c>
      <c r="B378" t="s">
        <v>18</v>
      </c>
      <c r="C378" s="2">
        <v>45644</v>
      </c>
      <c r="D378" s="91">
        <v>0</v>
      </c>
      <c r="E378" t="s">
        <v>20</v>
      </c>
      <c r="F378">
        <v>4040237</v>
      </c>
      <c r="G378" t="s">
        <v>252</v>
      </c>
      <c r="H378">
        <v>3.75</v>
      </c>
      <c r="I378">
        <v>1</v>
      </c>
      <c r="J378">
        <v>3.75</v>
      </c>
      <c r="M378"/>
    </row>
    <row r="379" spans="1:13" hidden="1" x14ac:dyDescent="0.25">
      <c r="A379" t="s">
        <v>75</v>
      </c>
      <c r="B379" t="s">
        <v>140</v>
      </c>
      <c r="C379" s="2">
        <v>45644</v>
      </c>
      <c r="D379" s="91">
        <v>0</v>
      </c>
      <c r="E379" t="s">
        <v>23</v>
      </c>
      <c r="F379">
        <v>4040238</v>
      </c>
      <c r="G379" t="s">
        <v>252</v>
      </c>
      <c r="H379">
        <v>0</v>
      </c>
      <c r="I379">
        <v>0</v>
      </c>
      <c r="J379">
        <v>0</v>
      </c>
      <c r="M379"/>
    </row>
    <row r="380" spans="1:13" hidden="1" x14ac:dyDescent="0.25">
      <c r="A380" t="s">
        <v>75</v>
      </c>
      <c r="B380" t="s">
        <v>139</v>
      </c>
      <c r="C380" s="2">
        <v>45644</v>
      </c>
      <c r="D380" s="91">
        <v>0</v>
      </c>
      <c r="E380" t="s">
        <v>37</v>
      </c>
      <c r="F380">
        <v>4040248</v>
      </c>
      <c r="G380" t="s">
        <v>252</v>
      </c>
      <c r="H380">
        <v>0</v>
      </c>
      <c r="I380">
        <v>0</v>
      </c>
      <c r="J380">
        <v>0</v>
      </c>
      <c r="M380"/>
    </row>
    <row r="381" spans="1:13" hidden="1" x14ac:dyDescent="0.25">
      <c r="A381" t="s">
        <v>75</v>
      </c>
      <c r="B381" t="s">
        <v>18</v>
      </c>
      <c r="C381" s="2">
        <v>45644</v>
      </c>
      <c r="D381" s="91">
        <v>0</v>
      </c>
      <c r="E381" t="s">
        <v>23</v>
      </c>
      <c r="F381">
        <v>4040249</v>
      </c>
      <c r="G381" t="s">
        <v>252</v>
      </c>
      <c r="H381">
        <v>0</v>
      </c>
      <c r="I381">
        <v>0</v>
      </c>
      <c r="J381">
        <v>0</v>
      </c>
      <c r="M381"/>
    </row>
    <row r="382" spans="1:13" x14ac:dyDescent="0.25">
      <c r="A382" t="s">
        <v>44</v>
      </c>
      <c r="B382" t="s">
        <v>145</v>
      </c>
      <c r="C382" s="2">
        <v>45644</v>
      </c>
      <c r="D382" s="91">
        <v>0</v>
      </c>
      <c r="E382" t="s">
        <v>23</v>
      </c>
      <c r="F382">
        <v>4040256</v>
      </c>
      <c r="G382" t="s">
        <v>252</v>
      </c>
      <c r="H382">
        <v>3.75</v>
      </c>
      <c r="I382">
        <v>1</v>
      </c>
      <c r="J382">
        <v>3.75</v>
      </c>
      <c r="M382"/>
    </row>
    <row r="383" spans="1:13" x14ac:dyDescent="0.25">
      <c r="A383" t="s">
        <v>44</v>
      </c>
      <c r="B383" t="s">
        <v>18</v>
      </c>
      <c r="C383" s="2">
        <v>45644</v>
      </c>
      <c r="D383" s="91">
        <v>0</v>
      </c>
      <c r="E383" t="s">
        <v>20</v>
      </c>
      <c r="F383">
        <v>4040257</v>
      </c>
      <c r="G383" t="s">
        <v>252</v>
      </c>
      <c r="H383">
        <v>3.75</v>
      </c>
      <c r="I383">
        <v>1</v>
      </c>
      <c r="J383">
        <v>3.75</v>
      </c>
      <c r="M383"/>
    </row>
    <row r="384" spans="1:13" hidden="1" x14ac:dyDescent="0.25">
      <c r="A384" t="s">
        <v>73</v>
      </c>
      <c r="B384" t="s">
        <v>18</v>
      </c>
      <c r="C384" s="2">
        <v>45644</v>
      </c>
      <c r="D384" s="91">
        <v>0</v>
      </c>
      <c r="E384" t="s">
        <v>23</v>
      </c>
      <c r="F384">
        <v>4040258</v>
      </c>
      <c r="G384" t="s">
        <v>252</v>
      </c>
      <c r="H384">
        <v>0</v>
      </c>
      <c r="I384">
        <v>0</v>
      </c>
      <c r="J384">
        <v>0</v>
      </c>
      <c r="M384"/>
    </row>
    <row r="385" spans="1:13" hidden="1" x14ac:dyDescent="0.25">
      <c r="A385" t="s">
        <v>73</v>
      </c>
      <c r="B385" t="s">
        <v>65</v>
      </c>
      <c r="C385" s="2">
        <v>45644</v>
      </c>
      <c r="D385" s="91">
        <v>0</v>
      </c>
      <c r="E385" t="s">
        <v>23</v>
      </c>
      <c r="F385">
        <v>4040259</v>
      </c>
      <c r="G385" t="s">
        <v>252</v>
      </c>
      <c r="H385">
        <v>0</v>
      </c>
      <c r="I385">
        <v>0</v>
      </c>
      <c r="J385">
        <v>0</v>
      </c>
      <c r="M385"/>
    </row>
    <row r="386" spans="1:13" hidden="1" x14ac:dyDescent="0.25">
      <c r="A386" t="s">
        <v>75</v>
      </c>
      <c r="B386" t="s">
        <v>138</v>
      </c>
      <c r="C386" s="2">
        <v>45644</v>
      </c>
      <c r="D386" s="91">
        <v>5</v>
      </c>
      <c r="E386" t="s">
        <v>37</v>
      </c>
      <c r="F386">
        <v>4040260</v>
      </c>
      <c r="G386" t="s">
        <v>252</v>
      </c>
      <c r="H386">
        <v>5</v>
      </c>
      <c r="I386">
        <v>0</v>
      </c>
      <c r="J386">
        <v>0</v>
      </c>
      <c r="M386"/>
    </row>
    <row r="387" spans="1:13" hidden="1" x14ac:dyDescent="0.25">
      <c r="A387" t="s">
        <v>75</v>
      </c>
      <c r="B387" t="s">
        <v>138</v>
      </c>
      <c r="C387" s="2">
        <v>45644</v>
      </c>
      <c r="D387" s="91">
        <v>5.5</v>
      </c>
      <c r="E387" t="s">
        <v>37</v>
      </c>
      <c r="F387">
        <v>4040261</v>
      </c>
      <c r="G387" t="s">
        <v>252</v>
      </c>
      <c r="H387">
        <v>5.5</v>
      </c>
      <c r="I387">
        <v>0</v>
      </c>
      <c r="J387">
        <v>0</v>
      </c>
      <c r="M387"/>
    </row>
    <row r="388" spans="1:13" hidden="1" x14ac:dyDescent="0.25">
      <c r="A388" t="s">
        <v>75</v>
      </c>
      <c r="B388" t="s">
        <v>21</v>
      </c>
      <c r="C388" s="2">
        <v>45644</v>
      </c>
      <c r="D388" s="91">
        <v>5.5</v>
      </c>
      <c r="E388" t="s">
        <v>23</v>
      </c>
      <c r="F388">
        <v>4040262</v>
      </c>
      <c r="G388" t="s">
        <v>252</v>
      </c>
      <c r="H388">
        <v>5.5</v>
      </c>
      <c r="I388">
        <v>0</v>
      </c>
      <c r="J388">
        <v>0</v>
      </c>
      <c r="M388"/>
    </row>
    <row r="389" spans="1:13" hidden="1" x14ac:dyDescent="0.25">
      <c r="A389" t="s">
        <v>75</v>
      </c>
      <c r="B389" t="s">
        <v>138</v>
      </c>
      <c r="C389" s="2">
        <v>45644</v>
      </c>
      <c r="D389" s="91">
        <v>5</v>
      </c>
      <c r="E389" t="s">
        <v>37</v>
      </c>
      <c r="F389">
        <v>4040263</v>
      </c>
      <c r="G389" t="s">
        <v>252</v>
      </c>
      <c r="H389">
        <v>5</v>
      </c>
      <c r="I389">
        <v>0</v>
      </c>
      <c r="J389">
        <v>0</v>
      </c>
      <c r="M389"/>
    </row>
    <row r="390" spans="1:13" hidden="1" x14ac:dyDescent="0.25">
      <c r="A390" t="s">
        <v>73</v>
      </c>
      <c r="B390" t="s">
        <v>18</v>
      </c>
      <c r="C390" s="2">
        <v>45644</v>
      </c>
      <c r="D390" s="91">
        <v>0</v>
      </c>
      <c r="E390" t="s">
        <v>23</v>
      </c>
      <c r="F390">
        <v>4040266</v>
      </c>
      <c r="G390" t="s">
        <v>252</v>
      </c>
      <c r="H390">
        <v>0</v>
      </c>
      <c r="I390">
        <v>0</v>
      </c>
      <c r="J390">
        <v>0</v>
      </c>
      <c r="M390"/>
    </row>
    <row r="391" spans="1:13" x14ac:dyDescent="0.25">
      <c r="A391" t="s">
        <v>44</v>
      </c>
      <c r="B391" t="s">
        <v>137</v>
      </c>
      <c r="C391" s="2">
        <v>45644</v>
      </c>
      <c r="D391" s="91">
        <v>0</v>
      </c>
      <c r="E391" t="s">
        <v>23</v>
      </c>
      <c r="F391">
        <v>4040269</v>
      </c>
      <c r="G391" t="s">
        <v>252</v>
      </c>
      <c r="H391">
        <v>3.75</v>
      </c>
      <c r="I391">
        <v>1</v>
      </c>
      <c r="J391">
        <v>3.75</v>
      </c>
      <c r="M391"/>
    </row>
    <row r="392" spans="1:13" x14ac:dyDescent="0.25">
      <c r="A392" t="s">
        <v>44</v>
      </c>
      <c r="B392" t="s">
        <v>18</v>
      </c>
      <c r="C392" s="2">
        <v>45644</v>
      </c>
      <c r="D392" s="91">
        <v>0</v>
      </c>
      <c r="E392" t="s">
        <v>20</v>
      </c>
      <c r="F392">
        <v>4040270</v>
      </c>
      <c r="G392" t="s">
        <v>252</v>
      </c>
      <c r="H392">
        <v>3.75</v>
      </c>
      <c r="I392">
        <v>1</v>
      </c>
      <c r="J392">
        <v>3.75</v>
      </c>
      <c r="M392"/>
    </row>
    <row r="393" spans="1:13" hidden="1" x14ac:dyDescent="0.25">
      <c r="A393" t="s">
        <v>73</v>
      </c>
      <c r="B393" t="s">
        <v>136</v>
      </c>
      <c r="C393" s="2">
        <v>45644</v>
      </c>
      <c r="D393" s="91">
        <v>0</v>
      </c>
      <c r="E393" t="s">
        <v>37</v>
      </c>
      <c r="F393">
        <v>4040279</v>
      </c>
      <c r="G393" t="s">
        <v>252</v>
      </c>
      <c r="H393">
        <v>0</v>
      </c>
      <c r="I393">
        <v>0</v>
      </c>
      <c r="J393">
        <v>0</v>
      </c>
      <c r="M393"/>
    </row>
    <row r="394" spans="1:13" hidden="1" x14ac:dyDescent="0.25">
      <c r="A394" t="s">
        <v>73</v>
      </c>
      <c r="B394" t="s">
        <v>21</v>
      </c>
      <c r="C394" s="2">
        <v>45644</v>
      </c>
      <c r="D394" s="91">
        <v>0</v>
      </c>
      <c r="E394" t="s">
        <v>23</v>
      </c>
      <c r="F394">
        <v>4040280</v>
      </c>
      <c r="G394" t="s">
        <v>252</v>
      </c>
      <c r="H394">
        <v>0</v>
      </c>
      <c r="I394">
        <v>0</v>
      </c>
      <c r="J394">
        <v>0</v>
      </c>
      <c r="M394"/>
    </row>
    <row r="395" spans="1:13" hidden="1" x14ac:dyDescent="0.25">
      <c r="A395" t="s">
        <v>73</v>
      </c>
      <c r="B395" t="s">
        <v>133</v>
      </c>
      <c r="C395" s="2">
        <v>45644</v>
      </c>
      <c r="D395" s="91">
        <v>0</v>
      </c>
      <c r="E395" t="s">
        <v>23</v>
      </c>
      <c r="F395">
        <v>4040293</v>
      </c>
      <c r="G395" t="s">
        <v>252</v>
      </c>
      <c r="H395">
        <v>0</v>
      </c>
      <c r="I395">
        <v>0</v>
      </c>
      <c r="J395">
        <v>0</v>
      </c>
      <c r="M395"/>
    </row>
    <row r="396" spans="1:13" hidden="1" x14ac:dyDescent="0.25">
      <c r="A396" t="s">
        <v>73</v>
      </c>
      <c r="B396" t="s">
        <v>140</v>
      </c>
      <c r="C396" s="2">
        <v>45644</v>
      </c>
      <c r="D396" s="91">
        <v>0</v>
      </c>
      <c r="E396" t="s">
        <v>23</v>
      </c>
      <c r="F396">
        <v>4040294</v>
      </c>
      <c r="G396" t="s">
        <v>252</v>
      </c>
      <c r="H396">
        <v>0</v>
      </c>
      <c r="I396">
        <v>0</v>
      </c>
      <c r="J396">
        <v>0</v>
      </c>
      <c r="M396"/>
    </row>
    <row r="397" spans="1:13" hidden="1" x14ac:dyDescent="0.25">
      <c r="A397" t="s">
        <v>73</v>
      </c>
      <c r="B397" t="s">
        <v>143</v>
      </c>
      <c r="C397" s="2">
        <v>45644</v>
      </c>
      <c r="D397" s="91">
        <v>0</v>
      </c>
      <c r="E397" t="s">
        <v>23</v>
      </c>
      <c r="F397">
        <v>4040300</v>
      </c>
      <c r="G397" t="s">
        <v>252</v>
      </c>
      <c r="H397">
        <v>0</v>
      </c>
      <c r="I397">
        <v>0</v>
      </c>
      <c r="J397">
        <v>0</v>
      </c>
      <c r="M397"/>
    </row>
    <row r="398" spans="1:13" hidden="1" x14ac:dyDescent="0.25">
      <c r="A398" t="s">
        <v>73</v>
      </c>
      <c r="B398" t="s">
        <v>21</v>
      </c>
      <c r="C398" s="2">
        <v>45644</v>
      </c>
      <c r="D398" s="91">
        <v>5</v>
      </c>
      <c r="E398" t="s">
        <v>23</v>
      </c>
      <c r="F398">
        <v>4040306</v>
      </c>
      <c r="G398" t="s">
        <v>252</v>
      </c>
      <c r="H398">
        <v>5</v>
      </c>
      <c r="I398">
        <v>0</v>
      </c>
      <c r="J398">
        <v>0</v>
      </c>
      <c r="M398"/>
    </row>
    <row r="399" spans="1:13" x14ac:dyDescent="0.25">
      <c r="A399" t="s">
        <v>44</v>
      </c>
      <c r="B399" t="s">
        <v>117</v>
      </c>
      <c r="C399" s="2">
        <v>45644</v>
      </c>
      <c r="D399" s="91">
        <v>0</v>
      </c>
      <c r="E399" t="s">
        <v>23</v>
      </c>
      <c r="F399">
        <v>4040317</v>
      </c>
      <c r="G399" t="s">
        <v>252</v>
      </c>
      <c r="H399">
        <v>3.75</v>
      </c>
      <c r="I399">
        <v>1</v>
      </c>
      <c r="J399">
        <v>3.75</v>
      </c>
      <c r="M399"/>
    </row>
    <row r="400" spans="1:13" x14ac:dyDescent="0.25">
      <c r="A400" t="s">
        <v>44</v>
      </c>
      <c r="B400" t="s">
        <v>18</v>
      </c>
      <c r="C400" s="2">
        <v>45644</v>
      </c>
      <c r="D400" s="91">
        <v>0</v>
      </c>
      <c r="E400" t="s">
        <v>20</v>
      </c>
      <c r="F400">
        <v>4040318</v>
      </c>
      <c r="G400" t="s">
        <v>252</v>
      </c>
      <c r="H400">
        <v>3.75</v>
      </c>
      <c r="I400">
        <v>1</v>
      </c>
      <c r="J400">
        <v>3.75</v>
      </c>
      <c r="M400"/>
    </row>
    <row r="401" spans="1:13" x14ac:dyDescent="0.25">
      <c r="A401" t="s">
        <v>44</v>
      </c>
      <c r="B401" t="s">
        <v>18</v>
      </c>
      <c r="C401" s="2">
        <v>45644</v>
      </c>
      <c r="D401" s="91">
        <v>3.75</v>
      </c>
      <c r="E401" t="s">
        <v>20</v>
      </c>
      <c r="F401">
        <v>4040319</v>
      </c>
      <c r="G401" t="s">
        <v>252</v>
      </c>
      <c r="H401">
        <v>3.75</v>
      </c>
      <c r="I401">
        <v>0</v>
      </c>
      <c r="J401">
        <v>0</v>
      </c>
      <c r="M401"/>
    </row>
    <row r="402" spans="1:13" x14ac:dyDescent="0.25">
      <c r="A402" t="s">
        <v>44</v>
      </c>
      <c r="B402" t="s">
        <v>117</v>
      </c>
      <c r="C402" s="2">
        <v>45644</v>
      </c>
      <c r="D402" s="91">
        <v>0</v>
      </c>
      <c r="E402" t="s">
        <v>23</v>
      </c>
      <c r="F402">
        <v>4040320</v>
      </c>
      <c r="G402" t="s">
        <v>252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44</v>
      </c>
      <c r="B403" t="s">
        <v>45</v>
      </c>
      <c r="C403" s="2">
        <v>45644</v>
      </c>
      <c r="D403" s="91">
        <v>0</v>
      </c>
      <c r="E403" t="s">
        <v>23</v>
      </c>
      <c r="F403">
        <v>4040325</v>
      </c>
      <c r="G403" t="s">
        <v>252</v>
      </c>
      <c r="H403">
        <v>3.75</v>
      </c>
      <c r="I403">
        <v>1</v>
      </c>
      <c r="J403">
        <v>3.75</v>
      </c>
      <c r="M403"/>
    </row>
    <row r="404" spans="1:13" x14ac:dyDescent="0.25">
      <c r="A404" t="s">
        <v>44</v>
      </c>
      <c r="B404" t="s">
        <v>18</v>
      </c>
      <c r="C404" s="2">
        <v>45644</v>
      </c>
      <c r="D404" s="91">
        <v>3.75</v>
      </c>
      <c r="E404" t="s">
        <v>20</v>
      </c>
      <c r="F404">
        <v>4040333</v>
      </c>
      <c r="G404" t="s">
        <v>252</v>
      </c>
      <c r="H404">
        <v>3.75</v>
      </c>
      <c r="I404">
        <v>0</v>
      </c>
      <c r="J404">
        <v>0</v>
      </c>
      <c r="M404"/>
    </row>
    <row r="405" spans="1:13" x14ac:dyDescent="0.25">
      <c r="A405" t="s">
        <v>44</v>
      </c>
      <c r="B405" t="s">
        <v>117</v>
      </c>
      <c r="C405" s="2">
        <v>45644</v>
      </c>
      <c r="D405" s="91">
        <v>0</v>
      </c>
      <c r="E405" t="s">
        <v>23</v>
      </c>
      <c r="F405">
        <v>4040334</v>
      </c>
      <c r="G405" t="s">
        <v>252</v>
      </c>
      <c r="H405">
        <v>3.75</v>
      </c>
      <c r="I405">
        <v>1</v>
      </c>
      <c r="J405">
        <v>3.75</v>
      </c>
      <c r="M405"/>
    </row>
    <row r="406" spans="1:13" hidden="1" x14ac:dyDescent="0.25">
      <c r="A406" t="s">
        <v>73</v>
      </c>
      <c r="B406" t="s">
        <v>18</v>
      </c>
      <c r="C406" s="2">
        <v>45644</v>
      </c>
      <c r="D406" s="91">
        <v>0</v>
      </c>
      <c r="E406" t="s">
        <v>23</v>
      </c>
      <c r="F406">
        <v>4040335</v>
      </c>
      <c r="G406" t="s">
        <v>252</v>
      </c>
      <c r="H406">
        <v>0</v>
      </c>
      <c r="I406">
        <v>0</v>
      </c>
      <c r="J406">
        <v>0</v>
      </c>
      <c r="M406"/>
    </row>
    <row r="407" spans="1:13" x14ac:dyDescent="0.25">
      <c r="A407" t="s">
        <v>44</v>
      </c>
      <c r="B407" t="s">
        <v>18</v>
      </c>
      <c r="C407" s="2">
        <v>45644</v>
      </c>
      <c r="D407" s="91">
        <v>0</v>
      </c>
      <c r="E407" t="s">
        <v>20</v>
      </c>
      <c r="F407">
        <v>4040342</v>
      </c>
      <c r="G407" t="s">
        <v>252</v>
      </c>
      <c r="H407">
        <v>3.75</v>
      </c>
      <c r="I407">
        <v>1</v>
      </c>
      <c r="J407">
        <v>3.75</v>
      </c>
      <c r="M407"/>
    </row>
    <row r="408" spans="1:13" hidden="1" x14ac:dyDescent="0.25">
      <c r="A408" t="s">
        <v>73</v>
      </c>
      <c r="B408" t="s">
        <v>144</v>
      </c>
      <c r="C408" s="2">
        <v>45644</v>
      </c>
      <c r="D408" s="91">
        <v>5</v>
      </c>
      <c r="E408" t="s">
        <v>37</v>
      </c>
      <c r="F408">
        <v>4040343</v>
      </c>
      <c r="G408" t="s">
        <v>252</v>
      </c>
      <c r="H408">
        <v>5</v>
      </c>
      <c r="I408">
        <v>0</v>
      </c>
      <c r="J408">
        <v>0</v>
      </c>
      <c r="M408"/>
    </row>
    <row r="409" spans="1:13" hidden="1" x14ac:dyDescent="0.25">
      <c r="A409" t="s">
        <v>73</v>
      </c>
      <c r="B409" t="s">
        <v>136</v>
      </c>
      <c r="C409" s="2">
        <v>45644</v>
      </c>
      <c r="D409" s="91">
        <v>5</v>
      </c>
      <c r="E409" t="s">
        <v>23</v>
      </c>
      <c r="F409">
        <v>4040344</v>
      </c>
      <c r="G409" t="s">
        <v>252</v>
      </c>
      <c r="H409">
        <v>5</v>
      </c>
      <c r="I409">
        <v>0</v>
      </c>
      <c r="J409">
        <v>0</v>
      </c>
      <c r="M409"/>
    </row>
    <row r="410" spans="1:13" hidden="1" x14ac:dyDescent="0.25">
      <c r="A410" t="s">
        <v>73</v>
      </c>
      <c r="B410" t="s">
        <v>140</v>
      </c>
      <c r="C410" s="2">
        <v>45644</v>
      </c>
      <c r="D410" s="91">
        <v>0</v>
      </c>
      <c r="E410" t="s">
        <v>23</v>
      </c>
      <c r="F410">
        <v>4040346</v>
      </c>
      <c r="G410" t="s">
        <v>252</v>
      </c>
      <c r="H410">
        <v>0</v>
      </c>
      <c r="I410">
        <v>0</v>
      </c>
      <c r="J410">
        <v>0</v>
      </c>
      <c r="M410"/>
    </row>
    <row r="411" spans="1:13" hidden="1" x14ac:dyDescent="0.25">
      <c r="A411" t="s">
        <v>73</v>
      </c>
      <c r="B411" t="s">
        <v>135</v>
      </c>
      <c r="C411" s="2">
        <v>45644</v>
      </c>
      <c r="D411" s="91">
        <v>0</v>
      </c>
      <c r="E411" t="s">
        <v>23</v>
      </c>
      <c r="F411">
        <v>4040347</v>
      </c>
      <c r="G411" t="s">
        <v>252</v>
      </c>
      <c r="H411">
        <v>0</v>
      </c>
      <c r="I411">
        <v>0</v>
      </c>
      <c r="J411">
        <v>0</v>
      </c>
      <c r="M411"/>
    </row>
    <row r="412" spans="1:13" hidden="1" x14ac:dyDescent="0.25">
      <c r="A412" t="s">
        <v>73</v>
      </c>
      <c r="B412" t="s">
        <v>18</v>
      </c>
      <c r="C412" s="2">
        <v>45644</v>
      </c>
      <c r="D412" s="91">
        <v>0</v>
      </c>
      <c r="E412" t="s">
        <v>23</v>
      </c>
      <c r="F412">
        <v>4040348</v>
      </c>
      <c r="G412" t="s">
        <v>252</v>
      </c>
      <c r="H412">
        <v>0</v>
      </c>
      <c r="I412">
        <v>0</v>
      </c>
      <c r="J412">
        <v>0</v>
      </c>
      <c r="M412"/>
    </row>
    <row r="413" spans="1:13" hidden="1" x14ac:dyDescent="0.25">
      <c r="A413" t="s">
        <v>73</v>
      </c>
      <c r="B413" t="s">
        <v>65</v>
      </c>
      <c r="C413" s="2">
        <v>45644</v>
      </c>
      <c r="D413" s="91">
        <v>0</v>
      </c>
      <c r="E413" t="s">
        <v>23</v>
      </c>
      <c r="F413">
        <v>4040349</v>
      </c>
      <c r="G413" t="s">
        <v>252</v>
      </c>
      <c r="H413">
        <v>0</v>
      </c>
      <c r="I413">
        <v>0</v>
      </c>
      <c r="J413">
        <v>0</v>
      </c>
      <c r="M413"/>
    </row>
    <row r="414" spans="1:13" hidden="1" x14ac:dyDescent="0.25">
      <c r="A414" t="s">
        <v>73</v>
      </c>
      <c r="B414" t="s">
        <v>139</v>
      </c>
      <c r="C414" s="2">
        <v>45644</v>
      </c>
      <c r="D414" s="91">
        <v>0</v>
      </c>
      <c r="E414" t="s">
        <v>37</v>
      </c>
      <c r="F414">
        <v>4040352</v>
      </c>
      <c r="G414" t="s">
        <v>252</v>
      </c>
      <c r="H414">
        <v>0</v>
      </c>
      <c r="I414">
        <v>0</v>
      </c>
      <c r="J414">
        <v>0</v>
      </c>
      <c r="M414"/>
    </row>
    <row r="415" spans="1:13" hidden="1" x14ac:dyDescent="0.25">
      <c r="A415" t="s">
        <v>73</v>
      </c>
      <c r="B415" t="s">
        <v>133</v>
      </c>
      <c r="C415" s="2">
        <v>45644</v>
      </c>
      <c r="D415" s="91">
        <v>0</v>
      </c>
      <c r="E415" t="s">
        <v>23</v>
      </c>
      <c r="F415">
        <v>4040353</v>
      </c>
      <c r="G415" t="s">
        <v>252</v>
      </c>
      <c r="H415">
        <v>0</v>
      </c>
      <c r="I415">
        <v>0</v>
      </c>
      <c r="J415">
        <v>0</v>
      </c>
      <c r="M415"/>
    </row>
    <row r="416" spans="1:13" x14ac:dyDescent="0.25">
      <c r="A416" t="s">
        <v>44</v>
      </c>
      <c r="B416" t="s">
        <v>145</v>
      </c>
      <c r="C416" s="2">
        <v>45644</v>
      </c>
      <c r="D416" s="91">
        <v>0</v>
      </c>
      <c r="E416" t="s">
        <v>23</v>
      </c>
      <c r="F416">
        <v>4040356</v>
      </c>
      <c r="G416" t="s">
        <v>252</v>
      </c>
      <c r="H416">
        <v>3.75</v>
      </c>
      <c r="I416">
        <v>1</v>
      </c>
      <c r="J416">
        <v>3.75</v>
      </c>
      <c r="M416"/>
    </row>
    <row r="417" spans="1:13" hidden="1" x14ac:dyDescent="0.25">
      <c r="A417" t="s">
        <v>75</v>
      </c>
      <c r="B417" t="s">
        <v>139</v>
      </c>
      <c r="C417" s="2">
        <v>45644</v>
      </c>
      <c r="D417" s="91">
        <v>0</v>
      </c>
      <c r="E417" t="s">
        <v>37</v>
      </c>
      <c r="F417">
        <v>4040358</v>
      </c>
      <c r="G417" t="s">
        <v>252</v>
      </c>
      <c r="H417">
        <v>0</v>
      </c>
      <c r="I417">
        <v>0</v>
      </c>
      <c r="J417">
        <v>0</v>
      </c>
      <c r="M417"/>
    </row>
    <row r="418" spans="1:13" hidden="1" x14ac:dyDescent="0.25">
      <c r="A418" t="s">
        <v>75</v>
      </c>
      <c r="B418" t="s">
        <v>18</v>
      </c>
      <c r="C418" s="2">
        <v>45644</v>
      </c>
      <c r="D418" s="91">
        <v>0</v>
      </c>
      <c r="E418" t="s">
        <v>23</v>
      </c>
      <c r="F418">
        <v>4040359</v>
      </c>
      <c r="G418" t="s">
        <v>252</v>
      </c>
      <c r="H418">
        <v>0</v>
      </c>
      <c r="I418">
        <v>0</v>
      </c>
      <c r="J418">
        <v>0</v>
      </c>
      <c r="M418"/>
    </row>
    <row r="419" spans="1:13" x14ac:dyDescent="0.25">
      <c r="A419" t="s">
        <v>44</v>
      </c>
      <c r="B419" t="s">
        <v>45</v>
      </c>
      <c r="C419" s="2">
        <v>45644</v>
      </c>
      <c r="D419" s="91">
        <v>0</v>
      </c>
      <c r="E419" t="s">
        <v>23</v>
      </c>
      <c r="F419">
        <v>4040360</v>
      </c>
      <c r="G419" t="s">
        <v>252</v>
      </c>
      <c r="H419">
        <v>3.75</v>
      </c>
      <c r="I419">
        <v>1</v>
      </c>
      <c r="J419">
        <v>3.75</v>
      </c>
      <c r="M419"/>
    </row>
    <row r="420" spans="1:13" x14ac:dyDescent="0.25">
      <c r="A420" t="s">
        <v>44</v>
      </c>
      <c r="B420" t="s">
        <v>145</v>
      </c>
      <c r="C420" s="2">
        <v>45644</v>
      </c>
      <c r="D420" s="91">
        <v>0</v>
      </c>
      <c r="E420" t="s">
        <v>23</v>
      </c>
      <c r="F420">
        <v>4040361</v>
      </c>
      <c r="G420" t="s">
        <v>252</v>
      </c>
      <c r="H420">
        <v>0</v>
      </c>
      <c r="I420">
        <v>0</v>
      </c>
      <c r="J420">
        <v>0</v>
      </c>
      <c r="M420"/>
    </row>
    <row r="421" spans="1:13" hidden="1" x14ac:dyDescent="0.25">
      <c r="A421" t="s">
        <v>73</v>
      </c>
      <c r="B421" t="s">
        <v>65</v>
      </c>
      <c r="C421" s="2">
        <v>45644</v>
      </c>
      <c r="D421" s="91">
        <v>0</v>
      </c>
      <c r="E421" t="s">
        <v>23</v>
      </c>
      <c r="F421">
        <v>4040364</v>
      </c>
      <c r="G421" t="s">
        <v>252</v>
      </c>
      <c r="H421">
        <v>5</v>
      </c>
      <c r="I421">
        <v>1</v>
      </c>
      <c r="J421">
        <v>5</v>
      </c>
      <c r="M421"/>
    </row>
    <row r="422" spans="1:13" x14ac:dyDescent="0.25">
      <c r="A422" t="s">
        <v>44</v>
      </c>
      <c r="B422" t="s">
        <v>117</v>
      </c>
      <c r="C422" s="2">
        <v>45644</v>
      </c>
      <c r="D422" s="91">
        <v>0</v>
      </c>
      <c r="E422" t="s">
        <v>23</v>
      </c>
      <c r="F422">
        <v>4040365</v>
      </c>
      <c r="G422" t="s">
        <v>252</v>
      </c>
      <c r="H422">
        <v>3.75</v>
      </c>
      <c r="I422">
        <v>1</v>
      </c>
      <c r="J422">
        <v>3.75</v>
      </c>
      <c r="M422"/>
    </row>
    <row r="423" spans="1:13" hidden="1" x14ac:dyDescent="0.25">
      <c r="A423" t="s">
        <v>75</v>
      </c>
      <c r="B423" t="s">
        <v>18</v>
      </c>
      <c r="C423" s="2">
        <v>45644</v>
      </c>
      <c r="D423" s="91">
        <v>0</v>
      </c>
      <c r="E423" t="s">
        <v>23</v>
      </c>
      <c r="F423">
        <v>4040366</v>
      </c>
      <c r="G423" t="s">
        <v>252</v>
      </c>
      <c r="H423">
        <v>0</v>
      </c>
      <c r="I423">
        <v>0</v>
      </c>
      <c r="J423">
        <v>0</v>
      </c>
      <c r="M423"/>
    </row>
    <row r="424" spans="1:13" hidden="1" x14ac:dyDescent="0.25">
      <c r="A424" t="s">
        <v>75</v>
      </c>
      <c r="B424" t="s">
        <v>138</v>
      </c>
      <c r="C424" s="2">
        <v>45644</v>
      </c>
      <c r="D424" s="91">
        <v>0</v>
      </c>
      <c r="E424" t="s">
        <v>37</v>
      </c>
      <c r="F424">
        <v>4040367</v>
      </c>
      <c r="G424" t="s">
        <v>252</v>
      </c>
      <c r="H424">
        <v>0</v>
      </c>
      <c r="I424">
        <v>0</v>
      </c>
      <c r="J424">
        <v>0</v>
      </c>
      <c r="M424"/>
    </row>
    <row r="425" spans="1:13" x14ac:dyDescent="0.25">
      <c r="A425" t="s">
        <v>44</v>
      </c>
      <c r="B425" t="s">
        <v>45</v>
      </c>
      <c r="C425" s="2">
        <v>45644</v>
      </c>
      <c r="D425" s="91">
        <v>0</v>
      </c>
      <c r="E425" t="s">
        <v>23</v>
      </c>
      <c r="F425">
        <v>4040368</v>
      </c>
      <c r="G425" t="s">
        <v>252</v>
      </c>
      <c r="H425">
        <v>3.75</v>
      </c>
      <c r="I425">
        <v>1</v>
      </c>
      <c r="J425">
        <v>3.75</v>
      </c>
      <c r="M425"/>
    </row>
    <row r="426" spans="1:13" x14ac:dyDescent="0.25">
      <c r="A426" t="s">
        <v>44</v>
      </c>
      <c r="B426" t="s">
        <v>145</v>
      </c>
      <c r="C426" s="2">
        <v>45644</v>
      </c>
      <c r="D426" s="91">
        <v>0</v>
      </c>
      <c r="E426" t="s">
        <v>23</v>
      </c>
      <c r="F426">
        <v>4040369</v>
      </c>
      <c r="G426" t="s">
        <v>252</v>
      </c>
      <c r="H426">
        <v>3.75</v>
      </c>
      <c r="I426">
        <v>1</v>
      </c>
      <c r="J426">
        <v>3.75</v>
      </c>
      <c r="M426"/>
    </row>
    <row r="427" spans="1:13" x14ac:dyDescent="0.25">
      <c r="A427" t="s">
        <v>44</v>
      </c>
      <c r="B427" t="s">
        <v>145</v>
      </c>
      <c r="C427" s="2">
        <v>45644</v>
      </c>
      <c r="D427" s="91">
        <v>0</v>
      </c>
      <c r="E427" t="s">
        <v>23</v>
      </c>
      <c r="F427">
        <v>4040373</v>
      </c>
      <c r="G427" t="s">
        <v>252</v>
      </c>
      <c r="H427">
        <v>3.75</v>
      </c>
      <c r="I427">
        <v>1</v>
      </c>
      <c r="J427">
        <v>3.75</v>
      </c>
      <c r="M427"/>
    </row>
    <row r="428" spans="1:13" x14ac:dyDescent="0.25">
      <c r="A428" t="s">
        <v>44</v>
      </c>
      <c r="B428" t="s">
        <v>145</v>
      </c>
      <c r="C428" s="2">
        <v>45644</v>
      </c>
      <c r="D428" s="91">
        <v>0</v>
      </c>
      <c r="E428" t="s">
        <v>23</v>
      </c>
      <c r="F428">
        <v>4040374</v>
      </c>
      <c r="G428" t="s">
        <v>252</v>
      </c>
      <c r="H428">
        <v>0</v>
      </c>
      <c r="I428">
        <v>0</v>
      </c>
      <c r="J428">
        <v>0</v>
      </c>
      <c r="M428"/>
    </row>
    <row r="429" spans="1:13" x14ac:dyDescent="0.25">
      <c r="A429" t="s">
        <v>44</v>
      </c>
      <c r="B429" t="s">
        <v>117</v>
      </c>
      <c r="C429" s="2">
        <v>45644</v>
      </c>
      <c r="D429" s="91">
        <v>0</v>
      </c>
      <c r="E429" t="s">
        <v>23</v>
      </c>
      <c r="F429">
        <v>4040375</v>
      </c>
      <c r="G429" t="s">
        <v>252</v>
      </c>
      <c r="H429">
        <v>3.75</v>
      </c>
      <c r="I429">
        <v>1</v>
      </c>
      <c r="J429">
        <v>3.75</v>
      </c>
      <c r="M429"/>
    </row>
    <row r="430" spans="1:13" x14ac:dyDescent="0.25">
      <c r="A430" t="s">
        <v>44</v>
      </c>
      <c r="B430" t="s">
        <v>145</v>
      </c>
      <c r="C430" s="2">
        <v>45644</v>
      </c>
      <c r="D430" s="91">
        <v>0</v>
      </c>
      <c r="E430" t="s">
        <v>23</v>
      </c>
      <c r="F430">
        <v>4040376</v>
      </c>
      <c r="G430" t="s">
        <v>252</v>
      </c>
      <c r="H430">
        <v>3.75</v>
      </c>
      <c r="I430">
        <v>1</v>
      </c>
      <c r="J430">
        <v>3.75</v>
      </c>
      <c r="M430"/>
    </row>
    <row r="431" spans="1:13" x14ac:dyDescent="0.25">
      <c r="A431" t="s">
        <v>44</v>
      </c>
      <c r="B431" t="s">
        <v>18</v>
      </c>
      <c r="C431" s="2">
        <v>45644</v>
      </c>
      <c r="D431" s="91">
        <v>0</v>
      </c>
      <c r="E431" t="s">
        <v>20</v>
      </c>
      <c r="F431">
        <v>4040377</v>
      </c>
      <c r="G431" t="s">
        <v>252</v>
      </c>
      <c r="H431">
        <v>3.75</v>
      </c>
      <c r="I431">
        <v>1</v>
      </c>
      <c r="J431">
        <v>3.75</v>
      </c>
      <c r="M431"/>
    </row>
    <row r="432" spans="1:13" hidden="1" x14ac:dyDescent="0.25">
      <c r="A432" t="s">
        <v>75</v>
      </c>
      <c r="B432" t="s">
        <v>18</v>
      </c>
      <c r="C432" s="2">
        <v>45644</v>
      </c>
      <c r="D432" s="91">
        <v>0</v>
      </c>
      <c r="E432" t="s">
        <v>20</v>
      </c>
      <c r="F432">
        <v>4040384</v>
      </c>
      <c r="G432" t="s">
        <v>252</v>
      </c>
      <c r="H432">
        <v>0</v>
      </c>
      <c r="I432">
        <v>0</v>
      </c>
      <c r="J432">
        <v>0</v>
      </c>
      <c r="M432"/>
    </row>
    <row r="433" spans="1:13" hidden="1" x14ac:dyDescent="0.25">
      <c r="A433" t="s">
        <v>75</v>
      </c>
      <c r="B433" t="s">
        <v>138</v>
      </c>
      <c r="C433" s="2">
        <v>45644</v>
      </c>
      <c r="D433" s="91">
        <v>5.5</v>
      </c>
      <c r="E433" t="s">
        <v>37</v>
      </c>
      <c r="F433">
        <v>4040385</v>
      </c>
      <c r="G433" t="s">
        <v>252</v>
      </c>
      <c r="H433">
        <v>5.5</v>
      </c>
      <c r="I433">
        <v>0</v>
      </c>
      <c r="J433">
        <v>0</v>
      </c>
      <c r="M433"/>
    </row>
    <row r="434" spans="1:13" hidden="1" x14ac:dyDescent="0.25">
      <c r="A434" t="s">
        <v>75</v>
      </c>
      <c r="B434" t="s">
        <v>136</v>
      </c>
      <c r="C434" s="2">
        <v>45644</v>
      </c>
      <c r="D434" s="91">
        <v>0</v>
      </c>
      <c r="E434" t="s">
        <v>37</v>
      </c>
      <c r="F434">
        <v>4040386</v>
      </c>
      <c r="G434" t="s">
        <v>252</v>
      </c>
      <c r="H434">
        <v>0</v>
      </c>
      <c r="I434">
        <v>0</v>
      </c>
      <c r="J434">
        <v>0</v>
      </c>
      <c r="M434"/>
    </row>
    <row r="435" spans="1:13" hidden="1" x14ac:dyDescent="0.25">
      <c r="A435" t="s">
        <v>75</v>
      </c>
      <c r="B435" t="s">
        <v>144</v>
      </c>
      <c r="C435" s="2">
        <v>45644</v>
      </c>
      <c r="D435" s="91">
        <v>0</v>
      </c>
      <c r="E435" t="s">
        <v>37</v>
      </c>
      <c r="F435">
        <v>4040387</v>
      </c>
      <c r="G435" t="s">
        <v>252</v>
      </c>
      <c r="H435">
        <v>0</v>
      </c>
      <c r="I435">
        <v>0</v>
      </c>
      <c r="J435">
        <v>0</v>
      </c>
      <c r="M435"/>
    </row>
    <row r="436" spans="1:13" hidden="1" x14ac:dyDescent="0.25">
      <c r="A436" t="s">
        <v>75</v>
      </c>
      <c r="B436" t="s">
        <v>136</v>
      </c>
      <c r="C436" s="2">
        <v>45644</v>
      </c>
      <c r="D436" s="91">
        <v>0</v>
      </c>
      <c r="E436" t="s">
        <v>37</v>
      </c>
      <c r="F436">
        <v>4040388</v>
      </c>
      <c r="G436" t="s">
        <v>252</v>
      </c>
      <c r="H436">
        <v>0</v>
      </c>
      <c r="I436">
        <v>0</v>
      </c>
      <c r="J436">
        <v>0</v>
      </c>
      <c r="M436"/>
    </row>
    <row r="437" spans="1:13" hidden="1" x14ac:dyDescent="0.25">
      <c r="A437" t="s">
        <v>73</v>
      </c>
      <c r="B437" t="s">
        <v>21</v>
      </c>
      <c r="C437" s="2">
        <v>45644</v>
      </c>
      <c r="D437" s="91">
        <v>0</v>
      </c>
      <c r="E437" t="s">
        <v>23</v>
      </c>
      <c r="F437">
        <v>4040389</v>
      </c>
      <c r="G437" t="s">
        <v>252</v>
      </c>
      <c r="H437">
        <v>0</v>
      </c>
      <c r="I437">
        <v>0</v>
      </c>
      <c r="J437">
        <v>0</v>
      </c>
      <c r="M437"/>
    </row>
    <row r="438" spans="1:13" x14ac:dyDescent="0.25">
      <c r="A438" t="s">
        <v>44</v>
      </c>
      <c r="B438" t="s">
        <v>18</v>
      </c>
      <c r="C438" s="2">
        <v>45644</v>
      </c>
      <c r="D438" s="91">
        <v>0</v>
      </c>
      <c r="E438" t="s">
        <v>20</v>
      </c>
      <c r="F438">
        <v>4040391</v>
      </c>
      <c r="G438" t="s">
        <v>252</v>
      </c>
      <c r="H438">
        <v>3.75</v>
      </c>
      <c r="I438">
        <v>1</v>
      </c>
      <c r="J438">
        <v>3.75</v>
      </c>
      <c r="M438"/>
    </row>
    <row r="439" spans="1:13" x14ac:dyDescent="0.25">
      <c r="A439" t="s">
        <v>44</v>
      </c>
      <c r="B439" t="s">
        <v>18</v>
      </c>
      <c r="C439" s="2">
        <v>45644</v>
      </c>
      <c r="D439" s="91">
        <v>3.75</v>
      </c>
      <c r="E439" t="s">
        <v>20</v>
      </c>
      <c r="F439">
        <v>4040392</v>
      </c>
      <c r="G439" t="s">
        <v>252</v>
      </c>
      <c r="H439">
        <v>3.75</v>
      </c>
      <c r="I439">
        <v>0</v>
      </c>
      <c r="J439">
        <v>0</v>
      </c>
      <c r="M439"/>
    </row>
    <row r="440" spans="1:13" hidden="1" x14ac:dyDescent="0.25">
      <c r="A440" t="s">
        <v>73</v>
      </c>
      <c r="B440" t="s">
        <v>136</v>
      </c>
      <c r="C440" s="2">
        <v>45644</v>
      </c>
      <c r="D440" s="91">
        <v>0</v>
      </c>
      <c r="E440" t="s">
        <v>37</v>
      </c>
      <c r="F440">
        <v>4040394</v>
      </c>
      <c r="G440" t="s">
        <v>252</v>
      </c>
      <c r="H440">
        <v>0</v>
      </c>
      <c r="I440">
        <v>0</v>
      </c>
      <c r="J440">
        <v>0</v>
      </c>
      <c r="M440"/>
    </row>
    <row r="441" spans="1:13" hidden="1" x14ac:dyDescent="0.25">
      <c r="A441" t="s">
        <v>75</v>
      </c>
      <c r="B441" t="s">
        <v>18</v>
      </c>
      <c r="C441" s="2">
        <v>45644</v>
      </c>
      <c r="D441" s="91">
        <v>0</v>
      </c>
      <c r="E441" t="s">
        <v>23</v>
      </c>
      <c r="F441">
        <v>4040402</v>
      </c>
      <c r="G441" t="s">
        <v>252</v>
      </c>
      <c r="H441">
        <v>0</v>
      </c>
      <c r="I441">
        <v>0</v>
      </c>
      <c r="J441">
        <v>0</v>
      </c>
      <c r="M441"/>
    </row>
    <row r="442" spans="1:13" hidden="1" x14ac:dyDescent="0.25">
      <c r="A442" t="s">
        <v>75</v>
      </c>
      <c r="B442" t="s">
        <v>138</v>
      </c>
      <c r="C442" s="2">
        <v>45644</v>
      </c>
      <c r="D442" s="91">
        <v>0</v>
      </c>
      <c r="E442" t="s">
        <v>37</v>
      </c>
      <c r="F442">
        <v>4040403</v>
      </c>
      <c r="G442" t="s">
        <v>252</v>
      </c>
      <c r="H442">
        <v>0</v>
      </c>
      <c r="I442">
        <v>0</v>
      </c>
      <c r="J442">
        <v>0</v>
      </c>
      <c r="M442"/>
    </row>
    <row r="443" spans="1:13" hidden="1" x14ac:dyDescent="0.25">
      <c r="A443" t="s">
        <v>73</v>
      </c>
      <c r="B443" t="s">
        <v>18</v>
      </c>
      <c r="C443" s="2">
        <v>45644</v>
      </c>
      <c r="D443" s="91">
        <v>5</v>
      </c>
      <c r="E443" t="s">
        <v>20</v>
      </c>
      <c r="F443">
        <v>4040414</v>
      </c>
      <c r="G443" t="s">
        <v>252</v>
      </c>
      <c r="H443">
        <v>5</v>
      </c>
      <c r="I443">
        <v>0</v>
      </c>
      <c r="J443">
        <v>0</v>
      </c>
      <c r="M443"/>
    </row>
    <row r="444" spans="1:13" hidden="1" x14ac:dyDescent="0.25">
      <c r="A444" t="s">
        <v>75</v>
      </c>
      <c r="B444" t="s">
        <v>138</v>
      </c>
      <c r="C444" s="2">
        <v>45644</v>
      </c>
      <c r="D444" s="91">
        <v>0</v>
      </c>
      <c r="E444" t="s">
        <v>37</v>
      </c>
      <c r="F444">
        <v>4040416</v>
      </c>
      <c r="G444" t="s">
        <v>252</v>
      </c>
      <c r="H444">
        <v>0</v>
      </c>
      <c r="I444">
        <v>0</v>
      </c>
      <c r="J444">
        <v>0</v>
      </c>
      <c r="M444"/>
    </row>
    <row r="445" spans="1:13" hidden="1" x14ac:dyDescent="0.25">
      <c r="A445" t="s">
        <v>75</v>
      </c>
      <c r="B445" t="s">
        <v>144</v>
      </c>
      <c r="C445" s="2">
        <v>45644</v>
      </c>
      <c r="D445" s="91">
        <v>0</v>
      </c>
      <c r="E445" t="s">
        <v>37</v>
      </c>
      <c r="F445">
        <v>4040417</v>
      </c>
      <c r="G445" t="s">
        <v>252</v>
      </c>
      <c r="H445">
        <v>0</v>
      </c>
      <c r="I445">
        <v>0</v>
      </c>
      <c r="J445">
        <v>0</v>
      </c>
      <c r="M445"/>
    </row>
    <row r="446" spans="1:13" hidden="1" x14ac:dyDescent="0.25">
      <c r="A446" t="s">
        <v>73</v>
      </c>
      <c r="B446" t="s">
        <v>143</v>
      </c>
      <c r="C446" s="2">
        <v>45644</v>
      </c>
      <c r="D446" s="91">
        <v>5</v>
      </c>
      <c r="E446" t="s">
        <v>23</v>
      </c>
      <c r="F446">
        <v>4040418</v>
      </c>
      <c r="G446" t="s">
        <v>252</v>
      </c>
      <c r="H446">
        <v>5</v>
      </c>
      <c r="I446">
        <v>0</v>
      </c>
      <c r="J446">
        <v>0</v>
      </c>
      <c r="M446"/>
    </row>
    <row r="447" spans="1:13" hidden="1" x14ac:dyDescent="0.25">
      <c r="A447" t="s">
        <v>73</v>
      </c>
      <c r="B447" t="s">
        <v>143</v>
      </c>
      <c r="C447" s="2">
        <v>45644</v>
      </c>
      <c r="D447" s="91">
        <v>5</v>
      </c>
      <c r="E447" t="s">
        <v>23</v>
      </c>
      <c r="F447">
        <v>4040419</v>
      </c>
      <c r="G447" t="s">
        <v>252</v>
      </c>
      <c r="H447">
        <v>5</v>
      </c>
      <c r="I447">
        <v>0</v>
      </c>
      <c r="J447">
        <v>0</v>
      </c>
      <c r="M447"/>
    </row>
    <row r="448" spans="1:13" x14ac:dyDescent="0.25">
      <c r="A448" t="s">
        <v>44</v>
      </c>
      <c r="B448" t="s">
        <v>117</v>
      </c>
      <c r="C448" s="2">
        <v>45644</v>
      </c>
      <c r="D448" s="91">
        <v>0</v>
      </c>
      <c r="E448" t="s">
        <v>23</v>
      </c>
      <c r="F448">
        <v>4040420</v>
      </c>
      <c r="G448" t="s">
        <v>252</v>
      </c>
      <c r="H448">
        <v>3.75</v>
      </c>
      <c r="I448">
        <v>1</v>
      </c>
      <c r="J448">
        <v>3.75</v>
      </c>
      <c r="M448"/>
    </row>
    <row r="449" spans="1:13" x14ac:dyDescent="0.25">
      <c r="A449" t="s">
        <v>44</v>
      </c>
      <c r="B449" t="s">
        <v>137</v>
      </c>
      <c r="C449" s="2">
        <v>45644</v>
      </c>
      <c r="D449" s="91">
        <v>0</v>
      </c>
      <c r="E449" t="s">
        <v>23</v>
      </c>
      <c r="F449">
        <v>4040421</v>
      </c>
      <c r="G449" t="s">
        <v>252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44</v>
      </c>
      <c r="B450" t="s">
        <v>18</v>
      </c>
      <c r="C450" s="2">
        <v>45644</v>
      </c>
      <c r="D450" s="91">
        <v>0</v>
      </c>
      <c r="E450" t="s">
        <v>20</v>
      </c>
      <c r="F450">
        <v>4040422</v>
      </c>
      <c r="G450" t="s">
        <v>252</v>
      </c>
      <c r="H450">
        <v>3.75</v>
      </c>
      <c r="I450">
        <v>1</v>
      </c>
      <c r="J450">
        <v>3.75</v>
      </c>
      <c r="M450"/>
    </row>
    <row r="451" spans="1:13" x14ac:dyDescent="0.25">
      <c r="A451" t="s">
        <v>44</v>
      </c>
      <c r="B451" t="s">
        <v>117</v>
      </c>
      <c r="C451" s="2">
        <v>45644</v>
      </c>
      <c r="D451" s="91">
        <v>0</v>
      </c>
      <c r="E451" t="s">
        <v>23</v>
      </c>
      <c r="F451">
        <v>4040423</v>
      </c>
      <c r="G451" t="s">
        <v>252</v>
      </c>
      <c r="H451">
        <v>3.75</v>
      </c>
      <c r="I451">
        <v>1</v>
      </c>
      <c r="J451">
        <v>3.75</v>
      </c>
      <c r="M451"/>
    </row>
    <row r="452" spans="1:13" hidden="1" x14ac:dyDescent="0.25">
      <c r="A452" t="s">
        <v>73</v>
      </c>
      <c r="B452" t="s">
        <v>143</v>
      </c>
      <c r="C452" s="2">
        <v>45644</v>
      </c>
      <c r="D452" s="91">
        <v>0</v>
      </c>
      <c r="E452" t="s">
        <v>23</v>
      </c>
      <c r="F452">
        <v>4040429</v>
      </c>
      <c r="G452" t="s">
        <v>252</v>
      </c>
      <c r="H452">
        <v>0</v>
      </c>
      <c r="I452">
        <v>0</v>
      </c>
      <c r="J452">
        <v>0</v>
      </c>
      <c r="M452"/>
    </row>
    <row r="453" spans="1:13" x14ac:dyDescent="0.25">
      <c r="A453" t="s">
        <v>44</v>
      </c>
      <c r="B453" t="s">
        <v>45</v>
      </c>
      <c r="C453" s="2">
        <v>45644</v>
      </c>
      <c r="D453" s="91">
        <v>0</v>
      </c>
      <c r="E453" t="s">
        <v>23</v>
      </c>
      <c r="F453">
        <v>4040430</v>
      </c>
      <c r="G453" t="s">
        <v>252</v>
      </c>
      <c r="H453">
        <v>3.75</v>
      </c>
      <c r="I453">
        <v>1</v>
      </c>
      <c r="J453">
        <v>3.75</v>
      </c>
      <c r="M453"/>
    </row>
    <row r="454" spans="1:13" x14ac:dyDescent="0.25">
      <c r="A454" t="s">
        <v>44</v>
      </c>
      <c r="B454" t="s">
        <v>45</v>
      </c>
      <c r="C454" s="2">
        <v>45644</v>
      </c>
      <c r="D454" s="91">
        <v>0</v>
      </c>
      <c r="E454" t="s">
        <v>23</v>
      </c>
      <c r="F454">
        <v>4040435</v>
      </c>
      <c r="G454" t="s">
        <v>252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44</v>
      </c>
      <c r="B455" t="s">
        <v>45</v>
      </c>
      <c r="C455" s="2">
        <v>45644</v>
      </c>
      <c r="D455" s="91">
        <v>0</v>
      </c>
      <c r="E455" t="s">
        <v>23</v>
      </c>
      <c r="F455">
        <v>4040443</v>
      </c>
      <c r="G455" t="s">
        <v>252</v>
      </c>
      <c r="H455">
        <v>3.75</v>
      </c>
      <c r="I455">
        <v>1</v>
      </c>
      <c r="J455">
        <v>3.75</v>
      </c>
      <c r="M455"/>
    </row>
    <row r="456" spans="1:13" x14ac:dyDescent="0.25">
      <c r="A456" t="s">
        <v>44</v>
      </c>
      <c r="B456" t="s">
        <v>45</v>
      </c>
      <c r="C456" s="2">
        <v>45644</v>
      </c>
      <c r="D456" s="91">
        <v>0</v>
      </c>
      <c r="E456" t="s">
        <v>23</v>
      </c>
      <c r="F456">
        <v>4040446</v>
      </c>
      <c r="G456" t="s">
        <v>252</v>
      </c>
      <c r="H456">
        <v>3.75</v>
      </c>
      <c r="I456">
        <v>1</v>
      </c>
      <c r="J456">
        <v>3.75</v>
      </c>
      <c r="M456"/>
    </row>
    <row r="457" spans="1:13" x14ac:dyDescent="0.25">
      <c r="A457" t="s">
        <v>44</v>
      </c>
      <c r="B457" t="s">
        <v>18</v>
      </c>
      <c r="C457" s="2">
        <v>45644</v>
      </c>
      <c r="D457" s="91">
        <v>0</v>
      </c>
      <c r="E457" t="s">
        <v>20</v>
      </c>
      <c r="F457">
        <v>4040447</v>
      </c>
      <c r="G457" t="s">
        <v>252</v>
      </c>
      <c r="H457">
        <v>3.75</v>
      </c>
      <c r="I457">
        <v>1</v>
      </c>
      <c r="J457">
        <v>3.75</v>
      </c>
      <c r="M457"/>
    </row>
    <row r="458" spans="1:13" x14ac:dyDescent="0.25">
      <c r="A458" t="s">
        <v>44</v>
      </c>
      <c r="B458" t="s">
        <v>137</v>
      </c>
      <c r="C458" s="2">
        <v>45644</v>
      </c>
      <c r="D458" s="91">
        <v>0</v>
      </c>
      <c r="E458" t="s">
        <v>23</v>
      </c>
      <c r="F458">
        <v>4040451</v>
      </c>
      <c r="G458" t="s">
        <v>252</v>
      </c>
      <c r="H458">
        <v>3.75</v>
      </c>
      <c r="I458">
        <v>1</v>
      </c>
      <c r="J458">
        <v>3.75</v>
      </c>
      <c r="M458"/>
    </row>
    <row r="459" spans="1:13" x14ac:dyDescent="0.25">
      <c r="A459" t="s">
        <v>44</v>
      </c>
      <c r="B459" t="s">
        <v>117</v>
      </c>
      <c r="C459" s="2">
        <v>45644</v>
      </c>
      <c r="D459" s="91">
        <v>0</v>
      </c>
      <c r="E459" t="s">
        <v>23</v>
      </c>
      <c r="F459">
        <v>4040452</v>
      </c>
      <c r="G459" t="s">
        <v>252</v>
      </c>
      <c r="H459">
        <v>3.75</v>
      </c>
      <c r="I459">
        <v>1</v>
      </c>
      <c r="J459">
        <v>3.75</v>
      </c>
      <c r="M459"/>
    </row>
    <row r="460" spans="1:13" hidden="1" x14ac:dyDescent="0.25">
      <c r="A460" t="s">
        <v>73</v>
      </c>
      <c r="B460" t="s">
        <v>142</v>
      </c>
      <c r="C460" s="2">
        <v>45644</v>
      </c>
      <c r="D460" s="91">
        <v>0</v>
      </c>
      <c r="E460" t="s">
        <v>23</v>
      </c>
      <c r="F460">
        <v>4040453</v>
      </c>
      <c r="G460" t="s">
        <v>252</v>
      </c>
      <c r="H460">
        <v>0</v>
      </c>
      <c r="I460">
        <v>0</v>
      </c>
      <c r="J460">
        <v>0</v>
      </c>
      <c r="M460"/>
    </row>
    <row r="461" spans="1:13" x14ac:dyDescent="0.25">
      <c r="A461" t="s">
        <v>44</v>
      </c>
      <c r="B461" t="s">
        <v>45</v>
      </c>
      <c r="C461" s="2">
        <v>45644</v>
      </c>
      <c r="D461" s="91">
        <v>0</v>
      </c>
      <c r="E461" t="s">
        <v>23</v>
      </c>
      <c r="F461">
        <v>4040456</v>
      </c>
      <c r="G461" t="s">
        <v>252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44</v>
      </c>
      <c r="B462" t="s">
        <v>45</v>
      </c>
      <c r="C462" s="2">
        <v>45644</v>
      </c>
      <c r="D462" s="91">
        <v>0</v>
      </c>
      <c r="E462" t="s">
        <v>23</v>
      </c>
      <c r="F462">
        <v>4040457</v>
      </c>
      <c r="G462" t="s">
        <v>252</v>
      </c>
      <c r="H462">
        <v>3.75</v>
      </c>
      <c r="I462">
        <v>1</v>
      </c>
      <c r="J462">
        <v>3.75</v>
      </c>
      <c r="M462"/>
    </row>
    <row r="463" spans="1:13" x14ac:dyDescent="0.25">
      <c r="A463" t="s">
        <v>44</v>
      </c>
      <c r="B463" t="s">
        <v>117</v>
      </c>
      <c r="C463" s="2">
        <v>45644</v>
      </c>
      <c r="D463" s="91">
        <v>0</v>
      </c>
      <c r="E463" t="s">
        <v>23</v>
      </c>
      <c r="F463">
        <v>4040458</v>
      </c>
      <c r="G463" t="s">
        <v>252</v>
      </c>
      <c r="H463">
        <v>3.75</v>
      </c>
      <c r="I463">
        <v>1</v>
      </c>
      <c r="J463">
        <v>3.75</v>
      </c>
      <c r="M463"/>
    </row>
    <row r="464" spans="1:13" x14ac:dyDescent="0.25">
      <c r="A464" t="s">
        <v>44</v>
      </c>
      <c r="B464" t="s">
        <v>117</v>
      </c>
      <c r="C464" s="2">
        <v>45644</v>
      </c>
      <c r="D464" s="91">
        <v>0</v>
      </c>
      <c r="E464" t="s">
        <v>23</v>
      </c>
      <c r="F464">
        <v>4040459</v>
      </c>
      <c r="G464" t="s">
        <v>252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44</v>
      </c>
      <c r="B465" t="s">
        <v>18</v>
      </c>
      <c r="C465" s="2">
        <v>45644</v>
      </c>
      <c r="D465" s="91">
        <v>0</v>
      </c>
      <c r="E465" t="s">
        <v>20</v>
      </c>
      <c r="F465">
        <v>4040460</v>
      </c>
      <c r="G465" t="s">
        <v>252</v>
      </c>
      <c r="H465">
        <v>3.75</v>
      </c>
      <c r="I465">
        <v>1</v>
      </c>
      <c r="J465">
        <v>3.75</v>
      </c>
      <c r="M465"/>
    </row>
    <row r="466" spans="1:13" x14ac:dyDescent="0.25">
      <c r="A466" t="s">
        <v>44</v>
      </c>
      <c r="B466" t="s">
        <v>117</v>
      </c>
      <c r="C466" s="2">
        <v>45644</v>
      </c>
      <c r="D466" s="91">
        <v>0</v>
      </c>
      <c r="E466" t="s">
        <v>23</v>
      </c>
      <c r="F466">
        <v>4040461</v>
      </c>
      <c r="G466" t="s">
        <v>252</v>
      </c>
      <c r="H466">
        <v>3.75</v>
      </c>
      <c r="I466">
        <v>1</v>
      </c>
      <c r="J466">
        <v>3.75</v>
      </c>
      <c r="M466"/>
    </row>
    <row r="467" spans="1:13" x14ac:dyDescent="0.25">
      <c r="A467" t="s">
        <v>44</v>
      </c>
      <c r="B467" t="s">
        <v>18</v>
      </c>
      <c r="C467" s="2">
        <v>45644</v>
      </c>
      <c r="D467" s="91">
        <v>0</v>
      </c>
      <c r="E467" t="s">
        <v>20</v>
      </c>
      <c r="F467">
        <v>4040464</v>
      </c>
      <c r="G467" t="s">
        <v>252</v>
      </c>
      <c r="H467">
        <v>3.75</v>
      </c>
      <c r="I467">
        <v>1</v>
      </c>
      <c r="J467">
        <v>3.75</v>
      </c>
      <c r="M467"/>
    </row>
    <row r="468" spans="1:13" x14ac:dyDescent="0.25">
      <c r="A468" t="s">
        <v>44</v>
      </c>
      <c r="B468" t="s">
        <v>134</v>
      </c>
      <c r="C468" s="2">
        <v>45644</v>
      </c>
      <c r="D468" s="91">
        <v>0</v>
      </c>
      <c r="E468" t="s">
        <v>23</v>
      </c>
      <c r="F468">
        <v>4040465</v>
      </c>
      <c r="G468" t="s">
        <v>252</v>
      </c>
      <c r="H468">
        <v>3.75</v>
      </c>
      <c r="I468">
        <v>1</v>
      </c>
      <c r="J468">
        <v>3.75</v>
      </c>
      <c r="M468"/>
    </row>
    <row r="469" spans="1:13" hidden="1" x14ac:dyDescent="0.25">
      <c r="A469" t="s">
        <v>73</v>
      </c>
      <c r="B469" t="s">
        <v>140</v>
      </c>
      <c r="C469" s="2">
        <v>45644</v>
      </c>
      <c r="D469" s="91">
        <v>0</v>
      </c>
      <c r="E469" t="s">
        <v>23</v>
      </c>
      <c r="F469">
        <v>4040471</v>
      </c>
      <c r="G469" t="s">
        <v>252</v>
      </c>
      <c r="H469">
        <v>0</v>
      </c>
      <c r="I469">
        <v>0</v>
      </c>
      <c r="J469">
        <v>0</v>
      </c>
      <c r="M469"/>
    </row>
    <row r="470" spans="1:13" hidden="1" x14ac:dyDescent="0.25">
      <c r="A470" t="s">
        <v>75</v>
      </c>
      <c r="B470" t="s">
        <v>136</v>
      </c>
      <c r="C470" s="2">
        <v>45644</v>
      </c>
      <c r="D470" s="91">
        <v>0</v>
      </c>
      <c r="E470" t="s">
        <v>23</v>
      </c>
      <c r="F470">
        <v>4040478</v>
      </c>
      <c r="G470" t="s">
        <v>252</v>
      </c>
      <c r="H470">
        <v>0</v>
      </c>
      <c r="I470">
        <v>0</v>
      </c>
      <c r="J470">
        <v>0</v>
      </c>
      <c r="M470"/>
    </row>
    <row r="471" spans="1:13" hidden="1" x14ac:dyDescent="0.25">
      <c r="A471" t="s">
        <v>73</v>
      </c>
      <c r="B471" t="s">
        <v>135</v>
      </c>
      <c r="C471" s="2">
        <v>45644</v>
      </c>
      <c r="D471" s="91">
        <v>0</v>
      </c>
      <c r="E471" t="s">
        <v>23</v>
      </c>
      <c r="F471">
        <v>4040482</v>
      </c>
      <c r="G471" t="s">
        <v>252</v>
      </c>
      <c r="H471">
        <v>0</v>
      </c>
      <c r="I471">
        <v>0</v>
      </c>
      <c r="J471">
        <v>0</v>
      </c>
      <c r="M471"/>
    </row>
    <row r="472" spans="1:13" x14ac:dyDescent="0.25">
      <c r="A472" t="s">
        <v>44</v>
      </c>
      <c r="B472" t="s">
        <v>18</v>
      </c>
      <c r="C472" s="2">
        <v>45644</v>
      </c>
      <c r="D472" s="91">
        <v>0</v>
      </c>
      <c r="E472" t="s">
        <v>20</v>
      </c>
      <c r="F472">
        <v>4040485</v>
      </c>
      <c r="G472" t="s">
        <v>252</v>
      </c>
      <c r="H472">
        <v>3.75</v>
      </c>
      <c r="I472">
        <v>1</v>
      </c>
      <c r="J472">
        <v>3.75</v>
      </c>
      <c r="M472"/>
    </row>
    <row r="473" spans="1:13" x14ac:dyDescent="0.25">
      <c r="A473" t="s">
        <v>44</v>
      </c>
      <c r="B473" t="s">
        <v>45</v>
      </c>
      <c r="C473" s="2">
        <v>45644</v>
      </c>
      <c r="D473" s="91">
        <v>0</v>
      </c>
      <c r="E473" t="s">
        <v>23</v>
      </c>
      <c r="F473">
        <v>4040486</v>
      </c>
      <c r="G473" t="s">
        <v>252</v>
      </c>
      <c r="H473">
        <v>3.75</v>
      </c>
      <c r="I473">
        <v>1</v>
      </c>
      <c r="J473">
        <v>3.75</v>
      </c>
      <c r="M473"/>
    </row>
    <row r="474" spans="1:13" x14ac:dyDescent="0.25">
      <c r="A474" t="s">
        <v>44</v>
      </c>
      <c r="B474" t="s">
        <v>145</v>
      </c>
      <c r="C474" s="2">
        <v>45644</v>
      </c>
      <c r="D474" s="91">
        <v>0</v>
      </c>
      <c r="E474" t="s">
        <v>23</v>
      </c>
      <c r="F474">
        <v>4040491</v>
      </c>
      <c r="G474" t="s">
        <v>252</v>
      </c>
      <c r="H474">
        <v>3.75</v>
      </c>
      <c r="I474">
        <v>1</v>
      </c>
      <c r="J474">
        <v>3.75</v>
      </c>
      <c r="M474"/>
    </row>
    <row r="475" spans="1:13" x14ac:dyDescent="0.25">
      <c r="A475" t="s">
        <v>44</v>
      </c>
      <c r="B475" t="s">
        <v>137</v>
      </c>
      <c r="C475" s="2">
        <v>45644</v>
      </c>
      <c r="D475" s="91">
        <v>0</v>
      </c>
      <c r="E475" t="s">
        <v>23</v>
      </c>
      <c r="F475">
        <v>4040492</v>
      </c>
      <c r="G475" t="s">
        <v>252</v>
      </c>
      <c r="H475">
        <v>3.75</v>
      </c>
      <c r="I475">
        <v>1</v>
      </c>
      <c r="J475">
        <v>3.75</v>
      </c>
      <c r="M475"/>
    </row>
    <row r="476" spans="1:13" hidden="1" x14ac:dyDescent="0.25">
      <c r="A476" t="s">
        <v>73</v>
      </c>
      <c r="B476" t="s">
        <v>133</v>
      </c>
      <c r="C476" s="2">
        <v>45644</v>
      </c>
      <c r="D476" s="91">
        <v>0</v>
      </c>
      <c r="E476" t="s">
        <v>23</v>
      </c>
      <c r="F476">
        <v>4040493</v>
      </c>
      <c r="G476" t="s">
        <v>252</v>
      </c>
      <c r="H476">
        <v>0</v>
      </c>
      <c r="I476">
        <v>0</v>
      </c>
      <c r="J476">
        <v>0</v>
      </c>
      <c r="M476"/>
    </row>
    <row r="477" spans="1:13" hidden="1" x14ac:dyDescent="0.25">
      <c r="A477" t="s">
        <v>73</v>
      </c>
      <c r="B477" t="s">
        <v>140</v>
      </c>
      <c r="C477" s="2">
        <v>45644</v>
      </c>
      <c r="D477" s="91">
        <v>0</v>
      </c>
      <c r="E477" t="s">
        <v>23</v>
      </c>
      <c r="F477">
        <v>4040494</v>
      </c>
      <c r="G477" t="s">
        <v>252</v>
      </c>
      <c r="H477">
        <v>0</v>
      </c>
      <c r="I477">
        <v>0</v>
      </c>
      <c r="J477">
        <v>0</v>
      </c>
      <c r="M477"/>
    </row>
    <row r="478" spans="1:13" hidden="1" x14ac:dyDescent="0.25">
      <c r="A478" t="s">
        <v>73</v>
      </c>
      <c r="B478" t="s">
        <v>18</v>
      </c>
      <c r="C478" s="2">
        <v>45644</v>
      </c>
      <c r="D478" s="91">
        <v>0</v>
      </c>
      <c r="E478" t="s">
        <v>23</v>
      </c>
      <c r="F478">
        <v>4040497</v>
      </c>
      <c r="G478" t="s">
        <v>252</v>
      </c>
      <c r="H478">
        <v>0</v>
      </c>
      <c r="I478">
        <v>0</v>
      </c>
      <c r="J478">
        <v>0</v>
      </c>
      <c r="M478"/>
    </row>
    <row r="479" spans="1:13" hidden="1" x14ac:dyDescent="0.25">
      <c r="A479" t="s">
        <v>73</v>
      </c>
      <c r="B479" t="s">
        <v>136</v>
      </c>
      <c r="C479" s="2">
        <v>45644</v>
      </c>
      <c r="D479" s="91">
        <v>0</v>
      </c>
      <c r="E479" t="s">
        <v>37</v>
      </c>
      <c r="F479">
        <v>4040499</v>
      </c>
      <c r="G479" t="s">
        <v>252</v>
      </c>
      <c r="H479">
        <v>0</v>
      </c>
      <c r="I479">
        <v>0</v>
      </c>
      <c r="J479">
        <v>0</v>
      </c>
      <c r="M479"/>
    </row>
    <row r="480" spans="1:13" hidden="1" x14ac:dyDescent="0.25">
      <c r="A480" t="s">
        <v>73</v>
      </c>
      <c r="B480" t="s">
        <v>65</v>
      </c>
      <c r="C480" s="2">
        <v>45644</v>
      </c>
      <c r="D480" s="91">
        <v>0</v>
      </c>
      <c r="E480" t="s">
        <v>23</v>
      </c>
      <c r="F480">
        <v>4040506</v>
      </c>
      <c r="G480" t="s">
        <v>252</v>
      </c>
      <c r="H480">
        <v>0</v>
      </c>
      <c r="I480">
        <v>0</v>
      </c>
      <c r="J480">
        <v>0</v>
      </c>
      <c r="M480"/>
    </row>
    <row r="481" spans="1:13" hidden="1" x14ac:dyDescent="0.25">
      <c r="A481" t="s">
        <v>73</v>
      </c>
      <c r="B481" t="s">
        <v>135</v>
      </c>
      <c r="C481" s="2">
        <v>45644</v>
      </c>
      <c r="D481" s="91">
        <v>0</v>
      </c>
      <c r="E481" t="s">
        <v>23</v>
      </c>
      <c r="F481">
        <v>4040508</v>
      </c>
      <c r="G481" t="s">
        <v>252</v>
      </c>
      <c r="H481">
        <v>0</v>
      </c>
      <c r="I481">
        <v>0</v>
      </c>
      <c r="J481">
        <v>0</v>
      </c>
      <c r="M481"/>
    </row>
    <row r="482" spans="1:13" hidden="1" x14ac:dyDescent="0.25">
      <c r="A482" t="s">
        <v>73</v>
      </c>
      <c r="B482" t="s">
        <v>133</v>
      </c>
      <c r="C482" s="2">
        <v>45644</v>
      </c>
      <c r="D482" s="91">
        <v>0</v>
      </c>
      <c r="E482" t="s">
        <v>23</v>
      </c>
      <c r="F482">
        <v>4040514</v>
      </c>
      <c r="G482" t="s">
        <v>252</v>
      </c>
      <c r="H482">
        <v>0</v>
      </c>
      <c r="I482">
        <v>0</v>
      </c>
      <c r="J482">
        <v>0</v>
      </c>
      <c r="M482"/>
    </row>
    <row r="483" spans="1:13" hidden="1" x14ac:dyDescent="0.25">
      <c r="A483" t="s">
        <v>75</v>
      </c>
      <c r="B483" t="s">
        <v>18</v>
      </c>
      <c r="C483" s="2">
        <v>45644</v>
      </c>
      <c r="D483" s="91">
        <v>0</v>
      </c>
      <c r="E483" t="s">
        <v>23</v>
      </c>
      <c r="F483">
        <v>4040523</v>
      </c>
      <c r="G483" t="s">
        <v>252</v>
      </c>
      <c r="H483">
        <v>0</v>
      </c>
      <c r="I483">
        <v>0</v>
      </c>
      <c r="J483">
        <v>0</v>
      </c>
      <c r="M483"/>
    </row>
    <row r="484" spans="1:13" hidden="1" x14ac:dyDescent="0.25">
      <c r="A484" t="s">
        <v>75</v>
      </c>
      <c r="B484" t="s">
        <v>133</v>
      </c>
      <c r="C484" s="2">
        <v>45644</v>
      </c>
      <c r="D484" s="91">
        <v>0</v>
      </c>
      <c r="E484" t="s">
        <v>23</v>
      </c>
      <c r="F484">
        <v>4040524</v>
      </c>
      <c r="G484" t="s">
        <v>252</v>
      </c>
      <c r="H484">
        <v>0</v>
      </c>
      <c r="I484">
        <v>0</v>
      </c>
      <c r="J484">
        <v>0</v>
      </c>
      <c r="M484"/>
    </row>
    <row r="485" spans="1:13" x14ac:dyDescent="0.25">
      <c r="A485" t="s">
        <v>44</v>
      </c>
      <c r="B485" t="s">
        <v>145</v>
      </c>
      <c r="C485" s="2">
        <v>45644</v>
      </c>
      <c r="D485" s="91">
        <v>0</v>
      </c>
      <c r="E485" t="s">
        <v>23</v>
      </c>
      <c r="F485">
        <v>4040525</v>
      </c>
      <c r="G485" t="s">
        <v>252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44</v>
      </c>
      <c r="B486" t="s">
        <v>18</v>
      </c>
      <c r="C486" s="2">
        <v>45644</v>
      </c>
      <c r="D486" s="91">
        <v>0</v>
      </c>
      <c r="E486" t="s">
        <v>20</v>
      </c>
      <c r="F486">
        <v>4040526</v>
      </c>
      <c r="G486" t="s">
        <v>252</v>
      </c>
      <c r="H486">
        <v>3.75</v>
      </c>
      <c r="I486">
        <v>1</v>
      </c>
      <c r="J486">
        <v>3.75</v>
      </c>
      <c r="M486"/>
    </row>
    <row r="487" spans="1:13" hidden="1" x14ac:dyDescent="0.25">
      <c r="A487" t="s">
        <v>73</v>
      </c>
      <c r="B487" t="s">
        <v>144</v>
      </c>
      <c r="C487" s="2">
        <v>45643</v>
      </c>
      <c r="D487" s="91">
        <v>0</v>
      </c>
      <c r="E487" t="s">
        <v>37</v>
      </c>
      <c r="F487">
        <v>4040533</v>
      </c>
      <c r="G487" t="s">
        <v>252</v>
      </c>
      <c r="H487">
        <v>0</v>
      </c>
      <c r="I487">
        <v>0</v>
      </c>
      <c r="J487">
        <v>0</v>
      </c>
      <c r="M487"/>
    </row>
    <row r="488" spans="1:13" hidden="1" x14ac:dyDescent="0.25">
      <c r="A488" t="s">
        <v>75</v>
      </c>
      <c r="B488" t="s">
        <v>18</v>
      </c>
      <c r="C488" s="2">
        <v>45642</v>
      </c>
      <c r="D488" s="91">
        <v>0</v>
      </c>
      <c r="E488" t="s">
        <v>23</v>
      </c>
      <c r="F488">
        <v>4040540</v>
      </c>
      <c r="G488" t="s">
        <v>252</v>
      </c>
      <c r="H488">
        <v>0</v>
      </c>
      <c r="I488">
        <v>0</v>
      </c>
      <c r="J488">
        <v>0</v>
      </c>
      <c r="M488"/>
    </row>
    <row r="489" spans="1:13" hidden="1" x14ac:dyDescent="0.25">
      <c r="A489" t="s">
        <v>75</v>
      </c>
      <c r="B489" t="s">
        <v>18</v>
      </c>
      <c r="C489" s="2">
        <v>45644</v>
      </c>
      <c r="D489" s="91">
        <v>0</v>
      </c>
      <c r="E489" t="s">
        <v>23</v>
      </c>
      <c r="F489">
        <v>4040542</v>
      </c>
      <c r="G489" t="s">
        <v>252</v>
      </c>
      <c r="H489">
        <v>0</v>
      </c>
      <c r="I489">
        <v>0</v>
      </c>
      <c r="J489">
        <v>0</v>
      </c>
      <c r="M489"/>
    </row>
    <row r="490" spans="1:13" x14ac:dyDescent="0.25">
      <c r="A490" t="s">
        <v>44</v>
      </c>
      <c r="B490" t="s">
        <v>117</v>
      </c>
      <c r="C490" s="2">
        <v>45642</v>
      </c>
      <c r="D490" s="91">
        <v>0</v>
      </c>
      <c r="E490" t="s">
        <v>23</v>
      </c>
      <c r="F490">
        <v>4040550</v>
      </c>
      <c r="G490" t="s">
        <v>252</v>
      </c>
      <c r="H490">
        <v>3.75</v>
      </c>
      <c r="I490">
        <v>1</v>
      </c>
      <c r="J490">
        <v>3.75</v>
      </c>
      <c r="M490"/>
    </row>
    <row r="491" spans="1:13" x14ac:dyDescent="0.25">
      <c r="A491" t="s">
        <v>44</v>
      </c>
      <c r="B491" t="s">
        <v>117</v>
      </c>
      <c r="C491" s="2">
        <v>45644</v>
      </c>
      <c r="D491" s="91">
        <v>0</v>
      </c>
      <c r="E491" t="s">
        <v>23</v>
      </c>
      <c r="F491">
        <v>4040551</v>
      </c>
      <c r="G491" t="s">
        <v>252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44</v>
      </c>
      <c r="B492" t="s">
        <v>145</v>
      </c>
      <c r="C492" s="2">
        <v>45642</v>
      </c>
      <c r="D492" s="91">
        <v>0</v>
      </c>
      <c r="E492" t="s">
        <v>23</v>
      </c>
      <c r="F492">
        <v>4040552</v>
      </c>
      <c r="G492" t="s">
        <v>252</v>
      </c>
      <c r="H492">
        <v>3.75</v>
      </c>
      <c r="I492">
        <v>1</v>
      </c>
      <c r="J492">
        <v>3.75</v>
      </c>
      <c r="M492"/>
    </row>
    <row r="493" spans="1:13" x14ac:dyDescent="0.25">
      <c r="A493" t="s">
        <v>44</v>
      </c>
      <c r="B493" t="s">
        <v>134</v>
      </c>
      <c r="C493" s="2">
        <v>45644</v>
      </c>
      <c r="D493" s="91">
        <v>0</v>
      </c>
      <c r="E493" t="s">
        <v>23</v>
      </c>
      <c r="F493">
        <v>4040553</v>
      </c>
      <c r="G493" t="s">
        <v>252</v>
      </c>
      <c r="H493">
        <v>3.75</v>
      </c>
      <c r="I493">
        <v>1</v>
      </c>
      <c r="J493">
        <v>3.75</v>
      </c>
      <c r="M493"/>
    </row>
    <row r="494" spans="1:13" hidden="1" x14ac:dyDescent="0.25">
      <c r="A494" t="s">
        <v>73</v>
      </c>
      <c r="B494" t="s">
        <v>143</v>
      </c>
      <c r="C494" s="2">
        <v>45643</v>
      </c>
      <c r="D494" s="91">
        <v>0</v>
      </c>
      <c r="E494" t="s">
        <v>23</v>
      </c>
      <c r="F494">
        <v>4040561</v>
      </c>
      <c r="G494" t="s">
        <v>252</v>
      </c>
      <c r="H494">
        <v>0</v>
      </c>
      <c r="I494">
        <v>0</v>
      </c>
      <c r="J494">
        <v>0</v>
      </c>
      <c r="M494"/>
    </row>
    <row r="495" spans="1:13" hidden="1" x14ac:dyDescent="0.25">
      <c r="A495" t="s">
        <v>73</v>
      </c>
      <c r="B495" t="s">
        <v>140</v>
      </c>
      <c r="C495" s="2">
        <v>45643</v>
      </c>
      <c r="D495" s="91">
        <v>5</v>
      </c>
      <c r="E495" t="s">
        <v>23</v>
      </c>
      <c r="F495">
        <v>4040562</v>
      </c>
      <c r="G495" t="s">
        <v>252</v>
      </c>
      <c r="H495">
        <v>5</v>
      </c>
      <c r="I495">
        <v>0</v>
      </c>
      <c r="J495">
        <v>0</v>
      </c>
      <c r="M495"/>
    </row>
    <row r="496" spans="1:13" x14ac:dyDescent="0.25">
      <c r="A496" t="s">
        <v>44</v>
      </c>
      <c r="B496" t="s">
        <v>137</v>
      </c>
      <c r="C496" s="2">
        <v>45644</v>
      </c>
      <c r="D496" s="91">
        <v>0</v>
      </c>
      <c r="E496" t="s">
        <v>23</v>
      </c>
      <c r="F496">
        <v>4040591</v>
      </c>
      <c r="G496" t="s">
        <v>252</v>
      </c>
      <c r="H496">
        <v>3.75</v>
      </c>
      <c r="I496">
        <v>1</v>
      </c>
      <c r="J496">
        <v>3.75</v>
      </c>
      <c r="M496"/>
    </row>
    <row r="497" spans="1:13" x14ac:dyDescent="0.25">
      <c r="A497" t="s">
        <v>44</v>
      </c>
      <c r="B497" t="s">
        <v>145</v>
      </c>
      <c r="C497" s="2">
        <v>45644</v>
      </c>
      <c r="D497" s="91">
        <v>0</v>
      </c>
      <c r="E497" t="s">
        <v>23</v>
      </c>
      <c r="F497">
        <v>4040592</v>
      </c>
      <c r="G497" t="s">
        <v>252</v>
      </c>
      <c r="H497">
        <v>3.75</v>
      </c>
      <c r="I497">
        <v>1</v>
      </c>
      <c r="J497">
        <v>3.75</v>
      </c>
      <c r="M497"/>
    </row>
    <row r="498" spans="1:13" hidden="1" x14ac:dyDescent="0.25">
      <c r="A498" t="s">
        <v>75</v>
      </c>
      <c r="B498" t="s">
        <v>138</v>
      </c>
      <c r="C498" s="2">
        <v>45642</v>
      </c>
      <c r="D498" s="91">
        <v>5.5</v>
      </c>
      <c r="E498" t="s">
        <v>37</v>
      </c>
      <c r="F498">
        <v>4040611</v>
      </c>
      <c r="G498" t="s">
        <v>252</v>
      </c>
      <c r="H498">
        <v>5.5</v>
      </c>
      <c r="I498">
        <v>0</v>
      </c>
      <c r="J498">
        <v>0</v>
      </c>
      <c r="M498"/>
    </row>
    <row r="499" spans="1:13" hidden="1" x14ac:dyDescent="0.25">
      <c r="A499" t="s">
        <v>75</v>
      </c>
      <c r="B499" t="s">
        <v>139</v>
      </c>
      <c r="C499" s="2">
        <v>45642</v>
      </c>
      <c r="D499" s="91">
        <v>5</v>
      </c>
      <c r="E499" t="s">
        <v>37</v>
      </c>
      <c r="F499">
        <v>4040612</v>
      </c>
      <c r="G499" t="s">
        <v>252</v>
      </c>
      <c r="H499">
        <v>5</v>
      </c>
      <c r="I499">
        <v>0</v>
      </c>
      <c r="J499">
        <v>0</v>
      </c>
      <c r="M499"/>
    </row>
    <row r="500" spans="1:13" hidden="1" x14ac:dyDescent="0.25">
      <c r="A500" t="s">
        <v>73</v>
      </c>
      <c r="B500" t="s">
        <v>136</v>
      </c>
      <c r="C500" s="2">
        <v>45642</v>
      </c>
      <c r="D500" s="91">
        <v>5</v>
      </c>
      <c r="E500" t="s">
        <v>37</v>
      </c>
      <c r="F500">
        <v>4040617</v>
      </c>
      <c r="G500" t="s">
        <v>252</v>
      </c>
      <c r="H500">
        <v>5</v>
      </c>
      <c r="I500">
        <v>0</v>
      </c>
      <c r="J500">
        <v>0</v>
      </c>
      <c r="M500"/>
    </row>
    <row r="501" spans="1:13" hidden="1" x14ac:dyDescent="0.25">
      <c r="A501" t="s">
        <v>75</v>
      </c>
      <c r="B501" t="s">
        <v>135</v>
      </c>
      <c r="C501" s="2">
        <v>45644</v>
      </c>
      <c r="D501" s="91">
        <v>3</v>
      </c>
      <c r="E501" t="s">
        <v>23</v>
      </c>
      <c r="F501">
        <v>4040619</v>
      </c>
      <c r="G501" t="s">
        <v>252</v>
      </c>
      <c r="H501">
        <v>3</v>
      </c>
      <c r="I501">
        <v>0</v>
      </c>
      <c r="J501">
        <v>0</v>
      </c>
      <c r="M501"/>
    </row>
    <row r="502" spans="1:13" hidden="1" x14ac:dyDescent="0.25">
      <c r="A502" t="s">
        <v>75</v>
      </c>
      <c r="B502" t="s">
        <v>21</v>
      </c>
      <c r="C502" s="2">
        <v>45644</v>
      </c>
      <c r="D502" s="91">
        <v>0</v>
      </c>
      <c r="E502" t="s">
        <v>23</v>
      </c>
      <c r="F502">
        <v>4040620</v>
      </c>
      <c r="G502" t="s">
        <v>252</v>
      </c>
      <c r="H502">
        <v>5</v>
      </c>
      <c r="I502">
        <v>1</v>
      </c>
      <c r="J502">
        <v>5</v>
      </c>
      <c r="M502"/>
    </row>
    <row r="503" spans="1:13" hidden="1" x14ac:dyDescent="0.25">
      <c r="A503" t="s">
        <v>75</v>
      </c>
      <c r="B503" t="s">
        <v>18</v>
      </c>
      <c r="C503" s="2">
        <v>45642</v>
      </c>
      <c r="D503" s="91">
        <v>0</v>
      </c>
      <c r="E503" t="s">
        <v>23</v>
      </c>
      <c r="F503">
        <v>4040627</v>
      </c>
      <c r="G503" t="s">
        <v>252</v>
      </c>
      <c r="H503">
        <v>5.5</v>
      </c>
      <c r="I503">
        <v>1</v>
      </c>
      <c r="J503">
        <v>5.5</v>
      </c>
      <c r="M503"/>
    </row>
    <row r="504" spans="1:13" hidden="1" x14ac:dyDescent="0.25">
      <c r="A504" t="s">
        <v>75</v>
      </c>
      <c r="B504" t="s">
        <v>140</v>
      </c>
      <c r="C504" s="2">
        <v>45642</v>
      </c>
      <c r="D504" s="91">
        <v>5</v>
      </c>
      <c r="E504" t="s">
        <v>23</v>
      </c>
      <c r="F504">
        <v>4040630</v>
      </c>
      <c r="G504" t="s">
        <v>252</v>
      </c>
      <c r="H504">
        <v>5</v>
      </c>
      <c r="I504">
        <v>0</v>
      </c>
      <c r="J504">
        <v>0</v>
      </c>
      <c r="M504"/>
    </row>
    <row r="505" spans="1:13" x14ac:dyDescent="0.25">
      <c r="A505" t="s">
        <v>44</v>
      </c>
      <c r="B505" t="s">
        <v>45</v>
      </c>
      <c r="C505" s="2">
        <v>45644</v>
      </c>
      <c r="D505" s="91">
        <v>0</v>
      </c>
      <c r="E505" t="s">
        <v>23</v>
      </c>
      <c r="F505">
        <v>4040640</v>
      </c>
      <c r="G505" t="s">
        <v>252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44</v>
      </c>
      <c r="B506" t="s">
        <v>117</v>
      </c>
      <c r="C506" s="2">
        <v>45644</v>
      </c>
      <c r="D506" s="91">
        <v>3.75</v>
      </c>
      <c r="E506" t="s">
        <v>23</v>
      </c>
      <c r="F506">
        <v>4040641</v>
      </c>
      <c r="G506" t="s">
        <v>252</v>
      </c>
      <c r="H506">
        <v>3.75</v>
      </c>
      <c r="I506">
        <v>0</v>
      </c>
      <c r="J506">
        <v>0</v>
      </c>
      <c r="M506"/>
    </row>
    <row r="507" spans="1:13" x14ac:dyDescent="0.25">
      <c r="A507" t="s">
        <v>44</v>
      </c>
      <c r="B507" t="s">
        <v>18</v>
      </c>
      <c r="C507" s="2">
        <v>45643</v>
      </c>
      <c r="D507" s="91">
        <v>0</v>
      </c>
      <c r="E507" t="s">
        <v>20</v>
      </c>
      <c r="F507">
        <v>4040666</v>
      </c>
      <c r="G507" t="s">
        <v>252</v>
      </c>
      <c r="H507">
        <v>3.75</v>
      </c>
      <c r="I507">
        <v>1</v>
      </c>
      <c r="J507">
        <v>3.75</v>
      </c>
      <c r="M507"/>
    </row>
    <row r="508" spans="1:13" hidden="1" x14ac:dyDescent="0.25">
      <c r="A508" t="s">
        <v>73</v>
      </c>
      <c r="B508" t="s">
        <v>18</v>
      </c>
      <c r="C508" s="2">
        <v>45644</v>
      </c>
      <c r="D508" s="91">
        <v>0</v>
      </c>
      <c r="E508" t="s">
        <v>23</v>
      </c>
      <c r="F508">
        <v>4040680</v>
      </c>
      <c r="G508" t="s">
        <v>252</v>
      </c>
      <c r="H508">
        <v>0</v>
      </c>
      <c r="I508">
        <v>0</v>
      </c>
      <c r="J508">
        <v>0</v>
      </c>
      <c r="M508"/>
    </row>
    <row r="509" spans="1:13" x14ac:dyDescent="0.25">
      <c r="A509" t="s">
        <v>44</v>
      </c>
      <c r="B509" t="s">
        <v>145</v>
      </c>
      <c r="C509" s="2">
        <v>45643</v>
      </c>
      <c r="D509" s="91">
        <v>0</v>
      </c>
      <c r="E509" t="s">
        <v>23</v>
      </c>
      <c r="F509">
        <v>4040685</v>
      </c>
      <c r="G509" t="s">
        <v>252</v>
      </c>
      <c r="H509">
        <v>3.75</v>
      </c>
      <c r="I509">
        <v>1</v>
      </c>
      <c r="J509">
        <v>3.75</v>
      </c>
      <c r="M509"/>
    </row>
    <row r="510" spans="1:13" x14ac:dyDescent="0.25">
      <c r="A510" t="s">
        <v>44</v>
      </c>
      <c r="B510" t="s">
        <v>117</v>
      </c>
      <c r="C510" s="2">
        <v>45643</v>
      </c>
      <c r="D510" s="91">
        <v>0</v>
      </c>
      <c r="E510" t="s">
        <v>23</v>
      </c>
      <c r="F510">
        <v>4040686</v>
      </c>
      <c r="G510" t="s">
        <v>252</v>
      </c>
      <c r="H510">
        <v>3.75</v>
      </c>
      <c r="I510">
        <v>1</v>
      </c>
      <c r="J510">
        <v>3.75</v>
      </c>
      <c r="M510"/>
    </row>
    <row r="511" spans="1:13" x14ac:dyDescent="0.25">
      <c r="A511" t="s">
        <v>44</v>
      </c>
      <c r="B511" t="s">
        <v>45</v>
      </c>
      <c r="C511" s="2">
        <v>45643</v>
      </c>
      <c r="D511" s="91">
        <v>3.75</v>
      </c>
      <c r="E511" t="s">
        <v>23</v>
      </c>
      <c r="F511">
        <v>4040689</v>
      </c>
      <c r="G511" t="s">
        <v>252</v>
      </c>
      <c r="H511">
        <v>3.75</v>
      </c>
      <c r="I511">
        <v>0</v>
      </c>
      <c r="J511">
        <v>0</v>
      </c>
      <c r="M511"/>
    </row>
    <row r="512" spans="1:13" x14ac:dyDescent="0.25">
      <c r="A512" t="s">
        <v>44</v>
      </c>
      <c r="B512" t="s">
        <v>18</v>
      </c>
      <c r="C512" s="2">
        <v>45643</v>
      </c>
      <c r="D512" s="91">
        <v>0</v>
      </c>
      <c r="E512" t="s">
        <v>20</v>
      </c>
      <c r="F512">
        <v>4040690</v>
      </c>
      <c r="G512" t="s">
        <v>252</v>
      </c>
      <c r="H512">
        <v>3.75</v>
      </c>
      <c r="I512">
        <v>1</v>
      </c>
      <c r="J512">
        <v>3.75</v>
      </c>
      <c r="M512"/>
    </row>
    <row r="513" spans="1:13" hidden="1" x14ac:dyDescent="0.25">
      <c r="A513" t="s">
        <v>75</v>
      </c>
      <c r="B513" t="s">
        <v>18</v>
      </c>
      <c r="C513" s="2">
        <v>45644</v>
      </c>
      <c r="D513" s="91">
        <v>3</v>
      </c>
      <c r="E513" t="s">
        <v>23</v>
      </c>
      <c r="F513">
        <v>4040726</v>
      </c>
      <c r="G513" t="s">
        <v>252</v>
      </c>
      <c r="H513">
        <v>3</v>
      </c>
      <c r="I513">
        <v>0</v>
      </c>
      <c r="J513">
        <v>0</v>
      </c>
      <c r="M513"/>
    </row>
    <row r="514" spans="1:13" hidden="1" x14ac:dyDescent="0.25">
      <c r="A514" t="s">
        <v>75</v>
      </c>
      <c r="B514" t="s">
        <v>18</v>
      </c>
      <c r="C514" s="2">
        <v>45644</v>
      </c>
      <c r="D514" s="91">
        <v>5</v>
      </c>
      <c r="E514" t="s">
        <v>23</v>
      </c>
      <c r="F514">
        <v>4040727</v>
      </c>
      <c r="G514" t="s">
        <v>252</v>
      </c>
      <c r="H514">
        <v>5</v>
      </c>
      <c r="I514">
        <v>0</v>
      </c>
      <c r="J514">
        <v>0</v>
      </c>
      <c r="M514"/>
    </row>
    <row r="515" spans="1:13" x14ac:dyDescent="0.25">
      <c r="A515" t="s">
        <v>44</v>
      </c>
      <c r="B515" t="s">
        <v>18</v>
      </c>
      <c r="C515" s="2">
        <v>45642</v>
      </c>
      <c r="D515" s="91">
        <v>0</v>
      </c>
      <c r="E515" t="s">
        <v>20</v>
      </c>
      <c r="F515">
        <v>4040752</v>
      </c>
      <c r="G515" t="s">
        <v>252</v>
      </c>
      <c r="H515">
        <v>3.75</v>
      </c>
      <c r="I515">
        <v>1</v>
      </c>
      <c r="J515">
        <v>3.75</v>
      </c>
      <c r="M515"/>
    </row>
    <row r="516" spans="1:13" x14ac:dyDescent="0.25">
      <c r="A516" t="s">
        <v>44</v>
      </c>
      <c r="B516" t="s">
        <v>18</v>
      </c>
      <c r="C516" s="2">
        <v>45642</v>
      </c>
      <c r="D516" s="91">
        <v>0</v>
      </c>
      <c r="E516" t="s">
        <v>20</v>
      </c>
      <c r="F516">
        <v>4040754</v>
      </c>
      <c r="G516" t="s">
        <v>252</v>
      </c>
      <c r="H516">
        <v>3.75</v>
      </c>
      <c r="I516">
        <v>1</v>
      </c>
      <c r="J516">
        <v>3.75</v>
      </c>
      <c r="M516"/>
    </row>
    <row r="517" spans="1:13" hidden="1" x14ac:dyDescent="0.25">
      <c r="A517" t="s">
        <v>75</v>
      </c>
      <c r="B517" t="s">
        <v>18</v>
      </c>
      <c r="C517" s="2">
        <v>45642</v>
      </c>
      <c r="D517" s="91">
        <v>5</v>
      </c>
      <c r="E517" t="s">
        <v>20</v>
      </c>
      <c r="F517">
        <v>4040769</v>
      </c>
      <c r="G517" t="s">
        <v>252</v>
      </c>
      <c r="H517">
        <v>5</v>
      </c>
      <c r="I517">
        <v>0</v>
      </c>
      <c r="J517">
        <v>0</v>
      </c>
      <c r="M517"/>
    </row>
    <row r="518" spans="1:13" hidden="1" x14ac:dyDescent="0.25">
      <c r="A518" t="s">
        <v>73</v>
      </c>
      <c r="B518" t="s">
        <v>21</v>
      </c>
      <c r="C518" s="2">
        <v>45645</v>
      </c>
      <c r="D518" s="91">
        <v>0</v>
      </c>
      <c r="E518" t="s">
        <v>23</v>
      </c>
      <c r="F518">
        <v>4040781</v>
      </c>
      <c r="G518" t="s">
        <v>252</v>
      </c>
      <c r="H518">
        <v>0</v>
      </c>
      <c r="I518">
        <v>0</v>
      </c>
      <c r="J518">
        <v>0</v>
      </c>
      <c r="M518"/>
    </row>
    <row r="519" spans="1:13" x14ac:dyDescent="0.25">
      <c r="A519" t="s">
        <v>44</v>
      </c>
      <c r="B519" t="s">
        <v>18</v>
      </c>
      <c r="C519" s="2">
        <v>45645</v>
      </c>
      <c r="D519" s="91">
        <v>0</v>
      </c>
      <c r="E519" t="s">
        <v>20</v>
      </c>
      <c r="F519">
        <v>4040784</v>
      </c>
      <c r="G519" t="s">
        <v>252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44</v>
      </c>
      <c r="B520" t="s">
        <v>117</v>
      </c>
      <c r="C520" s="2">
        <v>45645</v>
      </c>
      <c r="D520" s="91">
        <v>0</v>
      </c>
      <c r="E520" t="s">
        <v>23</v>
      </c>
      <c r="F520">
        <v>4040785</v>
      </c>
      <c r="G520" t="s">
        <v>252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44</v>
      </c>
      <c r="B521" t="s">
        <v>18</v>
      </c>
      <c r="C521" s="2">
        <v>45645</v>
      </c>
      <c r="D521" s="91">
        <v>0</v>
      </c>
      <c r="E521" t="s">
        <v>20</v>
      </c>
      <c r="F521">
        <v>4040786</v>
      </c>
      <c r="G521" t="s">
        <v>252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44</v>
      </c>
      <c r="B522" t="s">
        <v>117</v>
      </c>
      <c r="C522" s="2">
        <v>45645</v>
      </c>
      <c r="D522" s="91">
        <v>0</v>
      </c>
      <c r="E522" t="s">
        <v>23</v>
      </c>
      <c r="F522">
        <v>4040787</v>
      </c>
      <c r="G522" t="s">
        <v>252</v>
      </c>
      <c r="H522">
        <v>3.75</v>
      </c>
      <c r="I522">
        <v>1</v>
      </c>
      <c r="J522">
        <v>3.75</v>
      </c>
      <c r="M522"/>
    </row>
    <row r="523" spans="1:13" x14ac:dyDescent="0.25">
      <c r="A523" t="s">
        <v>44</v>
      </c>
      <c r="B523" t="s">
        <v>117</v>
      </c>
      <c r="C523" s="2">
        <v>45645</v>
      </c>
      <c r="D523" s="91">
        <v>0</v>
      </c>
      <c r="E523" t="s">
        <v>23</v>
      </c>
      <c r="F523">
        <v>4040788</v>
      </c>
      <c r="G523" t="s">
        <v>252</v>
      </c>
      <c r="H523">
        <v>3.75</v>
      </c>
      <c r="I523">
        <v>1</v>
      </c>
      <c r="J523">
        <v>3.75</v>
      </c>
      <c r="M523"/>
    </row>
    <row r="524" spans="1:13" x14ac:dyDescent="0.25">
      <c r="A524" t="s">
        <v>44</v>
      </c>
      <c r="B524" t="s">
        <v>18</v>
      </c>
      <c r="C524" s="2">
        <v>45645</v>
      </c>
      <c r="D524" s="91">
        <v>3.75</v>
      </c>
      <c r="E524" t="s">
        <v>20</v>
      </c>
      <c r="F524">
        <v>4040789</v>
      </c>
      <c r="G524" t="s">
        <v>252</v>
      </c>
      <c r="H524">
        <v>3.75</v>
      </c>
      <c r="I524">
        <v>0</v>
      </c>
      <c r="J524">
        <v>0</v>
      </c>
      <c r="M524"/>
    </row>
    <row r="525" spans="1:13" x14ac:dyDescent="0.25">
      <c r="A525" t="s">
        <v>44</v>
      </c>
      <c r="B525" t="s">
        <v>145</v>
      </c>
      <c r="C525" s="2">
        <v>45645</v>
      </c>
      <c r="D525" s="91">
        <v>0</v>
      </c>
      <c r="E525" t="s">
        <v>23</v>
      </c>
      <c r="F525">
        <v>4040790</v>
      </c>
      <c r="G525" t="s">
        <v>252</v>
      </c>
      <c r="H525">
        <v>3.75</v>
      </c>
      <c r="I525">
        <v>1</v>
      </c>
      <c r="J525">
        <v>3.75</v>
      </c>
      <c r="M525"/>
    </row>
    <row r="526" spans="1:13" x14ac:dyDescent="0.25">
      <c r="A526" t="s">
        <v>44</v>
      </c>
      <c r="B526" t="s">
        <v>117</v>
      </c>
      <c r="C526" s="2">
        <v>45645</v>
      </c>
      <c r="D526" s="91">
        <v>0</v>
      </c>
      <c r="E526" t="s">
        <v>23</v>
      </c>
      <c r="F526">
        <v>4040791</v>
      </c>
      <c r="G526" t="s">
        <v>252</v>
      </c>
      <c r="H526">
        <v>3.75</v>
      </c>
      <c r="I526">
        <v>1</v>
      </c>
      <c r="J526">
        <v>3.75</v>
      </c>
      <c r="M526"/>
    </row>
    <row r="527" spans="1:13" x14ac:dyDescent="0.25">
      <c r="A527" t="s">
        <v>44</v>
      </c>
      <c r="B527" t="s">
        <v>145</v>
      </c>
      <c r="C527" s="2">
        <v>45645</v>
      </c>
      <c r="D527" s="91">
        <v>0</v>
      </c>
      <c r="E527" t="s">
        <v>23</v>
      </c>
      <c r="F527">
        <v>4040792</v>
      </c>
      <c r="G527" t="s">
        <v>252</v>
      </c>
      <c r="H527">
        <v>3.75</v>
      </c>
      <c r="I527">
        <v>1</v>
      </c>
      <c r="J527">
        <v>3.75</v>
      </c>
      <c r="M527"/>
    </row>
    <row r="528" spans="1:13" hidden="1" x14ac:dyDescent="0.25">
      <c r="A528" t="s">
        <v>73</v>
      </c>
      <c r="B528" t="s">
        <v>21</v>
      </c>
      <c r="C528" s="2">
        <v>45645</v>
      </c>
      <c r="D528" s="91">
        <v>0</v>
      </c>
      <c r="E528" t="s">
        <v>23</v>
      </c>
      <c r="F528">
        <v>4040818</v>
      </c>
      <c r="G528" t="s">
        <v>252</v>
      </c>
      <c r="H528">
        <v>0</v>
      </c>
      <c r="I528">
        <v>0</v>
      </c>
      <c r="J528">
        <v>0</v>
      </c>
      <c r="M528"/>
    </row>
    <row r="529" spans="1:13" hidden="1" x14ac:dyDescent="0.25">
      <c r="A529" t="s">
        <v>73</v>
      </c>
      <c r="B529" t="s">
        <v>21</v>
      </c>
      <c r="C529" s="2">
        <v>45645</v>
      </c>
      <c r="D529" s="91">
        <v>0</v>
      </c>
      <c r="E529" t="s">
        <v>23</v>
      </c>
      <c r="F529">
        <v>4040820</v>
      </c>
      <c r="G529" t="s">
        <v>252</v>
      </c>
      <c r="H529">
        <v>0</v>
      </c>
      <c r="I529">
        <v>0</v>
      </c>
      <c r="J529">
        <v>0</v>
      </c>
      <c r="M529"/>
    </row>
    <row r="530" spans="1:13" hidden="1" x14ac:dyDescent="0.25">
      <c r="A530" t="s">
        <v>73</v>
      </c>
      <c r="B530" t="s">
        <v>21</v>
      </c>
      <c r="C530" s="2">
        <v>45645</v>
      </c>
      <c r="D530" s="91">
        <v>0</v>
      </c>
      <c r="E530" t="s">
        <v>23</v>
      </c>
      <c r="F530">
        <v>4040822</v>
      </c>
      <c r="G530" t="s">
        <v>252</v>
      </c>
      <c r="H530">
        <v>0</v>
      </c>
      <c r="I530">
        <v>0</v>
      </c>
      <c r="J530">
        <v>0</v>
      </c>
      <c r="M530"/>
    </row>
    <row r="531" spans="1:13" hidden="1" x14ac:dyDescent="0.25">
      <c r="A531" t="s">
        <v>75</v>
      </c>
      <c r="B531" t="s">
        <v>18</v>
      </c>
      <c r="C531" s="2">
        <v>45645</v>
      </c>
      <c r="D531" s="91">
        <v>0</v>
      </c>
      <c r="E531" t="s">
        <v>23</v>
      </c>
      <c r="F531">
        <v>4040824</v>
      </c>
      <c r="G531" t="s">
        <v>252</v>
      </c>
      <c r="H531">
        <v>0</v>
      </c>
      <c r="I531">
        <v>0</v>
      </c>
      <c r="J531">
        <v>0</v>
      </c>
      <c r="M531"/>
    </row>
    <row r="532" spans="1:13" hidden="1" x14ac:dyDescent="0.25">
      <c r="A532" t="s">
        <v>75</v>
      </c>
      <c r="B532" t="s">
        <v>18</v>
      </c>
      <c r="C532" s="2">
        <v>45645</v>
      </c>
      <c r="D532" s="91">
        <v>0</v>
      </c>
      <c r="E532" t="s">
        <v>23</v>
      </c>
      <c r="F532">
        <v>4040825</v>
      </c>
      <c r="G532" t="s">
        <v>252</v>
      </c>
      <c r="H532">
        <v>0</v>
      </c>
      <c r="I532">
        <v>0</v>
      </c>
      <c r="J532">
        <v>0</v>
      </c>
      <c r="M532"/>
    </row>
    <row r="533" spans="1:13" hidden="1" x14ac:dyDescent="0.25">
      <c r="A533" t="s">
        <v>73</v>
      </c>
      <c r="B533" t="s">
        <v>142</v>
      </c>
      <c r="C533" s="2">
        <v>45645</v>
      </c>
      <c r="D533" s="91">
        <v>0</v>
      </c>
      <c r="E533" t="s">
        <v>23</v>
      </c>
      <c r="F533">
        <v>4040837</v>
      </c>
      <c r="G533" t="s">
        <v>252</v>
      </c>
      <c r="H533">
        <v>0</v>
      </c>
      <c r="I533">
        <v>0</v>
      </c>
      <c r="J533">
        <v>0</v>
      </c>
      <c r="M533"/>
    </row>
    <row r="534" spans="1:13" x14ac:dyDescent="0.25">
      <c r="A534" t="s">
        <v>44</v>
      </c>
      <c r="B534" t="s">
        <v>132</v>
      </c>
      <c r="C534" s="2">
        <v>45645</v>
      </c>
      <c r="D534" s="91">
        <v>0</v>
      </c>
      <c r="E534" t="s">
        <v>23</v>
      </c>
      <c r="F534">
        <v>4040843</v>
      </c>
      <c r="G534" t="s">
        <v>252</v>
      </c>
      <c r="H534">
        <v>3.75</v>
      </c>
      <c r="I534">
        <v>1</v>
      </c>
      <c r="J534">
        <v>3.75</v>
      </c>
      <c r="M534"/>
    </row>
    <row r="535" spans="1:13" hidden="1" x14ac:dyDescent="0.25">
      <c r="A535" t="s">
        <v>75</v>
      </c>
      <c r="B535" t="s">
        <v>141</v>
      </c>
      <c r="C535" s="2">
        <v>45645</v>
      </c>
      <c r="D535" s="91">
        <v>0</v>
      </c>
      <c r="E535" t="s">
        <v>23</v>
      </c>
      <c r="F535">
        <v>4040853</v>
      </c>
      <c r="G535" t="s">
        <v>252</v>
      </c>
      <c r="H535">
        <v>0</v>
      </c>
      <c r="I535">
        <v>0</v>
      </c>
      <c r="J535">
        <v>0</v>
      </c>
      <c r="M535"/>
    </row>
    <row r="536" spans="1:13" x14ac:dyDescent="0.25">
      <c r="A536" t="s">
        <v>44</v>
      </c>
      <c r="B536" t="s">
        <v>18</v>
      </c>
      <c r="C536" s="2">
        <v>45645</v>
      </c>
      <c r="D536" s="91">
        <v>0</v>
      </c>
      <c r="E536" t="s">
        <v>20</v>
      </c>
      <c r="F536">
        <v>4040855</v>
      </c>
      <c r="G536" t="s">
        <v>252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44</v>
      </c>
      <c r="B537" t="s">
        <v>18</v>
      </c>
      <c r="C537" s="2">
        <v>45645</v>
      </c>
      <c r="D537" s="91">
        <v>0</v>
      </c>
      <c r="E537" t="s">
        <v>20</v>
      </c>
      <c r="F537">
        <v>4040856</v>
      </c>
      <c r="G537" t="s">
        <v>252</v>
      </c>
      <c r="H537">
        <v>3.75</v>
      </c>
      <c r="I537">
        <v>1</v>
      </c>
      <c r="J537">
        <v>3.75</v>
      </c>
      <c r="M537"/>
    </row>
    <row r="538" spans="1:13" hidden="1" x14ac:dyDescent="0.25">
      <c r="A538" t="s">
        <v>75</v>
      </c>
      <c r="B538" t="s">
        <v>139</v>
      </c>
      <c r="C538" s="2">
        <v>45645</v>
      </c>
      <c r="D538" s="91">
        <v>0</v>
      </c>
      <c r="E538" t="s">
        <v>37</v>
      </c>
      <c r="F538">
        <v>4040857</v>
      </c>
      <c r="G538" t="s">
        <v>252</v>
      </c>
      <c r="H538">
        <v>0</v>
      </c>
      <c r="I538">
        <v>0</v>
      </c>
      <c r="J538">
        <v>0</v>
      </c>
      <c r="M538"/>
    </row>
    <row r="539" spans="1:13" hidden="1" x14ac:dyDescent="0.25">
      <c r="A539" t="s">
        <v>75</v>
      </c>
      <c r="B539" t="s">
        <v>144</v>
      </c>
      <c r="C539" s="2">
        <v>45645</v>
      </c>
      <c r="D539" s="91">
        <v>0</v>
      </c>
      <c r="E539" t="s">
        <v>37</v>
      </c>
      <c r="F539">
        <v>4040858</v>
      </c>
      <c r="G539" t="s">
        <v>252</v>
      </c>
      <c r="H539">
        <v>0</v>
      </c>
      <c r="I539">
        <v>0</v>
      </c>
      <c r="J539">
        <v>0</v>
      </c>
      <c r="M539"/>
    </row>
    <row r="540" spans="1:13" hidden="1" x14ac:dyDescent="0.25">
      <c r="A540" t="s">
        <v>73</v>
      </c>
      <c r="B540" t="s">
        <v>142</v>
      </c>
      <c r="C540" s="2">
        <v>45645</v>
      </c>
      <c r="D540" s="91">
        <v>0</v>
      </c>
      <c r="E540" t="s">
        <v>23</v>
      </c>
      <c r="F540">
        <v>4040875</v>
      </c>
      <c r="G540" t="s">
        <v>252</v>
      </c>
      <c r="H540">
        <v>0</v>
      </c>
      <c r="I540">
        <v>0</v>
      </c>
      <c r="J540">
        <v>0</v>
      </c>
      <c r="M540"/>
    </row>
    <row r="541" spans="1:13" hidden="1" x14ac:dyDescent="0.25">
      <c r="A541" t="s">
        <v>73</v>
      </c>
      <c r="B541" t="s">
        <v>142</v>
      </c>
      <c r="C541" s="2">
        <v>45645</v>
      </c>
      <c r="D541" s="91">
        <v>0</v>
      </c>
      <c r="E541" t="s">
        <v>23</v>
      </c>
      <c r="F541">
        <v>4040882</v>
      </c>
      <c r="G541" t="s">
        <v>252</v>
      </c>
      <c r="H541">
        <v>0</v>
      </c>
      <c r="I541">
        <v>0</v>
      </c>
      <c r="J541">
        <v>0</v>
      </c>
      <c r="M541"/>
    </row>
    <row r="542" spans="1:13" x14ac:dyDescent="0.25">
      <c r="A542" t="s">
        <v>44</v>
      </c>
      <c r="B542" t="s">
        <v>18</v>
      </c>
      <c r="C542" s="2">
        <v>45645</v>
      </c>
      <c r="D542" s="91">
        <v>0</v>
      </c>
      <c r="E542" t="s">
        <v>20</v>
      </c>
      <c r="F542">
        <v>4040884</v>
      </c>
      <c r="G542" t="s">
        <v>252</v>
      </c>
      <c r="H542">
        <v>3.75</v>
      </c>
      <c r="I542">
        <v>1</v>
      </c>
      <c r="J542">
        <v>3.75</v>
      </c>
      <c r="M542"/>
    </row>
    <row r="543" spans="1:13" x14ac:dyDescent="0.25">
      <c r="A543" t="s">
        <v>44</v>
      </c>
      <c r="B543" t="s">
        <v>18</v>
      </c>
      <c r="C543" s="2">
        <v>45645</v>
      </c>
      <c r="D543" s="91">
        <v>0</v>
      </c>
      <c r="E543" t="s">
        <v>20</v>
      </c>
      <c r="F543">
        <v>4040885</v>
      </c>
      <c r="G543" t="s">
        <v>252</v>
      </c>
      <c r="H543">
        <v>3.75</v>
      </c>
      <c r="I543">
        <v>1</v>
      </c>
      <c r="J543">
        <v>3.75</v>
      </c>
      <c r="M543"/>
    </row>
    <row r="544" spans="1:13" x14ac:dyDescent="0.25">
      <c r="A544" t="s">
        <v>44</v>
      </c>
      <c r="B544" t="s">
        <v>18</v>
      </c>
      <c r="C544" s="2">
        <v>45645</v>
      </c>
      <c r="D544" s="91">
        <v>0</v>
      </c>
      <c r="E544" t="s">
        <v>20</v>
      </c>
      <c r="F544">
        <v>4040886</v>
      </c>
      <c r="G544" t="s">
        <v>252</v>
      </c>
      <c r="H544">
        <v>3.75</v>
      </c>
      <c r="I544">
        <v>1</v>
      </c>
      <c r="J544">
        <v>3.75</v>
      </c>
      <c r="M544"/>
    </row>
    <row r="545" spans="1:13" x14ac:dyDescent="0.25">
      <c r="A545" t="s">
        <v>44</v>
      </c>
      <c r="B545" t="s">
        <v>18</v>
      </c>
      <c r="C545" s="2">
        <v>45645</v>
      </c>
      <c r="D545" s="91">
        <v>0</v>
      </c>
      <c r="E545" t="s">
        <v>20</v>
      </c>
      <c r="F545">
        <v>4040887</v>
      </c>
      <c r="G545" t="s">
        <v>252</v>
      </c>
      <c r="H545">
        <v>3.75</v>
      </c>
      <c r="I545">
        <v>1</v>
      </c>
      <c r="J545">
        <v>3.75</v>
      </c>
      <c r="M545"/>
    </row>
    <row r="546" spans="1:13" x14ac:dyDescent="0.25">
      <c r="A546" t="s">
        <v>44</v>
      </c>
      <c r="B546" t="s">
        <v>134</v>
      </c>
      <c r="C546" s="2">
        <v>45645</v>
      </c>
      <c r="D546" s="91">
        <v>0</v>
      </c>
      <c r="E546" t="s">
        <v>23</v>
      </c>
      <c r="F546">
        <v>4040894</v>
      </c>
      <c r="G546" t="s">
        <v>252</v>
      </c>
      <c r="H546">
        <v>3.75</v>
      </c>
      <c r="I546">
        <v>1</v>
      </c>
      <c r="J546">
        <v>3.75</v>
      </c>
      <c r="M546"/>
    </row>
    <row r="547" spans="1:13" x14ac:dyDescent="0.25">
      <c r="A547" t="s">
        <v>44</v>
      </c>
      <c r="B547" t="s">
        <v>132</v>
      </c>
      <c r="C547" s="2">
        <v>45645</v>
      </c>
      <c r="D547" s="91">
        <v>0</v>
      </c>
      <c r="E547" t="s">
        <v>23</v>
      </c>
      <c r="F547">
        <v>4040897</v>
      </c>
      <c r="G547" t="s">
        <v>252</v>
      </c>
      <c r="H547">
        <v>3.75</v>
      </c>
      <c r="I547">
        <v>1</v>
      </c>
      <c r="J547">
        <v>3.75</v>
      </c>
      <c r="M547"/>
    </row>
    <row r="548" spans="1:13" hidden="1" x14ac:dyDescent="0.25">
      <c r="A548" t="s">
        <v>75</v>
      </c>
      <c r="B548" t="s">
        <v>141</v>
      </c>
      <c r="C548" s="2">
        <v>45645</v>
      </c>
      <c r="D548" s="91">
        <v>5.5</v>
      </c>
      <c r="E548" t="s">
        <v>23</v>
      </c>
      <c r="F548">
        <v>4040928</v>
      </c>
      <c r="G548" t="s">
        <v>252</v>
      </c>
      <c r="H548">
        <v>5.5</v>
      </c>
      <c r="I548">
        <v>0</v>
      </c>
      <c r="J548">
        <v>0</v>
      </c>
      <c r="M548"/>
    </row>
    <row r="549" spans="1:13" hidden="1" x14ac:dyDescent="0.25">
      <c r="A549" t="s">
        <v>75</v>
      </c>
      <c r="B549" t="s">
        <v>144</v>
      </c>
      <c r="C549" s="2">
        <v>45645</v>
      </c>
      <c r="D549" s="91">
        <v>0</v>
      </c>
      <c r="E549" t="s">
        <v>37</v>
      </c>
      <c r="F549">
        <v>4040929</v>
      </c>
      <c r="G549" t="s">
        <v>252</v>
      </c>
      <c r="H549">
        <v>0</v>
      </c>
      <c r="I549">
        <v>0</v>
      </c>
      <c r="J549">
        <v>0</v>
      </c>
      <c r="M549"/>
    </row>
    <row r="550" spans="1:13" x14ac:dyDescent="0.25">
      <c r="A550" t="s">
        <v>44</v>
      </c>
      <c r="B550" t="s">
        <v>134</v>
      </c>
      <c r="C550" s="2">
        <v>45645</v>
      </c>
      <c r="D550" s="91">
        <v>0</v>
      </c>
      <c r="E550" t="s">
        <v>23</v>
      </c>
      <c r="F550">
        <v>4040930</v>
      </c>
      <c r="G550" t="s">
        <v>252</v>
      </c>
      <c r="H550">
        <v>3.75</v>
      </c>
      <c r="I550">
        <v>1</v>
      </c>
      <c r="J550">
        <v>3.75</v>
      </c>
      <c r="M550"/>
    </row>
    <row r="551" spans="1:13" x14ac:dyDescent="0.25">
      <c r="A551" t="s">
        <v>44</v>
      </c>
      <c r="B551" t="s">
        <v>132</v>
      </c>
      <c r="C551" s="2">
        <v>45645</v>
      </c>
      <c r="D551" s="91">
        <v>0</v>
      </c>
      <c r="E551" t="s">
        <v>23</v>
      </c>
      <c r="F551">
        <v>4040931</v>
      </c>
      <c r="G551" t="s">
        <v>252</v>
      </c>
      <c r="H551">
        <v>3.75</v>
      </c>
      <c r="I551">
        <v>1</v>
      </c>
      <c r="J551">
        <v>3.75</v>
      </c>
      <c r="M551"/>
    </row>
    <row r="552" spans="1:13" hidden="1" x14ac:dyDescent="0.25">
      <c r="A552" t="s">
        <v>73</v>
      </c>
      <c r="B552" t="s">
        <v>18</v>
      </c>
      <c r="C552" s="2">
        <v>45645</v>
      </c>
      <c r="D552" s="91">
        <v>0</v>
      </c>
      <c r="E552" t="s">
        <v>23</v>
      </c>
      <c r="F552">
        <v>4040933</v>
      </c>
      <c r="G552" t="s">
        <v>252</v>
      </c>
      <c r="H552">
        <v>0</v>
      </c>
      <c r="I552">
        <v>0</v>
      </c>
      <c r="J552">
        <v>0</v>
      </c>
      <c r="M552"/>
    </row>
    <row r="553" spans="1:13" x14ac:dyDescent="0.25">
      <c r="A553" t="s">
        <v>44</v>
      </c>
      <c r="B553" t="s">
        <v>18</v>
      </c>
      <c r="C553" s="2">
        <v>45645</v>
      </c>
      <c r="D553" s="91">
        <v>0</v>
      </c>
      <c r="E553" t="s">
        <v>20</v>
      </c>
      <c r="F553">
        <v>4040934</v>
      </c>
      <c r="G553" t="s">
        <v>252</v>
      </c>
      <c r="H553">
        <v>3.75</v>
      </c>
      <c r="I553">
        <v>1</v>
      </c>
      <c r="J553">
        <v>3.75</v>
      </c>
      <c r="M553"/>
    </row>
    <row r="554" spans="1:13" x14ac:dyDescent="0.25">
      <c r="A554" t="s">
        <v>44</v>
      </c>
      <c r="B554" t="s">
        <v>18</v>
      </c>
      <c r="C554" s="2">
        <v>45645</v>
      </c>
      <c r="D554" s="91">
        <v>0</v>
      </c>
      <c r="E554" t="s">
        <v>20</v>
      </c>
      <c r="F554">
        <v>4040935</v>
      </c>
      <c r="G554" t="s">
        <v>252</v>
      </c>
      <c r="H554">
        <v>3.75</v>
      </c>
      <c r="I554">
        <v>1</v>
      </c>
      <c r="J554">
        <v>3.75</v>
      </c>
      <c r="M554"/>
    </row>
    <row r="555" spans="1:13" x14ac:dyDescent="0.25">
      <c r="A555" t="s">
        <v>44</v>
      </c>
      <c r="B555" t="s">
        <v>134</v>
      </c>
      <c r="C555" s="2">
        <v>45645</v>
      </c>
      <c r="D555" s="91">
        <v>0</v>
      </c>
      <c r="E555" t="s">
        <v>23</v>
      </c>
      <c r="F555">
        <v>4040939</v>
      </c>
      <c r="G555" t="s">
        <v>252</v>
      </c>
      <c r="H555">
        <v>3.75</v>
      </c>
      <c r="I555">
        <v>1</v>
      </c>
      <c r="J555">
        <v>3.75</v>
      </c>
      <c r="M555"/>
    </row>
    <row r="556" spans="1:13" x14ac:dyDescent="0.25">
      <c r="A556" t="s">
        <v>44</v>
      </c>
      <c r="B556" t="s">
        <v>132</v>
      </c>
      <c r="C556" s="2">
        <v>45645</v>
      </c>
      <c r="D556" s="91">
        <v>0</v>
      </c>
      <c r="E556" t="s">
        <v>23</v>
      </c>
      <c r="F556">
        <v>4040940</v>
      </c>
      <c r="G556" t="s">
        <v>252</v>
      </c>
      <c r="H556">
        <v>3.75</v>
      </c>
      <c r="I556">
        <v>1</v>
      </c>
      <c r="J556">
        <v>3.75</v>
      </c>
      <c r="M556"/>
    </row>
    <row r="557" spans="1:13" x14ac:dyDescent="0.25">
      <c r="A557" t="s">
        <v>44</v>
      </c>
      <c r="B557" t="s">
        <v>18</v>
      </c>
      <c r="C557" s="2">
        <v>45645</v>
      </c>
      <c r="D557" s="91">
        <v>3.75</v>
      </c>
      <c r="E557" t="s">
        <v>20</v>
      </c>
      <c r="F557">
        <v>4040945</v>
      </c>
      <c r="G557" t="s">
        <v>252</v>
      </c>
      <c r="H557">
        <v>3.75</v>
      </c>
      <c r="I557">
        <v>0</v>
      </c>
      <c r="J557">
        <v>0</v>
      </c>
      <c r="M557"/>
    </row>
    <row r="558" spans="1:13" x14ac:dyDescent="0.25">
      <c r="A558" t="s">
        <v>44</v>
      </c>
      <c r="B558" t="s">
        <v>145</v>
      </c>
      <c r="C558" s="2">
        <v>45645</v>
      </c>
      <c r="D558" s="91">
        <v>3.75</v>
      </c>
      <c r="E558" t="s">
        <v>23</v>
      </c>
      <c r="F558">
        <v>4040946</v>
      </c>
      <c r="G558" t="s">
        <v>252</v>
      </c>
      <c r="H558">
        <v>3.75</v>
      </c>
      <c r="I558">
        <v>0</v>
      </c>
      <c r="J558">
        <v>0</v>
      </c>
      <c r="M558"/>
    </row>
    <row r="559" spans="1:13" hidden="1" x14ac:dyDescent="0.25">
      <c r="A559" t="s">
        <v>75</v>
      </c>
      <c r="B559" t="s">
        <v>18</v>
      </c>
      <c r="C559" s="2">
        <v>45645</v>
      </c>
      <c r="D559" s="91">
        <v>0</v>
      </c>
      <c r="E559" t="s">
        <v>23</v>
      </c>
      <c r="F559">
        <v>4040947</v>
      </c>
      <c r="G559" t="s">
        <v>252</v>
      </c>
      <c r="H559">
        <v>0</v>
      </c>
      <c r="I559">
        <v>0</v>
      </c>
      <c r="J559">
        <v>0</v>
      </c>
      <c r="M559"/>
    </row>
    <row r="560" spans="1:13" hidden="1" x14ac:dyDescent="0.25">
      <c r="A560" t="s">
        <v>75</v>
      </c>
      <c r="B560" t="s">
        <v>140</v>
      </c>
      <c r="C560" s="2">
        <v>45645</v>
      </c>
      <c r="D560" s="91">
        <v>0</v>
      </c>
      <c r="E560" t="s">
        <v>23</v>
      </c>
      <c r="F560">
        <v>4040949</v>
      </c>
      <c r="G560" t="s">
        <v>252</v>
      </c>
      <c r="H560">
        <v>0</v>
      </c>
      <c r="I560">
        <v>0</v>
      </c>
      <c r="J560">
        <v>0</v>
      </c>
      <c r="M560"/>
    </row>
    <row r="561" spans="1:13" hidden="1" x14ac:dyDescent="0.25">
      <c r="A561" t="s">
        <v>73</v>
      </c>
      <c r="B561" t="s">
        <v>136</v>
      </c>
      <c r="C561" s="2">
        <v>45645</v>
      </c>
      <c r="D561" s="91">
        <v>0</v>
      </c>
      <c r="E561" t="s">
        <v>23</v>
      </c>
      <c r="F561">
        <v>4040958</v>
      </c>
      <c r="G561" t="s">
        <v>252</v>
      </c>
      <c r="H561">
        <v>0</v>
      </c>
      <c r="I561">
        <v>0</v>
      </c>
      <c r="J561">
        <v>0</v>
      </c>
      <c r="M561"/>
    </row>
    <row r="562" spans="1:13" x14ac:dyDescent="0.25">
      <c r="A562" t="s">
        <v>44</v>
      </c>
      <c r="B562" t="s">
        <v>18</v>
      </c>
      <c r="C562" s="2">
        <v>45645</v>
      </c>
      <c r="D562" s="91">
        <v>3.75</v>
      </c>
      <c r="E562" t="s">
        <v>20</v>
      </c>
      <c r="F562">
        <v>4040959</v>
      </c>
      <c r="G562" t="s">
        <v>252</v>
      </c>
      <c r="H562">
        <v>3.75</v>
      </c>
      <c r="I562">
        <v>0</v>
      </c>
      <c r="J562">
        <v>0</v>
      </c>
      <c r="M562"/>
    </row>
    <row r="563" spans="1:13" x14ac:dyDescent="0.25">
      <c r="A563" t="s">
        <v>44</v>
      </c>
      <c r="B563" t="s">
        <v>18</v>
      </c>
      <c r="C563" s="2">
        <v>45645</v>
      </c>
      <c r="D563" s="91">
        <v>3.75</v>
      </c>
      <c r="E563" t="s">
        <v>20</v>
      </c>
      <c r="F563">
        <v>4040960</v>
      </c>
      <c r="G563" t="s">
        <v>252</v>
      </c>
      <c r="H563">
        <v>3.75</v>
      </c>
      <c r="I563">
        <v>0</v>
      </c>
      <c r="J563">
        <v>0</v>
      </c>
      <c r="M563"/>
    </row>
    <row r="564" spans="1:13" hidden="1" x14ac:dyDescent="0.25">
      <c r="A564" t="s">
        <v>75</v>
      </c>
      <c r="B564" t="s">
        <v>139</v>
      </c>
      <c r="C564" s="2">
        <v>45645</v>
      </c>
      <c r="D564" s="91">
        <v>0</v>
      </c>
      <c r="E564" t="s">
        <v>37</v>
      </c>
      <c r="F564">
        <v>4040965</v>
      </c>
      <c r="G564" t="s">
        <v>252</v>
      </c>
      <c r="H564">
        <v>0</v>
      </c>
      <c r="I564">
        <v>0</v>
      </c>
      <c r="J564">
        <v>0</v>
      </c>
      <c r="M564"/>
    </row>
    <row r="565" spans="1:13" hidden="1" x14ac:dyDescent="0.25">
      <c r="A565" t="s">
        <v>75</v>
      </c>
      <c r="B565" t="s">
        <v>144</v>
      </c>
      <c r="C565" s="2">
        <v>45645</v>
      </c>
      <c r="D565" s="91">
        <v>0</v>
      </c>
      <c r="E565" t="s">
        <v>37</v>
      </c>
      <c r="F565">
        <v>4040966</v>
      </c>
      <c r="G565" t="s">
        <v>252</v>
      </c>
      <c r="H565">
        <v>0</v>
      </c>
      <c r="I565">
        <v>0</v>
      </c>
      <c r="J565">
        <v>0</v>
      </c>
      <c r="M565"/>
    </row>
    <row r="566" spans="1:13" hidden="1" x14ac:dyDescent="0.25">
      <c r="A566" t="s">
        <v>73</v>
      </c>
      <c r="B566" t="s">
        <v>18</v>
      </c>
      <c r="C566" s="2">
        <v>45645</v>
      </c>
      <c r="D566" s="91">
        <v>0</v>
      </c>
      <c r="E566" t="s">
        <v>23</v>
      </c>
      <c r="F566">
        <v>4040971</v>
      </c>
      <c r="G566" t="s">
        <v>252</v>
      </c>
      <c r="H566">
        <v>0</v>
      </c>
      <c r="I566">
        <v>0</v>
      </c>
      <c r="J566">
        <v>0</v>
      </c>
      <c r="M566"/>
    </row>
    <row r="567" spans="1:13" hidden="1" x14ac:dyDescent="0.25">
      <c r="A567" t="s">
        <v>73</v>
      </c>
      <c r="B567" t="s">
        <v>65</v>
      </c>
      <c r="C567" s="2">
        <v>45645</v>
      </c>
      <c r="D567" s="91">
        <v>0</v>
      </c>
      <c r="E567" t="s">
        <v>23</v>
      </c>
      <c r="F567">
        <v>4040972</v>
      </c>
      <c r="G567" t="s">
        <v>252</v>
      </c>
      <c r="H567">
        <v>0</v>
      </c>
      <c r="I567">
        <v>0</v>
      </c>
      <c r="J567">
        <v>0</v>
      </c>
      <c r="M567"/>
    </row>
    <row r="568" spans="1:13" x14ac:dyDescent="0.25">
      <c r="A568" t="s">
        <v>44</v>
      </c>
      <c r="B568" t="s">
        <v>117</v>
      </c>
      <c r="C568" s="2">
        <v>45645</v>
      </c>
      <c r="D568" s="91">
        <v>0</v>
      </c>
      <c r="E568" t="s">
        <v>23</v>
      </c>
      <c r="F568">
        <v>4040978</v>
      </c>
      <c r="G568" t="s">
        <v>252</v>
      </c>
      <c r="H568">
        <v>3.75</v>
      </c>
      <c r="I568">
        <v>1</v>
      </c>
      <c r="J568">
        <v>3.75</v>
      </c>
      <c r="M568"/>
    </row>
    <row r="569" spans="1:13" hidden="1" x14ac:dyDescent="0.25">
      <c r="A569" t="s">
        <v>73</v>
      </c>
      <c r="B569" t="s">
        <v>18</v>
      </c>
      <c r="C569" s="2">
        <v>45645</v>
      </c>
      <c r="D569" s="91">
        <v>0</v>
      </c>
      <c r="E569" t="s">
        <v>23</v>
      </c>
      <c r="F569">
        <v>4040985</v>
      </c>
      <c r="G569" t="s">
        <v>252</v>
      </c>
      <c r="H569">
        <v>0</v>
      </c>
      <c r="I569">
        <v>0</v>
      </c>
      <c r="J569">
        <v>0</v>
      </c>
      <c r="M569"/>
    </row>
    <row r="570" spans="1:13" hidden="1" x14ac:dyDescent="0.25">
      <c r="A570" t="s">
        <v>73</v>
      </c>
      <c r="B570" t="s">
        <v>144</v>
      </c>
      <c r="C570" s="2">
        <v>45645</v>
      </c>
      <c r="D570" s="91">
        <v>0</v>
      </c>
      <c r="E570" t="s">
        <v>37</v>
      </c>
      <c r="F570">
        <v>4040987</v>
      </c>
      <c r="G570" t="s">
        <v>252</v>
      </c>
      <c r="H570">
        <v>0</v>
      </c>
      <c r="I570">
        <v>0</v>
      </c>
      <c r="J570">
        <v>0</v>
      </c>
      <c r="M570"/>
    </row>
    <row r="571" spans="1:13" hidden="1" x14ac:dyDescent="0.25">
      <c r="A571" t="s">
        <v>73</v>
      </c>
      <c r="B571" t="s">
        <v>21</v>
      </c>
      <c r="C571" s="2">
        <v>45645</v>
      </c>
      <c r="D571" s="91">
        <v>0</v>
      </c>
      <c r="E571" t="s">
        <v>23</v>
      </c>
      <c r="F571">
        <v>4040988</v>
      </c>
      <c r="G571" t="s">
        <v>252</v>
      </c>
      <c r="H571">
        <v>0</v>
      </c>
      <c r="I571">
        <v>0</v>
      </c>
      <c r="J571">
        <v>0</v>
      </c>
      <c r="M571"/>
    </row>
    <row r="572" spans="1:13" hidden="1" x14ac:dyDescent="0.25">
      <c r="A572" t="s">
        <v>75</v>
      </c>
      <c r="B572" t="s">
        <v>21</v>
      </c>
      <c r="C572" s="2">
        <v>45645</v>
      </c>
      <c r="D572" s="91">
        <v>0</v>
      </c>
      <c r="E572" t="s">
        <v>23</v>
      </c>
      <c r="F572">
        <v>4041013</v>
      </c>
      <c r="G572" t="s">
        <v>252</v>
      </c>
      <c r="H572">
        <v>0</v>
      </c>
      <c r="I572">
        <v>0</v>
      </c>
      <c r="J572">
        <v>0</v>
      </c>
      <c r="M572"/>
    </row>
    <row r="573" spans="1:13" x14ac:dyDescent="0.25">
      <c r="A573" t="s">
        <v>44</v>
      </c>
      <c r="B573" t="s">
        <v>145</v>
      </c>
      <c r="C573" s="2">
        <v>45645</v>
      </c>
      <c r="D573" s="91">
        <v>3.75</v>
      </c>
      <c r="E573" t="s">
        <v>23</v>
      </c>
      <c r="F573">
        <v>4041020</v>
      </c>
      <c r="G573" t="s">
        <v>252</v>
      </c>
      <c r="H573">
        <v>3.75</v>
      </c>
      <c r="I573">
        <v>0</v>
      </c>
      <c r="J573">
        <v>0</v>
      </c>
      <c r="M573"/>
    </row>
    <row r="574" spans="1:13" x14ac:dyDescent="0.25">
      <c r="A574" t="s">
        <v>44</v>
      </c>
      <c r="B574" t="s">
        <v>145</v>
      </c>
      <c r="C574" s="2">
        <v>45645</v>
      </c>
      <c r="D574" s="91">
        <v>0</v>
      </c>
      <c r="E574" t="s">
        <v>23</v>
      </c>
      <c r="F574">
        <v>4041021</v>
      </c>
      <c r="G574" t="s">
        <v>252</v>
      </c>
      <c r="H574">
        <v>3.75</v>
      </c>
      <c r="I574">
        <v>1</v>
      </c>
      <c r="J574">
        <v>3.75</v>
      </c>
      <c r="M574"/>
    </row>
    <row r="575" spans="1:13" x14ac:dyDescent="0.25">
      <c r="A575" t="s">
        <v>44</v>
      </c>
      <c r="B575" t="s">
        <v>45</v>
      </c>
      <c r="C575" s="2">
        <v>45645</v>
      </c>
      <c r="D575" s="91">
        <v>0</v>
      </c>
      <c r="E575" t="s">
        <v>23</v>
      </c>
      <c r="F575">
        <v>4041026</v>
      </c>
      <c r="G575" t="s">
        <v>252</v>
      </c>
      <c r="H575">
        <v>3.75</v>
      </c>
      <c r="I575">
        <v>1</v>
      </c>
      <c r="J575">
        <v>3.75</v>
      </c>
      <c r="M575"/>
    </row>
    <row r="576" spans="1:13" x14ac:dyDescent="0.25">
      <c r="A576" t="s">
        <v>44</v>
      </c>
      <c r="B576" t="s">
        <v>145</v>
      </c>
      <c r="C576" s="2">
        <v>45645</v>
      </c>
      <c r="D576" s="91">
        <v>0</v>
      </c>
      <c r="E576" t="s">
        <v>23</v>
      </c>
      <c r="F576">
        <v>4041027</v>
      </c>
      <c r="G576" t="s">
        <v>252</v>
      </c>
      <c r="H576">
        <v>3.75</v>
      </c>
      <c r="I576">
        <v>1</v>
      </c>
      <c r="J576">
        <v>3.75</v>
      </c>
      <c r="M576"/>
    </row>
    <row r="577" spans="1:13" hidden="1" x14ac:dyDescent="0.25">
      <c r="A577" t="s">
        <v>73</v>
      </c>
      <c r="B577" t="s">
        <v>140</v>
      </c>
      <c r="C577" s="2">
        <v>45645</v>
      </c>
      <c r="D577" s="91">
        <v>5</v>
      </c>
      <c r="E577" t="s">
        <v>23</v>
      </c>
      <c r="F577">
        <v>4041033</v>
      </c>
      <c r="G577" t="s">
        <v>252</v>
      </c>
      <c r="H577">
        <v>5</v>
      </c>
      <c r="I577">
        <v>0</v>
      </c>
      <c r="J577">
        <v>0</v>
      </c>
      <c r="M577"/>
    </row>
    <row r="578" spans="1:13" x14ac:dyDescent="0.25">
      <c r="A578" t="s">
        <v>44</v>
      </c>
      <c r="B578" t="s">
        <v>132</v>
      </c>
      <c r="C578" s="2">
        <v>45645</v>
      </c>
      <c r="D578" s="91">
        <v>0</v>
      </c>
      <c r="E578" t="s">
        <v>23</v>
      </c>
      <c r="F578">
        <v>4041036</v>
      </c>
      <c r="G578" t="s">
        <v>252</v>
      </c>
      <c r="H578">
        <v>3.75</v>
      </c>
      <c r="I578">
        <v>1</v>
      </c>
      <c r="J578">
        <v>3.75</v>
      </c>
      <c r="M578"/>
    </row>
    <row r="579" spans="1:13" x14ac:dyDescent="0.25">
      <c r="A579" t="s">
        <v>44</v>
      </c>
      <c r="B579" t="s">
        <v>18</v>
      </c>
      <c r="C579" s="2">
        <v>45645</v>
      </c>
      <c r="D579" s="91">
        <v>3.75</v>
      </c>
      <c r="E579" t="s">
        <v>20</v>
      </c>
      <c r="F579">
        <v>4041037</v>
      </c>
      <c r="G579" t="s">
        <v>252</v>
      </c>
      <c r="H579">
        <v>3.75</v>
      </c>
      <c r="I579">
        <v>0</v>
      </c>
      <c r="J579">
        <v>0</v>
      </c>
      <c r="M579"/>
    </row>
    <row r="580" spans="1:13" x14ac:dyDescent="0.25">
      <c r="A580" t="s">
        <v>44</v>
      </c>
      <c r="B580" t="s">
        <v>18</v>
      </c>
      <c r="C580" s="2">
        <v>45645</v>
      </c>
      <c r="D580" s="91">
        <v>3.75</v>
      </c>
      <c r="E580" t="s">
        <v>20</v>
      </c>
      <c r="F580">
        <v>4041038</v>
      </c>
      <c r="G580" t="s">
        <v>252</v>
      </c>
      <c r="H580">
        <v>3.75</v>
      </c>
      <c r="I580">
        <v>0</v>
      </c>
      <c r="J580">
        <v>0</v>
      </c>
      <c r="M580"/>
    </row>
    <row r="581" spans="1:13" x14ac:dyDescent="0.25">
      <c r="A581" t="s">
        <v>44</v>
      </c>
      <c r="B581" t="s">
        <v>145</v>
      </c>
      <c r="C581" s="2">
        <v>45645</v>
      </c>
      <c r="D581" s="91">
        <v>0</v>
      </c>
      <c r="E581" t="s">
        <v>23</v>
      </c>
      <c r="F581">
        <v>4041041</v>
      </c>
      <c r="G581" t="s">
        <v>252</v>
      </c>
      <c r="H581">
        <v>3.75</v>
      </c>
      <c r="I581">
        <v>1</v>
      </c>
      <c r="J581">
        <v>3.75</v>
      </c>
      <c r="M581"/>
    </row>
    <row r="582" spans="1:13" x14ac:dyDescent="0.25">
      <c r="A582" t="s">
        <v>44</v>
      </c>
      <c r="B582" t="s">
        <v>145</v>
      </c>
      <c r="C582" s="2">
        <v>45645</v>
      </c>
      <c r="D582" s="91">
        <v>0</v>
      </c>
      <c r="E582" t="s">
        <v>23</v>
      </c>
      <c r="F582">
        <v>4041042</v>
      </c>
      <c r="G582" t="s">
        <v>252</v>
      </c>
      <c r="H582">
        <v>3.75</v>
      </c>
      <c r="I582">
        <v>1</v>
      </c>
      <c r="J582">
        <v>3.75</v>
      </c>
      <c r="M582"/>
    </row>
    <row r="583" spans="1:13" hidden="1" x14ac:dyDescent="0.25">
      <c r="A583" t="s">
        <v>73</v>
      </c>
      <c r="B583" t="s">
        <v>18</v>
      </c>
      <c r="C583" s="2">
        <v>45645</v>
      </c>
      <c r="D583" s="91">
        <v>0</v>
      </c>
      <c r="E583" t="s">
        <v>23</v>
      </c>
      <c r="F583">
        <v>4041043</v>
      </c>
      <c r="G583" t="s">
        <v>252</v>
      </c>
      <c r="H583">
        <v>0</v>
      </c>
      <c r="I583">
        <v>0</v>
      </c>
      <c r="J583">
        <v>0</v>
      </c>
      <c r="M583"/>
    </row>
    <row r="584" spans="1:13" hidden="1" x14ac:dyDescent="0.25">
      <c r="A584" t="s">
        <v>73</v>
      </c>
      <c r="B584" t="s">
        <v>141</v>
      </c>
      <c r="C584" s="2">
        <v>45645</v>
      </c>
      <c r="D584" s="91">
        <v>0</v>
      </c>
      <c r="E584" t="s">
        <v>23</v>
      </c>
      <c r="F584">
        <v>4041044</v>
      </c>
      <c r="G584" t="s">
        <v>252</v>
      </c>
      <c r="H584">
        <v>0</v>
      </c>
      <c r="I584">
        <v>0</v>
      </c>
      <c r="J584">
        <v>0</v>
      </c>
      <c r="M584"/>
    </row>
    <row r="585" spans="1:13" x14ac:dyDescent="0.25">
      <c r="A585" t="s">
        <v>44</v>
      </c>
      <c r="B585" t="s">
        <v>132</v>
      </c>
      <c r="C585" s="2">
        <v>45645</v>
      </c>
      <c r="D585" s="91">
        <v>0</v>
      </c>
      <c r="E585" t="s">
        <v>23</v>
      </c>
      <c r="F585">
        <v>4041049</v>
      </c>
      <c r="G585" t="s">
        <v>252</v>
      </c>
      <c r="H585">
        <v>3.75</v>
      </c>
      <c r="I585">
        <v>1</v>
      </c>
      <c r="J585">
        <v>3.75</v>
      </c>
      <c r="M585"/>
    </row>
    <row r="586" spans="1:13" x14ac:dyDescent="0.25">
      <c r="A586" t="s">
        <v>44</v>
      </c>
      <c r="B586" t="s">
        <v>134</v>
      </c>
      <c r="C586" s="2">
        <v>45645</v>
      </c>
      <c r="D586" s="91">
        <v>0</v>
      </c>
      <c r="E586" t="s">
        <v>23</v>
      </c>
      <c r="F586">
        <v>4041050</v>
      </c>
      <c r="G586" t="s">
        <v>252</v>
      </c>
      <c r="H586">
        <v>3.75</v>
      </c>
      <c r="I586">
        <v>1</v>
      </c>
      <c r="J586">
        <v>3.75</v>
      </c>
      <c r="M586"/>
    </row>
    <row r="587" spans="1:13" hidden="1" x14ac:dyDescent="0.25">
      <c r="A587" t="s">
        <v>73</v>
      </c>
      <c r="B587" t="s">
        <v>18</v>
      </c>
      <c r="C587" s="2">
        <v>45645</v>
      </c>
      <c r="D587" s="91">
        <v>0</v>
      </c>
      <c r="E587" t="s">
        <v>23</v>
      </c>
      <c r="F587">
        <v>4041052</v>
      </c>
      <c r="G587" t="s">
        <v>252</v>
      </c>
      <c r="H587">
        <v>0</v>
      </c>
      <c r="I587">
        <v>0</v>
      </c>
      <c r="J587">
        <v>0</v>
      </c>
      <c r="M587"/>
    </row>
    <row r="588" spans="1:13" hidden="1" x14ac:dyDescent="0.25">
      <c r="A588" t="s">
        <v>73</v>
      </c>
      <c r="B588" t="s">
        <v>142</v>
      </c>
      <c r="C588" s="2">
        <v>45645</v>
      </c>
      <c r="D588" s="91">
        <v>0</v>
      </c>
      <c r="E588" t="s">
        <v>23</v>
      </c>
      <c r="F588">
        <v>4041053</v>
      </c>
      <c r="G588" t="s">
        <v>252</v>
      </c>
      <c r="H588">
        <v>0</v>
      </c>
      <c r="I588">
        <v>0</v>
      </c>
      <c r="J588">
        <v>0</v>
      </c>
      <c r="M588"/>
    </row>
    <row r="589" spans="1:13" x14ac:dyDescent="0.25">
      <c r="A589" t="s">
        <v>44</v>
      </c>
      <c r="B589" t="s">
        <v>132</v>
      </c>
      <c r="C589" s="2">
        <v>45645</v>
      </c>
      <c r="D589" s="91">
        <v>0</v>
      </c>
      <c r="E589" t="s">
        <v>23</v>
      </c>
      <c r="F589">
        <v>4041054</v>
      </c>
      <c r="G589" t="s">
        <v>252</v>
      </c>
      <c r="H589">
        <v>3.75</v>
      </c>
      <c r="I589">
        <v>1</v>
      </c>
      <c r="J589">
        <v>3.75</v>
      </c>
      <c r="M589"/>
    </row>
    <row r="590" spans="1:13" hidden="1" x14ac:dyDescent="0.25">
      <c r="A590" t="s">
        <v>73</v>
      </c>
      <c r="B590" t="s">
        <v>18</v>
      </c>
      <c r="C590" s="2">
        <v>45645</v>
      </c>
      <c r="D590" s="91">
        <v>0</v>
      </c>
      <c r="E590" t="s">
        <v>23</v>
      </c>
      <c r="F590">
        <v>4041055</v>
      </c>
      <c r="G590" t="s">
        <v>252</v>
      </c>
      <c r="H590">
        <v>0</v>
      </c>
      <c r="I590">
        <v>0</v>
      </c>
      <c r="J590">
        <v>0</v>
      </c>
      <c r="M590"/>
    </row>
    <row r="591" spans="1:13" hidden="1" x14ac:dyDescent="0.25">
      <c r="A591" t="s">
        <v>73</v>
      </c>
      <c r="B591" t="s">
        <v>65</v>
      </c>
      <c r="C591" s="2">
        <v>45645</v>
      </c>
      <c r="D591" s="91">
        <v>0</v>
      </c>
      <c r="E591" t="s">
        <v>23</v>
      </c>
      <c r="F591">
        <v>4041056</v>
      </c>
      <c r="G591" t="s">
        <v>252</v>
      </c>
      <c r="H591">
        <v>0</v>
      </c>
      <c r="I591">
        <v>0</v>
      </c>
      <c r="J591">
        <v>0</v>
      </c>
      <c r="M591"/>
    </row>
    <row r="592" spans="1:13" hidden="1" x14ac:dyDescent="0.25">
      <c r="A592" t="s">
        <v>73</v>
      </c>
      <c r="B592" t="s">
        <v>138</v>
      </c>
      <c r="C592" s="2">
        <v>45645</v>
      </c>
      <c r="D592" s="91">
        <v>0</v>
      </c>
      <c r="E592" t="s">
        <v>37</v>
      </c>
      <c r="F592">
        <v>4041058</v>
      </c>
      <c r="G592" t="s">
        <v>252</v>
      </c>
      <c r="H592">
        <v>0</v>
      </c>
      <c r="I592">
        <v>0</v>
      </c>
      <c r="J592">
        <v>0</v>
      </c>
      <c r="M592"/>
    </row>
    <row r="593" spans="1:13" hidden="1" x14ac:dyDescent="0.25">
      <c r="A593" t="s">
        <v>73</v>
      </c>
      <c r="B593" t="s">
        <v>136</v>
      </c>
      <c r="C593" s="2">
        <v>45645</v>
      </c>
      <c r="D593" s="91">
        <v>5</v>
      </c>
      <c r="E593" t="s">
        <v>37</v>
      </c>
      <c r="F593">
        <v>4041060</v>
      </c>
      <c r="G593" t="s">
        <v>252</v>
      </c>
      <c r="H593">
        <v>5</v>
      </c>
      <c r="I593">
        <v>0</v>
      </c>
      <c r="J593">
        <v>0</v>
      </c>
      <c r="M593"/>
    </row>
    <row r="594" spans="1:13" hidden="1" x14ac:dyDescent="0.25">
      <c r="A594" t="s">
        <v>73</v>
      </c>
      <c r="B594" t="s">
        <v>136</v>
      </c>
      <c r="C594" s="2">
        <v>45645</v>
      </c>
      <c r="D594" s="91">
        <v>5</v>
      </c>
      <c r="E594" t="s">
        <v>37</v>
      </c>
      <c r="F594">
        <v>4041061</v>
      </c>
      <c r="G594" t="s">
        <v>252</v>
      </c>
      <c r="H594">
        <v>5</v>
      </c>
      <c r="I594">
        <v>0</v>
      </c>
      <c r="J594">
        <v>0</v>
      </c>
      <c r="M594"/>
    </row>
    <row r="595" spans="1:13" x14ac:dyDescent="0.25">
      <c r="A595" t="s">
        <v>44</v>
      </c>
      <c r="B595" t="s">
        <v>45</v>
      </c>
      <c r="C595" s="2">
        <v>45645</v>
      </c>
      <c r="D595" s="91">
        <v>0</v>
      </c>
      <c r="E595" t="s">
        <v>23</v>
      </c>
      <c r="F595">
        <v>4041065</v>
      </c>
      <c r="G595" t="s">
        <v>252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44</v>
      </c>
      <c r="B596" t="s">
        <v>45</v>
      </c>
      <c r="C596" s="2">
        <v>45645</v>
      </c>
      <c r="D596" s="91">
        <v>0</v>
      </c>
      <c r="E596" t="s">
        <v>23</v>
      </c>
      <c r="F596">
        <v>4041066</v>
      </c>
      <c r="G596" t="s">
        <v>252</v>
      </c>
      <c r="H596">
        <v>3.75</v>
      </c>
      <c r="I596">
        <v>1</v>
      </c>
      <c r="J596">
        <v>3.75</v>
      </c>
      <c r="M596"/>
    </row>
    <row r="597" spans="1:13" x14ac:dyDescent="0.25">
      <c r="A597" t="s">
        <v>44</v>
      </c>
      <c r="B597" t="s">
        <v>18</v>
      </c>
      <c r="C597" s="2">
        <v>45645</v>
      </c>
      <c r="D597" s="91">
        <v>0</v>
      </c>
      <c r="E597" t="s">
        <v>20</v>
      </c>
      <c r="F597">
        <v>4041071</v>
      </c>
      <c r="G597" t="s">
        <v>252</v>
      </c>
      <c r="H597">
        <v>3.75</v>
      </c>
      <c r="I597">
        <v>1</v>
      </c>
      <c r="J597">
        <v>3.75</v>
      </c>
      <c r="M597"/>
    </row>
    <row r="598" spans="1:13" x14ac:dyDescent="0.25">
      <c r="A598" t="s">
        <v>44</v>
      </c>
      <c r="B598" t="s">
        <v>18</v>
      </c>
      <c r="C598" s="2">
        <v>45645</v>
      </c>
      <c r="D598" s="91">
        <v>0</v>
      </c>
      <c r="E598" t="s">
        <v>20</v>
      </c>
      <c r="F598">
        <v>4041072</v>
      </c>
      <c r="G598" t="s">
        <v>252</v>
      </c>
      <c r="H598">
        <v>3.75</v>
      </c>
      <c r="I598">
        <v>1</v>
      </c>
      <c r="J598">
        <v>3.75</v>
      </c>
      <c r="M598"/>
    </row>
    <row r="599" spans="1:13" hidden="1" x14ac:dyDescent="0.25">
      <c r="A599" t="s">
        <v>75</v>
      </c>
      <c r="B599" t="s">
        <v>141</v>
      </c>
      <c r="C599" s="2">
        <v>45645</v>
      </c>
      <c r="D599" s="91">
        <v>0</v>
      </c>
      <c r="E599" t="s">
        <v>23</v>
      </c>
      <c r="F599">
        <v>4041073</v>
      </c>
      <c r="G599" t="s">
        <v>252</v>
      </c>
      <c r="H599">
        <v>0</v>
      </c>
      <c r="I599">
        <v>0</v>
      </c>
      <c r="J599">
        <v>0</v>
      </c>
      <c r="M599"/>
    </row>
    <row r="600" spans="1:13" hidden="1" x14ac:dyDescent="0.25">
      <c r="A600" t="s">
        <v>75</v>
      </c>
      <c r="B600" t="s">
        <v>141</v>
      </c>
      <c r="C600" s="2">
        <v>45645</v>
      </c>
      <c r="D600" s="91">
        <v>0</v>
      </c>
      <c r="E600" t="s">
        <v>23</v>
      </c>
      <c r="F600">
        <v>4041074</v>
      </c>
      <c r="G600" t="s">
        <v>252</v>
      </c>
      <c r="H600">
        <v>0</v>
      </c>
      <c r="I600">
        <v>0</v>
      </c>
      <c r="J600">
        <v>0</v>
      </c>
      <c r="M600"/>
    </row>
    <row r="601" spans="1:13" x14ac:dyDescent="0.25">
      <c r="A601" t="s">
        <v>44</v>
      </c>
      <c r="B601" t="s">
        <v>45</v>
      </c>
      <c r="C601" s="2">
        <v>45645</v>
      </c>
      <c r="D601" s="91">
        <v>0</v>
      </c>
      <c r="E601" t="s">
        <v>23</v>
      </c>
      <c r="F601">
        <v>4041075</v>
      </c>
      <c r="G601" t="s">
        <v>252</v>
      </c>
      <c r="H601">
        <v>3.75</v>
      </c>
      <c r="I601">
        <v>1</v>
      </c>
      <c r="J601">
        <v>3.75</v>
      </c>
      <c r="M601"/>
    </row>
    <row r="602" spans="1:13" x14ac:dyDescent="0.25">
      <c r="A602" t="s">
        <v>44</v>
      </c>
      <c r="B602" t="s">
        <v>45</v>
      </c>
      <c r="C602" s="2">
        <v>45645</v>
      </c>
      <c r="D602" s="91">
        <v>0</v>
      </c>
      <c r="E602" t="s">
        <v>23</v>
      </c>
      <c r="F602">
        <v>4041076</v>
      </c>
      <c r="G602" t="s">
        <v>252</v>
      </c>
      <c r="H602">
        <v>3.75</v>
      </c>
      <c r="I602">
        <v>1</v>
      </c>
      <c r="J602">
        <v>3.75</v>
      </c>
      <c r="M602"/>
    </row>
    <row r="603" spans="1:13" x14ac:dyDescent="0.25">
      <c r="A603" t="s">
        <v>44</v>
      </c>
      <c r="B603" t="s">
        <v>18</v>
      </c>
      <c r="C603" s="2">
        <v>45645</v>
      </c>
      <c r="D603" s="91">
        <v>0</v>
      </c>
      <c r="E603" t="s">
        <v>20</v>
      </c>
      <c r="F603">
        <v>4041079</v>
      </c>
      <c r="G603" t="s">
        <v>252</v>
      </c>
      <c r="H603">
        <v>3.75</v>
      </c>
      <c r="I603">
        <v>1</v>
      </c>
      <c r="J603">
        <v>3.75</v>
      </c>
      <c r="M603"/>
    </row>
    <row r="604" spans="1:13" x14ac:dyDescent="0.25">
      <c r="A604" t="s">
        <v>44</v>
      </c>
      <c r="B604" t="s">
        <v>18</v>
      </c>
      <c r="C604" s="2">
        <v>45645</v>
      </c>
      <c r="D604" s="91">
        <v>0</v>
      </c>
      <c r="E604" t="s">
        <v>20</v>
      </c>
      <c r="F604">
        <v>4041080</v>
      </c>
      <c r="G604" t="s">
        <v>252</v>
      </c>
      <c r="H604">
        <v>0</v>
      </c>
      <c r="I604">
        <v>0</v>
      </c>
      <c r="J604">
        <v>0</v>
      </c>
      <c r="M604"/>
    </row>
    <row r="605" spans="1:13" hidden="1" x14ac:dyDescent="0.25">
      <c r="A605" t="s">
        <v>73</v>
      </c>
      <c r="B605" t="s">
        <v>21</v>
      </c>
      <c r="C605" s="2">
        <v>45645</v>
      </c>
      <c r="D605" s="91">
        <v>5</v>
      </c>
      <c r="E605" t="s">
        <v>23</v>
      </c>
      <c r="F605">
        <v>4041082</v>
      </c>
      <c r="G605" t="s">
        <v>252</v>
      </c>
      <c r="H605">
        <v>5</v>
      </c>
      <c r="I605">
        <v>0</v>
      </c>
      <c r="J605">
        <v>0</v>
      </c>
      <c r="M605"/>
    </row>
    <row r="606" spans="1:13" hidden="1" x14ac:dyDescent="0.25">
      <c r="A606" t="s">
        <v>75</v>
      </c>
      <c r="B606" t="s">
        <v>140</v>
      </c>
      <c r="C606" s="2">
        <v>45645</v>
      </c>
      <c r="D606" s="91">
        <v>0</v>
      </c>
      <c r="E606" t="s">
        <v>23</v>
      </c>
      <c r="F606">
        <v>4041086</v>
      </c>
      <c r="G606" t="s">
        <v>252</v>
      </c>
      <c r="H606">
        <v>0</v>
      </c>
      <c r="I606">
        <v>0</v>
      </c>
      <c r="J606">
        <v>0</v>
      </c>
      <c r="M606"/>
    </row>
    <row r="607" spans="1:13" hidden="1" x14ac:dyDescent="0.25">
      <c r="A607" t="s">
        <v>75</v>
      </c>
      <c r="B607" t="s">
        <v>135</v>
      </c>
      <c r="C607" s="2">
        <v>45645</v>
      </c>
      <c r="D607" s="91">
        <v>0</v>
      </c>
      <c r="E607" t="s">
        <v>23</v>
      </c>
      <c r="F607">
        <v>4041087</v>
      </c>
      <c r="G607" t="s">
        <v>252</v>
      </c>
      <c r="H607">
        <v>0</v>
      </c>
      <c r="I607">
        <v>0</v>
      </c>
      <c r="J607">
        <v>0</v>
      </c>
      <c r="M607"/>
    </row>
    <row r="608" spans="1:13" hidden="1" x14ac:dyDescent="0.25">
      <c r="A608" t="s">
        <v>75</v>
      </c>
      <c r="B608" t="s">
        <v>141</v>
      </c>
      <c r="C608" s="2">
        <v>45645</v>
      </c>
      <c r="D608" s="91">
        <v>5.5</v>
      </c>
      <c r="E608" t="s">
        <v>23</v>
      </c>
      <c r="F608">
        <v>4041088</v>
      </c>
      <c r="G608" t="s">
        <v>252</v>
      </c>
      <c r="H608">
        <v>5.5</v>
      </c>
      <c r="I608">
        <v>0</v>
      </c>
      <c r="J608">
        <v>0</v>
      </c>
      <c r="M608"/>
    </row>
    <row r="609" spans="1:13" hidden="1" x14ac:dyDescent="0.25">
      <c r="A609" t="s">
        <v>75</v>
      </c>
      <c r="B609" t="s">
        <v>138</v>
      </c>
      <c r="C609" s="2">
        <v>45645</v>
      </c>
      <c r="D609" s="91">
        <v>0</v>
      </c>
      <c r="E609" t="s">
        <v>37</v>
      </c>
      <c r="F609">
        <v>4041089</v>
      </c>
      <c r="G609" t="s">
        <v>252</v>
      </c>
      <c r="H609">
        <v>0</v>
      </c>
      <c r="I609">
        <v>0</v>
      </c>
      <c r="J609">
        <v>0</v>
      </c>
      <c r="M609"/>
    </row>
    <row r="610" spans="1:13" hidden="1" x14ac:dyDescent="0.25">
      <c r="A610" t="s">
        <v>75</v>
      </c>
      <c r="B610" t="s">
        <v>18</v>
      </c>
      <c r="C610" s="2">
        <v>45645</v>
      </c>
      <c r="D610" s="91">
        <v>0</v>
      </c>
      <c r="E610" t="s">
        <v>23</v>
      </c>
      <c r="F610">
        <v>4041090</v>
      </c>
      <c r="G610" t="s">
        <v>252</v>
      </c>
      <c r="H610">
        <v>0</v>
      </c>
      <c r="I610">
        <v>0</v>
      </c>
      <c r="J610">
        <v>0</v>
      </c>
      <c r="M610"/>
    </row>
    <row r="611" spans="1:13" hidden="1" x14ac:dyDescent="0.25">
      <c r="A611" t="s">
        <v>75</v>
      </c>
      <c r="B611" t="s">
        <v>138</v>
      </c>
      <c r="C611" s="2">
        <v>45645</v>
      </c>
      <c r="D611" s="91">
        <v>0</v>
      </c>
      <c r="E611" t="s">
        <v>37</v>
      </c>
      <c r="F611">
        <v>4041091</v>
      </c>
      <c r="G611" t="s">
        <v>252</v>
      </c>
      <c r="H611">
        <v>0</v>
      </c>
      <c r="I611">
        <v>0</v>
      </c>
      <c r="J611">
        <v>0</v>
      </c>
      <c r="M611"/>
    </row>
    <row r="612" spans="1:13" hidden="1" x14ac:dyDescent="0.25">
      <c r="A612" t="s">
        <v>75</v>
      </c>
      <c r="B612" t="s">
        <v>141</v>
      </c>
      <c r="C612" s="2">
        <v>45645</v>
      </c>
      <c r="D612" s="91">
        <v>0</v>
      </c>
      <c r="E612" t="s">
        <v>23</v>
      </c>
      <c r="F612">
        <v>4041092</v>
      </c>
      <c r="G612" t="s">
        <v>252</v>
      </c>
      <c r="H612">
        <v>0</v>
      </c>
      <c r="I612">
        <v>0</v>
      </c>
      <c r="J612">
        <v>0</v>
      </c>
      <c r="M612"/>
    </row>
    <row r="613" spans="1:13" hidden="1" x14ac:dyDescent="0.25">
      <c r="A613" t="s">
        <v>73</v>
      </c>
      <c r="B613" t="s">
        <v>135</v>
      </c>
      <c r="C613" s="2">
        <v>45645</v>
      </c>
      <c r="D613" s="91">
        <v>0</v>
      </c>
      <c r="E613" t="s">
        <v>23</v>
      </c>
      <c r="F613">
        <v>4041094</v>
      </c>
      <c r="G613" t="s">
        <v>252</v>
      </c>
      <c r="H613">
        <v>0</v>
      </c>
      <c r="I613">
        <v>0</v>
      </c>
      <c r="J613">
        <v>0</v>
      </c>
      <c r="M613"/>
    </row>
    <row r="614" spans="1:13" hidden="1" x14ac:dyDescent="0.25">
      <c r="A614" t="s">
        <v>73</v>
      </c>
      <c r="B614" t="s">
        <v>135</v>
      </c>
      <c r="C614" s="2">
        <v>45645</v>
      </c>
      <c r="D614" s="91">
        <v>0</v>
      </c>
      <c r="E614" t="s">
        <v>23</v>
      </c>
      <c r="F614">
        <v>4041095</v>
      </c>
      <c r="G614" t="s">
        <v>252</v>
      </c>
      <c r="H614">
        <v>0</v>
      </c>
      <c r="I614">
        <v>0</v>
      </c>
      <c r="J614">
        <v>0</v>
      </c>
      <c r="M614"/>
    </row>
    <row r="615" spans="1:13" hidden="1" x14ac:dyDescent="0.25">
      <c r="A615" t="s">
        <v>73</v>
      </c>
      <c r="B615" t="s">
        <v>18</v>
      </c>
      <c r="C615" s="2">
        <v>45645</v>
      </c>
      <c r="D615" s="91">
        <v>0</v>
      </c>
      <c r="E615" t="s">
        <v>23</v>
      </c>
      <c r="F615">
        <v>4041096</v>
      </c>
      <c r="G615" t="s">
        <v>252</v>
      </c>
      <c r="H615">
        <v>0</v>
      </c>
      <c r="I615">
        <v>0</v>
      </c>
      <c r="J615">
        <v>0</v>
      </c>
      <c r="M615"/>
    </row>
    <row r="616" spans="1:13" hidden="1" x14ac:dyDescent="0.25">
      <c r="A616" t="s">
        <v>75</v>
      </c>
      <c r="B616" t="s">
        <v>18</v>
      </c>
      <c r="C616" s="2">
        <v>45645</v>
      </c>
      <c r="D616" s="91">
        <v>0</v>
      </c>
      <c r="E616" t="s">
        <v>23</v>
      </c>
      <c r="F616">
        <v>4041114</v>
      </c>
      <c r="G616" t="s">
        <v>252</v>
      </c>
      <c r="H616">
        <v>0</v>
      </c>
      <c r="I616">
        <v>0</v>
      </c>
      <c r="J616">
        <v>0</v>
      </c>
      <c r="M616"/>
    </row>
    <row r="617" spans="1:13" hidden="1" x14ac:dyDescent="0.25">
      <c r="A617" t="s">
        <v>75</v>
      </c>
      <c r="B617" t="s">
        <v>18</v>
      </c>
      <c r="C617" s="2">
        <v>45645</v>
      </c>
      <c r="D617" s="91">
        <v>0</v>
      </c>
      <c r="E617" t="s">
        <v>23</v>
      </c>
      <c r="F617">
        <v>4041115</v>
      </c>
      <c r="G617" t="s">
        <v>252</v>
      </c>
      <c r="H617">
        <v>0</v>
      </c>
      <c r="I617">
        <v>0</v>
      </c>
      <c r="J617">
        <v>0</v>
      </c>
      <c r="M617"/>
    </row>
    <row r="618" spans="1:13" x14ac:dyDescent="0.25">
      <c r="A618" t="s">
        <v>44</v>
      </c>
      <c r="B618" t="s">
        <v>117</v>
      </c>
      <c r="C618" s="2">
        <v>45645</v>
      </c>
      <c r="D618" s="91">
        <v>0</v>
      </c>
      <c r="E618" t="s">
        <v>23</v>
      </c>
      <c r="F618">
        <v>4041118</v>
      </c>
      <c r="G618" t="s">
        <v>252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44</v>
      </c>
      <c r="B619" t="s">
        <v>132</v>
      </c>
      <c r="C619" s="2">
        <v>45645</v>
      </c>
      <c r="D619" s="91">
        <v>0</v>
      </c>
      <c r="E619" t="s">
        <v>23</v>
      </c>
      <c r="F619">
        <v>4041119</v>
      </c>
      <c r="G619" t="s">
        <v>252</v>
      </c>
      <c r="H619">
        <v>3.75</v>
      </c>
      <c r="I619">
        <v>1</v>
      </c>
      <c r="J619">
        <v>3.75</v>
      </c>
      <c r="M619"/>
    </row>
    <row r="620" spans="1:13" x14ac:dyDescent="0.25">
      <c r="A620" t="s">
        <v>44</v>
      </c>
      <c r="B620" t="s">
        <v>134</v>
      </c>
      <c r="C620" s="2">
        <v>45645</v>
      </c>
      <c r="D620" s="91">
        <v>0</v>
      </c>
      <c r="E620" t="s">
        <v>23</v>
      </c>
      <c r="F620">
        <v>4041120</v>
      </c>
      <c r="G620" t="s">
        <v>252</v>
      </c>
      <c r="H620">
        <v>3.75</v>
      </c>
      <c r="I620">
        <v>1</v>
      </c>
      <c r="J620">
        <v>3.75</v>
      </c>
      <c r="M620"/>
    </row>
    <row r="621" spans="1:13" x14ac:dyDescent="0.25">
      <c r="A621" t="s">
        <v>44</v>
      </c>
      <c r="B621" t="s">
        <v>134</v>
      </c>
      <c r="C621" s="2">
        <v>45645</v>
      </c>
      <c r="D621" s="91">
        <v>0</v>
      </c>
      <c r="E621" t="s">
        <v>23</v>
      </c>
      <c r="F621">
        <v>4041121</v>
      </c>
      <c r="G621" t="s">
        <v>252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44</v>
      </c>
      <c r="B622" t="s">
        <v>45</v>
      </c>
      <c r="C622" s="2">
        <v>45645</v>
      </c>
      <c r="D622" s="91">
        <v>3.75</v>
      </c>
      <c r="E622" t="s">
        <v>23</v>
      </c>
      <c r="F622">
        <v>4041133</v>
      </c>
      <c r="G622" t="s">
        <v>252</v>
      </c>
      <c r="H622">
        <v>3.75</v>
      </c>
      <c r="I622">
        <v>0</v>
      </c>
      <c r="J622">
        <v>0</v>
      </c>
      <c r="M622"/>
    </row>
    <row r="623" spans="1:13" x14ac:dyDescent="0.25">
      <c r="A623" t="s">
        <v>44</v>
      </c>
      <c r="B623" t="s">
        <v>45</v>
      </c>
      <c r="C623" s="2">
        <v>45645</v>
      </c>
      <c r="D623" s="91">
        <v>3.75</v>
      </c>
      <c r="E623" t="s">
        <v>23</v>
      </c>
      <c r="F623">
        <v>4041139</v>
      </c>
      <c r="G623" t="s">
        <v>252</v>
      </c>
      <c r="H623">
        <v>3.75</v>
      </c>
      <c r="I623">
        <v>0</v>
      </c>
      <c r="J623">
        <v>0</v>
      </c>
      <c r="M623"/>
    </row>
    <row r="624" spans="1:13" hidden="1" x14ac:dyDescent="0.25">
      <c r="A624" t="s">
        <v>73</v>
      </c>
      <c r="B624" t="s">
        <v>18</v>
      </c>
      <c r="C624" s="2">
        <v>45645</v>
      </c>
      <c r="D624" s="91">
        <v>5</v>
      </c>
      <c r="E624" t="s">
        <v>23</v>
      </c>
      <c r="F624">
        <v>4041148</v>
      </c>
      <c r="G624" t="s">
        <v>252</v>
      </c>
      <c r="H624">
        <v>5</v>
      </c>
      <c r="I624">
        <v>0</v>
      </c>
      <c r="J624">
        <v>0</v>
      </c>
      <c r="M624"/>
    </row>
    <row r="625" spans="1:13" x14ac:dyDescent="0.25">
      <c r="A625" t="s">
        <v>44</v>
      </c>
      <c r="B625" t="s">
        <v>45</v>
      </c>
      <c r="C625" s="2">
        <v>45645</v>
      </c>
      <c r="D625" s="91">
        <v>3.75</v>
      </c>
      <c r="E625" t="s">
        <v>23</v>
      </c>
      <c r="F625">
        <v>4041154</v>
      </c>
      <c r="G625" t="s">
        <v>252</v>
      </c>
      <c r="H625">
        <v>3.75</v>
      </c>
      <c r="I625">
        <v>0</v>
      </c>
      <c r="J625">
        <v>0</v>
      </c>
      <c r="M625"/>
    </row>
    <row r="626" spans="1:13" x14ac:dyDescent="0.25">
      <c r="A626" t="s">
        <v>44</v>
      </c>
      <c r="B626" t="s">
        <v>45</v>
      </c>
      <c r="C626" s="2">
        <v>45645</v>
      </c>
      <c r="D626" s="91">
        <v>0</v>
      </c>
      <c r="E626" t="s">
        <v>23</v>
      </c>
      <c r="F626">
        <v>4041155</v>
      </c>
      <c r="G626" t="s">
        <v>252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44</v>
      </c>
      <c r="B627" t="s">
        <v>145</v>
      </c>
      <c r="C627" s="2">
        <v>45645</v>
      </c>
      <c r="D627" s="91">
        <v>0</v>
      </c>
      <c r="E627" t="s">
        <v>23</v>
      </c>
      <c r="F627">
        <v>4041162</v>
      </c>
      <c r="G627" t="s">
        <v>252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44</v>
      </c>
      <c r="B628" t="s">
        <v>145</v>
      </c>
      <c r="C628" s="2">
        <v>45645</v>
      </c>
      <c r="D628" s="91">
        <v>0</v>
      </c>
      <c r="E628" t="s">
        <v>23</v>
      </c>
      <c r="F628">
        <v>4041163</v>
      </c>
      <c r="G628" t="s">
        <v>252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44</v>
      </c>
      <c r="B629" t="s">
        <v>145</v>
      </c>
      <c r="C629" s="2">
        <v>45645</v>
      </c>
      <c r="D629" s="91">
        <v>0</v>
      </c>
      <c r="E629" t="s">
        <v>23</v>
      </c>
      <c r="F629">
        <v>4041165</v>
      </c>
      <c r="G629" t="s">
        <v>252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44</v>
      </c>
      <c r="B630" t="s">
        <v>132</v>
      </c>
      <c r="C630" s="2">
        <v>45645</v>
      </c>
      <c r="D630" s="91">
        <v>0</v>
      </c>
      <c r="E630" t="s">
        <v>23</v>
      </c>
      <c r="F630">
        <v>4041166</v>
      </c>
      <c r="G630" t="s">
        <v>252</v>
      </c>
      <c r="H630">
        <v>3.75</v>
      </c>
      <c r="I630">
        <v>1</v>
      </c>
      <c r="J630">
        <v>3.75</v>
      </c>
      <c r="M630"/>
    </row>
    <row r="631" spans="1:13" x14ac:dyDescent="0.25">
      <c r="A631" t="s">
        <v>44</v>
      </c>
      <c r="B631" t="s">
        <v>145</v>
      </c>
      <c r="C631" s="2">
        <v>45645</v>
      </c>
      <c r="D631" s="91">
        <v>0</v>
      </c>
      <c r="E631" t="s">
        <v>23</v>
      </c>
      <c r="F631">
        <v>4041169</v>
      </c>
      <c r="G631" t="s">
        <v>252</v>
      </c>
      <c r="H631">
        <v>3.75</v>
      </c>
      <c r="I631">
        <v>1</v>
      </c>
      <c r="J631">
        <v>3.75</v>
      </c>
      <c r="M631"/>
    </row>
    <row r="632" spans="1:13" x14ac:dyDescent="0.25">
      <c r="A632" t="s">
        <v>44</v>
      </c>
      <c r="B632" t="s">
        <v>117</v>
      </c>
      <c r="C632" s="2">
        <v>45645</v>
      </c>
      <c r="D632" s="91">
        <v>0</v>
      </c>
      <c r="E632" t="s">
        <v>23</v>
      </c>
      <c r="F632">
        <v>4041170</v>
      </c>
      <c r="G632" t="s">
        <v>252</v>
      </c>
      <c r="H632">
        <v>3.75</v>
      </c>
      <c r="I632">
        <v>1</v>
      </c>
      <c r="J632">
        <v>3.75</v>
      </c>
      <c r="M632"/>
    </row>
    <row r="633" spans="1:13" hidden="1" x14ac:dyDescent="0.25">
      <c r="A633" t="s">
        <v>73</v>
      </c>
      <c r="B633" t="s">
        <v>21</v>
      </c>
      <c r="C633" s="2">
        <v>45645</v>
      </c>
      <c r="D633" s="91">
        <v>0</v>
      </c>
      <c r="E633" t="s">
        <v>23</v>
      </c>
      <c r="F633">
        <v>4041177</v>
      </c>
      <c r="G633" t="s">
        <v>252</v>
      </c>
      <c r="H633">
        <v>0</v>
      </c>
      <c r="I633">
        <v>0</v>
      </c>
      <c r="J633">
        <v>0</v>
      </c>
      <c r="M633"/>
    </row>
    <row r="634" spans="1:13" hidden="1" x14ac:dyDescent="0.25">
      <c r="A634" t="s">
        <v>73</v>
      </c>
      <c r="B634" t="s">
        <v>136</v>
      </c>
      <c r="C634" s="2">
        <v>45645</v>
      </c>
      <c r="D634" s="91">
        <v>5</v>
      </c>
      <c r="E634" t="s">
        <v>37</v>
      </c>
      <c r="F634">
        <v>4041181</v>
      </c>
      <c r="G634" t="s">
        <v>252</v>
      </c>
      <c r="H634">
        <v>5</v>
      </c>
      <c r="I634">
        <v>0</v>
      </c>
      <c r="J634">
        <v>0</v>
      </c>
      <c r="M634"/>
    </row>
    <row r="635" spans="1:13" hidden="1" x14ac:dyDescent="0.25">
      <c r="A635" t="s">
        <v>73</v>
      </c>
      <c r="B635" t="s">
        <v>136</v>
      </c>
      <c r="C635" s="2">
        <v>45645</v>
      </c>
      <c r="D635" s="91">
        <v>5</v>
      </c>
      <c r="E635" t="s">
        <v>37</v>
      </c>
      <c r="F635">
        <v>4041182</v>
      </c>
      <c r="G635" t="s">
        <v>252</v>
      </c>
      <c r="H635">
        <v>5</v>
      </c>
      <c r="I635">
        <v>0</v>
      </c>
      <c r="J635">
        <v>0</v>
      </c>
      <c r="M635"/>
    </row>
    <row r="636" spans="1:13" x14ac:dyDescent="0.25">
      <c r="A636" t="s">
        <v>44</v>
      </c>
      <c r="B636" t="s">
        <v>45</v>
      </c>
      <c r="C636" s="2">
        <v>45645</v>
      </c>
      <c r="D636" s="91">
        <v>0</v>
      </c>
      <c r="E636" t="s">
        <v>23</v>
      </c>
      <c r="F636">
        <v>4041190</v>
      </c>
      <c r="G636" t="s">
        <v>252</v>
      </c>
      <c r="H636">
        <v>3.75</v>
      </c>
      <c r="I636">
        <v>1</v>
      </c>
      <c r="J636">
        <v>3.75</v>
      </c>
      <c r="M636"/>
    </row>
    <row r="637" spans="1:13" x14ac:dyDescent="0.25">
      <c r="A637" t="s">
        <v>44</v>
      </c>
      <c r="B637" t="s">
        <v>45</v>
      </c>
      <c r="C637" s="2">
        <v>45645</v>
      </c>
      <c r="D637" s="91">
        <v>0</v>
      </c>
      <c r="E637" t="s">
        <v>23</v>
      </c>
      <c r="F637">
        <v>4041197</v>
      </c>
      <c r="G637" t="s">
        <v>252</v>
      </c>
      <c r="H637">
        <v>3.75</v>
      </c>
      <c r="I637">
        <v>1</v>
      </c>
      <c r="J637">
        <v>3.75</v>
      </c>
      <c r="M637"/>
    </row>
    <row r="638" spans="1:13" x14ac:dyDescent="0.25">
      <c r="A638" t="s">
        <v>44</v>
      </c>
      <c r="B638" t="s">
        <v>117</v>
      </c>
      <c r="C638" s="2">
        <v>45645</v>
      </c>
      <c r="D638" s="91">
        <v>0</v>
      </c>
      <c r="E638" t="s">
        <v>23</v>
      </c>
      <c r="F638">
        <v>4041201</v>
      </c>
      <c r="G638" t="s">
        <v>252</v>
      </c>
      <c r="H638">
        <v>3.75</v>
      </c>
      <c r="I638">
        <v>1</v>
      </c>
      <c r="J638">
        <v>3.75</v>
      </c>
      <c r="M638"/>
    </row>
    <row r="639" spans="1:13" x14ac:dyDescent="0.25">
      <c r="A639" t="s">
        <v>44</v>
      </c>
      <c r="B639" t="s">
        <v>117</v>
      </c>
      <c r="C639" s="2">
        <v>45645</v>
      </c>
      <c r="D639" s="91">
        <v>0</v>
      </c>
      <c r="E639" t="s">
        <v>23</v>
      </c>
      <c r="F639">
        <v>4041202</v>
      </c>
      <c r="G639" t="s">
        <v>252</v>
      </c>
      <c r="H639">
        <v>3.75</v>
      </c>
      <c r="I639">
        <v>1</v>
      </c>
      <c r="J639">
        <v>3.75</v>
      </c>
      <c r="M639"/>
    </row>
    <row r="640" spans="1:13" x14ac:dyDescent="0.25">
      <c r="A640" t="s">
        <v>44</v>
      </c>
      <c r="B640" t="s">
        <v>18</v>
      </c>
      <c r="C640" s="2">
        <v>45645</v>
      </c>
      <c r="D640" s="91">
        <v>0</v>
      </c>
      <c r="E640" t="s">
        <v>20</v>
      </c>
      <c r="F640">
        <v>4041207</v>
      </c>
      <c r="G640" t="s">
        <v>252</v>
      </c>
      <c r="H640">
        <v>3.75</v>
      </c>
      <c r="I640">
        <v>1</v>
      </c>
      <c r="J640">
        <v>3.75</v>
      </c>
      <c r="M640"/>
    </row>
    <row r="641" spans="1:13" hidden="1" x14ac:dyDescent="0.25">
      <c r="A641" t="s">
        <v>73</v>
      </c>
      <c r="B641" t="s">
        <v>18</v>
      </c>
      <c r="C641" s="2">
        <v>45645</v>
      </c>
      <c r="D641" s="91">
        <v>5</v>
      </c>
      <c r="E641" t="s">
        <v>23</v>
      </c>
      <c r="F641">
        <v>4041211</v>
      </c>
      <c r="G641" t="s">
        <v>252</v>
      </c>
      <c r="H641">
        <v>5</v>
      </c>
      <c r="I641">
        <v>0</v>
      </c>
      <c r="J641">
        <v>0</v>
      </c>
      <c r="M641"/>
    </row>
    <row r="642" spans="1:13" hidden="1" x14ac:dyDescent="0.25">
      <c r="A642" t="s">
        <v>73</v>
      </c>
      <c r="B642" t="s">
        <v>135</v>
      </c>
      <c r="C642" s="2">
        <v>45645</v>
      </c>
      <c r="D642" s="91">
        <v>5</v>
      </c>
      <c r="E642" t="s">
        <v>23</v>
      </c>
      <c r="F642">
        <v>4041212</v>
      </c>
      <c r="G642" t="s">
        <v>252</v>
      </c>
      <c r="H642">
        <v>5</v>
      </c>
      <c r="I642">
        <v>0</v>
      </c>
      <c r="J642">
        <v>0</v>
      </c>
      <c r="M642"/>
    </row>
    <row r="643" spans="1:13" hidden="1" x14ac:dyDescent="0.25">
      <c r="A643" t="s">
        <v>73</v>
      </c>
      <c r="B643" t="s">
        <v>18</v>
      </c>
      <c r="C643" s="2">
        <v>45645</v>
      </c>
      <c r="D643" s="91">
        <v>0</v>
      </c>
      <c r="E643" t="s">
        <v>23</v>
      </c>
      <c r="F643">
        <v>4041215</v>
      </c>
      <c r="G643" t="s">
        <v>252</v>
      </c>
      <c r="H643">
        <v>0</v>
      </c>
      <c r="I643">
        <v>0</v>
      </c>
      <c r="J643">
        <v>0</v>
      </c>
      <c r="M643"/>
    </row>
    <row r="644" spans="1:13" hidden="1" x14ac:dyDescent="0.25">
      <c r="A644" t="s">
        <v>73</v>
      </c>
      <c r="B644" t="s">
        <v>65</v>
      </c>
      <c r="C644" s="2">
        <v>45645</v>
      </c>
      <c r="D644" s="91">
        <v>0</v>
      </c>
      <c r="E644" t="s">
        <v>23</v>
      </c>
      <c r="F644">
        <v>4041216</v>
      </c>
      <c r="G644" t="s">
        <v>252</v>
      </c>
      <c r="H644">
        <v>0</v>
      </c>
      <c r="I644">
        <v>0</v>
      </c>
      <c r="J644">
        <v>0</v>
      </c>
      <c r="M644"/>
    </row>
    <row r="645" spans="1:13" hidden="1" x14ac:dyDescent="0.25">
      <c r="A645" t="s">
        <v>73</v>
      </c>
      <c r="B645" t="s">
        <v>18</v>
      </c>
      <c r="C645" s="2">
        <v>45645</v>
      </c>
      <c r="D645" s="91">
        <v>0</v>
      </c>
      <c r="E645" t="s">
        <v>23</v>
      </c>
      <c r="F645">
        <v>4041218</v>
      </c>
      <c r="G645" t="s">
        <v>252</v>
      </c>
      <c r="H645">
        <v>0</v>
      </c>
      <c r="I645">
        <v>0</v>
      </c>
      <c r="J645">
        <v>0</v>
      </c>
      <c r="M645"/>
    </row>
    <row r="646" spans="1:13" hidden="1" x14ac:dyDescent="0.25">
      <c r="A646" t="s">
        <v>75</v>
      </c>
      <c r="B646" t="s">
        <v>18</v>
      </c>
      <c r="C646" s="2">
        <v>45645</v>
      </c>
      <c r="D646" s="91">
        <v>5.5</v>
      </c>
      <c r="E646" t="s">
        <v>20</v>
      </c>
      <c r="F646">
        <v>4041221</v>
      </c>
      <c r="G646" t="s">
        <v>252</v>
      </c>
      <c r="H646">
        <v>5.5</v>
      </c>
      <c r="I646">
        <v>0</v>
      </c>
      <c r="J646">
        <v>0</v>
      </c>
      <c r="M646"/>
    </row>
    <row r="647" spans="1:13" hidden="1" x14ac:dyDescent="0.25">
      <c r="A647" t="s">
        <v>75</v>
      </c>
      <c r="B647" t="s">
        <v>143</v>
      </c>
      <c r="C647" s="2">
        <v>45645</v>
      </c>
      <c r="D647" s="91">
        <v>5</v>
      </c>
      <c r="E647" t="s">
        <v>23</v>
      </c>
      <c r="F647">
        <v>4041222</v>
      </c>
      <c r="G647" t="s">
        <v>252</v>
      </c>
      <c r="H647">
        <v>5</v>
      </c>
      <c r="I647">
        <v>0</v>
      </c>
      <c r="J647">
        <v>0</v>
      </c>
      <c r="M647"/>
    </row>
    <row r="648" spans="1:13" hidden="1" x14ac:dyDescent="0.25">
      <c r="A648" t="s">
        <v>73</v>
      </c>
      <c r="B648" t="s">
        <v>136</v>
      </c>
      <c r="C648" s="2">
        <v>45645</v>
      </c>
      <c r="D648" s="91">
        <v>5</v>
      </c>
      <c r="E648" t="s">
        <v>37</v>
      </c>
      <c r="F648">
        <v>4041223</v>
      </c>
      <c r="G648" t="s">
        <v>252</v>
      </c>
      <c r="H648">
        <v>5</v>
      </c>
      <c r="I648">
        <v>0</v>
      </c>
      <c r="J648">
        <v>0</v>
      </c>
      <c r="M648"/>
    </row>
    <row r="649" spans="1:13" hidden="1" x14ac:dyDescent="0.25">
      <c r="A649" t="s">
        <v>73</v>
      </c>
      <c r="B649" t="s">
        <v>136</v>
      </c>
      <c r="C649" s="2">
        <v>45645</v>
      </c>
      <c r="D649" s="91">
        <v>5</v>
      </c>
      <c r="E649" t="s">
        <v>37</v>
      </c>
      <c r="F649">
        <v>4041224</v>
      </c>
      <c r="G649" t="s">
        <v>252</v>
      </c>
      <c r="H649">
        <v>5</v>
      </c>
      <c r="I649">
        <v>0</v>
      </c>
      <c r="J649">
        <v>0</v>
      </c>
      <c r="M649"/>
    </row>
    <row r="650" spans="1:13" hidden="1" x14ac:dyDescent="0.25">
      <c r="A650" t="s">
        <v>75</v>
      </c>
      <c r="B650" t="s">
        <v>18</v>
      </c>
      <c r="C650" s="2">
        <v>45645</v>
      </c>
      <c r="D650" s="91">
        <v>5.5</v>
      </c>
      <c r="E650" t="s">
        <v>23</v>
      </c>
      <c r="F650">
        <v>4041235</v>
      </c>
      <c r="G650" t="s">
        <v>252</v>
      </c>
      <c r="H650">
        <v>5.5</v>
      </c>
      <c r="I650">
        <v>0</v>
      </c>
      <c r="J650">
        <v>0</v>
      </c>
      <c r="M650"/>
    </row>
    <row r="651" spans="1:13" hidden="1" x14ac:dyDescent="0.25">
      <c r="A651" t="s">
        <v>73</v>
      </c>
      <c r="B651" t="s">
        <v>140</v>
      </c>
      <c r="C651" s="2">
        <v>45645</v>
      </c>
      <c r="D651" s="91">
        <v>0</v>
      </c>
      <c r="E651" t="s">
        <v>23</v>
      </c>
      <c r="F651">
        <v>4041238</v>
      </c>
      <c r="G651" t="s">
        <v>252</v>
      </c>
      <c r="H651">
        <v>0</v>
      </c>
      <c r="I651">
        <v>0</v>
      </c>
      <c r="J651">
        <v>0</v>
      </c>
      <c r="M651"/>
    </row>
    <row r="652" spans="1:13" x14ac:dyDescent="0.25">
      <c r="A652" t="s">
        <v>44</v>
      </c>
      <c r="B652" t="s">
        <v>18</v>
      </c>
      <c r="C652" s="2">
        <v>45645</v>
      </c>
      <c r="D652" s="91">
        <v>0</v>
      </c>
      <c r="E652" t="s">
        <v>20</v>
      </c>
      <c r="F652">
        <v>4041246</v>
      </c>
      <c r="G652" t="s">
        <v>252</v>
      </c>
      <c r="H652">
        <v>3.75</v>
      </c>
      <c r="I652">
        <v>1</v>
      </c>
      <c r="J652">
        <v>3.75</v>
      </c>
      <c r="M652"/>
    </row>
    <row r="653" spans="1:13" hidden="1" x14ac:dyDescent="0.25">
      <c r="A653" t="s">
        <v>73</v>
      </c>
      <c r="B653" t="s">
        <v>144</v>
      </c>
      <c r="C653" s="2">
        <v>45645</v>
      </c>
      <c r="D653" s="91">
        <v>0</v>
      </c>
      <c r="E653" t="s">
        <v>37</v>
      </c>
      <c r="F653">
        <v>4041249</v>
      </c>
      <c r="G653" t="s">
        <v>252</v>
      </c>
      <c r="H653">
        <v>0</v>
      </c>
      <c r="I653">
        <v>0</v>
      </c>
      <c r="J653">
        <v>0</v>
      </c>
      <c r="M653"/>
    </row>
    <row r="654" spans="1:13" hidden="1" x14ac:dyDescent="0.25">
      <c r="A654" t="s">
        <v>73</v>
      </c>
      <c r="B654" t="s">
        <v>140</v>
      </c>
      <c r="C654" s="2">
        <v>45645</v>
      </c>
      <c r="D654" s="91">
        <v>0</v>
      </c>
      <c r="E654" t="s">
        <v>23</v>
      </c>
      <c r="F654">
        <v>4041250</v>
      </c>
      <c r="G654" t="s">
        <v>252</v>
      </c>
      <c r="H654">
        <v>0</v>
      </c>
      <c r="I654">
        <v>0</v>
      </c>
      <c r="J654">
        <v>0</v>
      </c>
      <c r="M654"/>
    </row>
    <row r="655" spans="1:13" hidden="1" x14ac:dyDescent="0.25">
      <c r="A655" t="s">
        <v>75</v>
      </c>
      <c r="B655" t="s">
        <v>140</v>
      </c>
      <c r="C655" s="2">
        <v>45645</v>
      </c>
      <c r="D655" s="91">
        <v>0</v>
      </c>
      <c r="E655" t="s">
        <v>23</v>
      </c>
      <c r="F655">
        <v>4041251</v>
      </c>
      <c r="G655" t="s">
        <v>252</v>
      </c>
      <c r="H655">
        <v>0</v>
      </c>
      <c r="I655">
        <v>0</v>
      </c>
      <c r="J655">
        <v>0</v>
      </c>
      <c r="M655"/>
    </row>
    <row r="656" spans="1:13" hidden="1" x14ac:dyDescent="0.25">
      <c r="A656" t="s">
        <v>75</v>
      </c>
      <c r="B656" t="s">
        <v>141</v>
      </c>
      <c r="C656" s="2">
        <v>45645</v>
      </c>
      <c r="D656" s="91">
        <v>0</v>
      </c>
      <c r="E656" t="s">
        <v>23</v>
      </c>
      <c r="F656">
        <v>4041252</v>
      </c>
      <c r="G656" t="s">
        <v>252</v>
      </c>
      <c r="H656">
        <v>0</v>
      </c>
      <c r="I656">
        <v>0</v>
      </c>
      <c r="J656">
        <v>0</v>
      </c>
      <c r="M656"/>
    </row>
    <row r="657" spans="1:13" hidden="1" x14ac:dyDescent="0.25">
      <c r="A657" t="s">
        <v>75</v>
      </c>
      <c r="B657" t="s">
        <v>18</v>
      </c>
      <c r="C657" s="2">
        <v>45645</v>
      </c>
      <c r="D657" s="91">
        <v>5</v>
      </c>
      <c r="E657" t="s">
        <v>23</v>
      </c>
      <c r="F657">
        <v>4041253</v>
      </c>
      <c r="G657" t="s">
        <v>252</v>
      </c>
      <c r="H657">
        <v>5</v>
      </c>
      <c r="I657">
        <v>0</v>
      </c>
      <c r="J657">
        <v>0</v>
      </c>
      <c r="M657"/>
    </row>
    <row r="658" spans="1:13" hidden="1" x14ac:dyDescent="0.25">
      <c r="A658" t="s">
        <v>75</v>
      </c>
      <c r="B658" t="s">
        <v>18</v>
      </c>
      <c r="C658" s="2">
        <v>45645</v>
      </c>
      <c r="D658" s="91">
        <v>5.5</v>
      </c>
      <c r="E658" t="s">
        <v>20</v>
      </c>
      <c r="F658">
        <v>4041254</v>
      </c>
      <c r="G658" t="s">
        <v>252</v>
      </c>
      <c r="H658">
        <v>5.5</v>
      </c>
      <c r="I658">
        <v>0</v>
      </c>
      <c r="J658">
        <v>0</v>
      </c>
      <c r="M658"/>
    </row>
    <row r="659" spans="1:13" x14ac:dyDescent="0.25">
      <c r="A659" t="s">
        <v>44</v>
      </c>
      <c r="B659" t="s">
        <v>134</v>
      </c>
      <c r="C659" s="2">
        <v>45645</v>
      </c>
      <c r="D659" s="91">
        <v>0</v>
      </c>
      <c r="E659" t="s">
        <v>23</v>
      </c>
      <c r="F659">
        <v>4041255</v>
      </c>
      <c r="G659" t="s">
        <v>252</v>
      </c>
      <c r="H659">
        <v>3.75</v>
      </c>
      <c r="I659">
        <v>1</v>
      </c>
      <c r="J659">
        <v>3.75</v>
      </c>
      <c r="M659"/>
    </row>
    <row r="660" spans="1:13" x14ac:dyDescent="0.25">
      <c r="A660" t="s">
        <v>44</v>
      </c>
      <c r="B660" t="s">
        <v>134</v>
      </c>
      <c r="C660" s="2">
        <v>45645</v>
      </c>
      <c r="D660" s="91">
        <v>0</v>
      </c>
      <c r="E660" t="s">
        <v>23</v>
      </c>
      <c r="F660">
        <v>4041256</v>
      </c>
      <c r="G660" t="s">
        <v>252</v>
      </c>
      <c r="H660">
        <v>3.75</v>
      </c>
      <c r="I660">
        <v>1</v>
      </c>
      <c r="J660">
        <v>3.75</v>
      </c>
      <c r="M660"/>
    </row>
    <row r="661" spans="1:13" x14ac:dyDescent="0.25">
      <c r="A661" t="s">
        <v>44</v>
      </c>
      <c r="B661" t="s">
        <v>45</v>
      </c>
      <c r="C661" s="2">
        <v>45645</v>
      </c>
      <c r="D661" s="91">
        <v>0</v>
      </c>
      <c r="E661" t="s">
        <v>23</v>
      </c>
      <c r="F661">
        <v>4041257</v>
      </c>
      <c r="G661" t="s">
        <v>252</v>
      </c>
      <c r="H661">
        <v>3.75</v>
      </c>
      <c r="I661">
        <v>1</v>
      </c>
      <c r="J661">
        <v>3.75</v>
      </c>
      <c r="M661"/>
    </row>
    <row r="662" spans="1:13" hidden="1" x14ac:dyDescent="0.25">
      <c r="A662" t="s">
        <v>73</v>
      </c>
      <c r="B662" t="s">
        <v>21</v>
      </c>
      <c r="C662" s="2">
        <v>45642</v>
      </c>
      <c r="D662" s="91">
        <v>0</v>
      </c>
      <c r="E662" t="s">
        <v>23</v>
      </c>
      <c r="F662">
        <v>4041265</v>
      </c>
      <c r="G662" t="s">
        <v>252</v>
      </c>
      <c r="H662">
        <v>0</v>
      </c>
      <c r="I662">
        <v>0</v>
      </c>
      <c r="J662">
        <v>0</v>
      </c>
      <c r="M662"/>
    </row>
    <row r="663" spans="1:13" hidden="1" x14ac:dyDescent="0.25">
      <c r="A663" t="s">
        <v>73</v>
      </c>
      <c r="B663" t="s">
        <v>135</v>
      </c>
      <c r="C663" s="2">
        <v>45644</v>
      </c>
      <c r="D663" s="91">
        <v>0</v>
      </c>
      <c r="E663" t="s">
        <v>23</v>
      </c>
      <c r="F663">
        <v>4041266</v>
      </c>
      <c r="G663" t="s">
        <v>252</v>
      </c>
      <c r="H663">
        <v>0</v>
      </c>
      <c r="I663">
        <v>0</v>
      </c>
      <c r="J663">
        <v>0</v>
      </c>
      <c r="M663"/>
    </row>
    <row r="664" spans="1:13" hidden="1" x14ac:dyDescent="0.25">
      <c r="A664" t="s">
        <v>75</v>
      </c>
      <c r="B664" t="s">
        <v>140</v>
      </c>
      <c r="C664" s="2">
        <v>45642</v>
      </c>
      <c r="D664" s="91">
        <v>5.5</v>
      </c>
      <c r="E664" t="s">
        <v>23</v>
      </c>
      <c r="F664">
        <v>4041267</v>
      </c>
      <c r="G664" t="s">
        <v>252</v>
      </c>
      <c r="H664">
        <v>5.5</v>
      </c>
      <c r="I664">
        <v>0</v>
      </c>
      <c r="J664">
        <v>0</v>
      </c>
      <c r="M664"/>
    </row>
    <row r="665" spans="1:13" hidden="1" x14ac:dyDescent="0.25">
      <c r="A665" t="s">
        <v>75</v>
      </c>
      <c r="B665" t="s">
        <v>136</v>
      </c>
      <c r="C665" s="2">
        <v>45642</v>
      </c>
      <c r="D665" s="91">
        <v>5</v>
      </c>
      <c r="E665" t="s">
        <v>37</v>
      </c>
      <c r="F665">
        <v>4041268</v>
      </c>
      <c r="G665" t="s">
        <v>252</v>
      </c>
      <c r="H665">
        <v>5</v>
      </c>
      <c r="I665">
        <v>0</v>
      </c>
      <c r="J665">
        <v>0</v>
      </c>
      <c r="M665"/>
    </row>
    <row r="666" spans="1:13" hidden="1" x14ac:dyDescent="0.25">
      <c r="A666" t="s">
        <v>75</v>
      </c>
      <c r="B666" t="s">
        <v>139</v>
      </c>
      <c r="C666" s="2">
        <v>45643</v>
      </c>
      <c r="D666" s="91">
        <v>5.5</v>
      </c>
      <c r="E666" t="s">
        <v>37</v>
      </c>
      <c r="F666">
        <v>4041275</v>
      </c>
      <c r="G666" t="s">
        <v>252</v>
      </c>
      <c r="H666">
        <v>5.5</v>
      </c>
      <c r="I666">
        <v>0</v>
      </c>
      <c r="J666">
        <v>0</v>
      </c>
      <c r="M666"/>
    </row>
    <row r="667" spans="1:13" hidden="1" x14ac:dyDescent="0.25">
      <c r="A667" t="s">
        <v>75</v>
      </c>
      <c r="B667" t="s">
        <v>140</v>
      </c>
      <c r="C667" s="2">
        <v>45643</v>
      </c>
      <c r="D667" s="91">
        <v>0</v>
      </c>
      <c r="E667" t="s">
        <v>23</v>
      </c>
      <c r="F667">
        <v>4041278</v>
      </c>
      <c r="G667" t="s">
        <v>252</v>
      </c>
      <c r="H667">
        <v>5</v>
      </c>
      <c r="I667">
        <v>1</v>
      </c>
      <c r="J667">
        <v>5</v>
      </c>
      <c r="M667"/>
    </row>
    <row r="668" spans="1:13" hidden="1" x14ac:dyDescent="0.25">
      <c r="A668" t="s">
        <v>75</v>
      </c>
      <c r="B668" t="s">
        <v>139</v>
      </c>
      <c r="C668" s="2">
        <v>45645</v>
      </c>
      <c r="D668" s="91">
        <v>5.5</v>
      </c>
      <c r="E668" t="s">
        <v>37</v>
      </c>
      <c r="F668">
        <v>4041279</v>
      </c>
      <c r="G668" t="s">
        <v>252</v>
      </c>
      <c r="H668">
        <v>5.5</v>
      </c>
      <c r="I668">
        <v>0</v>
      </c>
      <c r="J668">
        <v>0</v>
      </c>
      <c r="M668"/>
    </row>
    <row r="669" spans="1:13" hidden="1" x14ac:dyDescent="0.25">
      <c r="A669" t="s">
        <v>75</v>
      </c>
      <c r="B669" t="s">
        <v>18</v>
      </c>
      <c r="C669" s="2">
        <v>45645</v>
      </c>
      <c r="D669" s="91">
        <v>5</v>
      </c>
      <c r="E669" t="s">
        <v>23</v>
      </c>
      <c r="F669">
        <v>4041280</v>
      </c>
      <c r="G669" t="s">
        <v>252</v>
      </c>
      <c r="H669">
        <v>5</v>
      </c>
      <c r="I669">
        <v>0</v>
      </c>
      <c r="J669">
        <v>0</v>
      </c>
      <c r="M669"/>
    </row>
    <row r="670" spans="1:13" hidden="1" x14ac:dyDescent="0.25">
      <c r="A670" t="s">
        <v>75</v>
      </c>
      <c r="B670" t="s">
        <v>18</v>
      </c>
      <c r="C670" s="2">
        <v>45642</v>
      </c>
      <c r="D670" s="91">
        <v>5.5</v>
      </c>
      <c r="E670" t="s">
        <v>23</v>
      </c>
      <c r="F670">
        <v>4041307</v>
      </c>
      <c r="G670" t="s">
        <v>252</v>
      </c>
      <c r="H670">
        <v>5.5</v>
      </c>
      <c r="I670">
        <v>0</v>
      </c>
      <c r="J670">
        <v>0</v>
      </c>
      <c r="M670"/>
    </row>
    <row r="671" spans="1:13" hidden="1" x14ac:dyDescent="0.25">
      <c r="A671" t="s">
        <v>75</v>
      </c>
      <c r="B671" t="s">
        <v>18</v>
      </c>
      <c r="C671" s="2">
        <v>45642</v>
      </c>
      <c r="D671" s="91">
        <v>5</v>
      </c>
      <c r="E671" t="s">
        <v>20</v>
      </c>
      <c r="F671">
        <v>4041308</v>
      </c>
      <c r="G671" t="s">
        <v>252</v>
      </c>
      <c r="H671">
        <v>5</v>
      </c>
      <c r="I671">
        <v>0</v>
      </c>
      <c r="J671">
        <v>0</v>
      </c>
      <c r="M671"/>
    </row>
    <row r="672" spans="1:13" hidden="1" x14ac:dyDescent="0.25">
      <c r="A672" t="s">
        <v>73</v>
      </c>
      <c r="B672" t="s">
        <v>18</v>
      </c>
      <c r="C672" s="2">
        <v>45642</v>
      </c>
      <c r="D672" s="91">
        <v>0</v>
      </c>
      <c r="E672" t="s">
        <v>23</v>
      </c>
      <c r="F672">
        <v>4041315</v>
      </c>
      <c r="G672" t="s">
        <v>252</v>
      </c>
      <c r="H672">
        <v>0</v>
      </c>
      <c r="I672">
        <v>0</v>
      </c>
      <c r="J672">
        <v>0</v>
      </c>
      <c r="M672"/>
    </row>
    <row r="673" spans="1:13" hidden="1" x14ac:dyDescent="0.25">
      <c r="A673" t="s">
        <v>73</v>
      </c>
      <c r="B673" t="s">
        <v>21</v>
      </c>
      <c r="C673" s="2">
        <v>45642</v>
      </c>
      <c r="D673" s="91">
        <v>0</v>
      </c>
      <c r="E673" t="s">
        <v>23</v>
      </c>
      <c r="F673">
        <v>4041319</v>
      </c>
      <c r="G673" t="s">
        <v>252</v>
      </c>
      <c r="H673">
        <v>0</v>
      </c>
      <c r="I673">
        <v>0</v>
      </c>
      <c r="J673">
        <v>0</v>
      </c>
      <c r="M673"/>
    </row>
    <row r="674" spans="1:13" hidden="1" x14ac:dyDescent="0.25">
      <c r="A674" t="s">
        <v>73</v>
      </c>
      <c r="B674" t="s">
        <v>142</v>
      </c>
      <c r="C674" s="2">
        <v>45644</v>
      </c>
      <c r="D674" s="91">
        <v>0</v>
      </c>
      <c r="E674" t="s">
        <v>23</v>
      </c>
      <c r="F674">
        <v>4041320</v>
      </c>
      <c r="G674" t="s">
        <v>252</v>
      </c>
      <c r="H674">
        <v>0</v>
      </c>
      <c r="I674">
        <v>0</v>
      </c>
      <c r="J674">
        <v>0</v>
      </c>
      <c r="M674"/>
    </row>
    <row r="675" spans="1:13" x14ac:dyDescent="0.25">
      <c r="A675" t="s">
        <v>44</v>
      </c>
      <c r="B675" t="s">
        <v>18</v>
      </c>
      <c r="C675" s="2">
        <v>45645</v>
      </c>
      <c r="D675" s="91">
        <v>0</v>
      </c>
      <c r="E675" t="s">
        <v>20</v>
      </c>
      <c r="F675">
        <v>4041334</v>
      </c>
      <c r="G675" t="s">
        <v>252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44</v>
      </c>
      <c r="B676" t="s">
        <v>18</v>
      </c>
      <c r="C676" s="2">
        <v>45642</v>
      </c>
      <c r="D676" s="91">
        <v>3.75</v>
      </c>
      <c r="E676" t="s">
        <v>20</v>
      </c>
      <c r="F676">
        <v>4041345</v>
      </c>
      <c r="G676" t="s">
        <v>252</v>
      </c>
      <c r="H676">
        <v>3.75</v>
      </c>
      <c r="I676">
        <v>0</v>
      </c>
      <c r="J676">
        <v>0</v>
      </c>
      <c r="M676"/>
    </row>
    <row r="677" spans="1:13" x14ac:dyDescent="0.25">
      <c r="A677" t="s">
        <v>44</v>
      </c>
      <c r="B677" t="s">
        <v>117</v>
      </c>
      <c r="C677" s="2">
        <v>45642</v>
      </c>
      <c r="D677" s="91">
        <v>0</v>
      </c>
      <c r="E677" t="s">
        <v>23</v>
      </c>
      <c r="F677">
        <v>4041346</v>
      </c>
      <c r="G677" t="s">
        <v>252</v>
      </c>
      <c r="H677">
        <v>3.75</v>
      </c>
      <c r="I677">
        <v>1</v>
      </c>
      <c r="J677">
        <v>3.75</v>
      </c>
      <c r="M677"/>
    </row>
    <row r="678" spans="1:13" x14ac:dyDescent="0.25">
      <c r="A678" t="s">
        <v>44</v>
      </c>
      <c r="B678" t="s">
        <v>145</v>
      </c>
      <c r="C678" s="2">
        <v>45643</v>
      </c>
      <c r="D678" s="91">
        <v>0</v>
      </c>
      <c r="E678" t="s">
        <v>23</v>
      </c>
      <c r="F678">
        <v>4041347</v>
      </c>
      <c r="G678" t="s">
        <v>252</v>
      </c>
      <c r="H678">
        <v>3.75</v>
      </c>
      <c r="I678">
        <v>1</v>
      </c>
      <c r="J678">
        <v>3.75</v>
      </c>
      <c r="M678"/>
    </row>
    <row r="679" spans="1:13" x14ac:dyDescent="0.25">
      <c r="A679" t="s">
        <v>44</v>
      </c>
      <c r="B679" t="s">
        <v>18</v>
      </c>
      <c r="C679" s="2">
        <v>45643</v>
      </c>
      <c r="D679" s="91">
        <v>0</v>
      </c>
      <c r="E679" t="s">
        <v>20</v>
      </c>
      <c r="F679">
        <v>4041348</v>
      </c>
      <c r="G679" t="s">
        <v>252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44</v>
      </c>
      <c r="B680" t="s">
        <v>117</v>
      </c>
      <c r="C680" s="2">
        <v>45643</v>
      </c>
      <c r="D680" s="91">
        <v>0</v>
      </c>
      <c r="E680" t="s">
        <v>23</v>
      </c>
      <c r="F680">
        <v>4041351</v>
      </c>
      <c r="G680" t="s">
        <v>252</v>
      </c>
      <c r="H680">
        <v>3.75</v>
      </c>
      <c r="I680">
        <v>1</v>
      </c>
      <c r="J680">
        <v>3.75</v>
      </c>
      <c r="M680"/>
    </row>
    <row r="681" spans="1:13" x14ac:dyDescent="0.25">
      <c r="A681" t="s">
        <v>44</v>
      </c>
      <c r="B681" t="s">
        <v>45</v>
      </c>
      <c r="C681" s="2">
        <v>45643</v>
      </c>
      <c r="D681" s="91">
        <v>0</v>
      </c>
      <c r="E681" t="s">
        <v>23</v>
      </c>
      <c r="F681">
        <v>4041352</v>
      </c>
      <c r="G681" t="s">
        <v>252</v>
      </c>
      <c r="H681">
        <v>3.75</v>
      </c>
      <c r="I681">
        <v>1</v>
      </c>
      <c r="J681">
        <v>3.75</v>
      </c>
      <c r="M681"/>
    </row>
    <row r="682" spans="1:13" x14ac:dyDescent="0.25">
      <c r="A682" t="s">
        <v>44</v>
      </c>
      <c r="B682" t="s">
        <v>117</v>
      </c>
      <c r="C682" s="2">
        <v>45645</v>
      </c>
      <c r="D682" s="91">
        <v>0</v>
      </c>
      <c r="E682" t="s">
        <v>23</v>
      </c>
      <c r="F682">
        <v>4041355</v>
      </c>
      <c r="G682" t="s">
        <v>252</v>
      </c>
      <c r="H682">
        <v>3.75</v>
      </c>
      <c r="I682">
        <v>1</v>
      </c>
      <c r="J682">
        <v>3.75</v>
      </c>
      <c r="M682"/>
    </row>
    <row r="683" spans="1:13" x14ac:dyDescent="0.25">
      <c r="A683" t="s">
        <v>44</v>
      </c>
      <c r="B683" t="s">
        <v>134</v>
      </c>
      <c r="C683" s="2">
        <v>45645</v>
      </c>
      <c r="D683" s="91">
        <v>0</v>
      </c>
      <c r="E683" t="s">
        <v>23</v>
      </c>
      <c r="F683">
        <v>4041356</v>
      </c>
      <c r="G683" t="s">
        <v>252</v>
      </c>
      <c r="H683">
        <v>3.75</v>
      </c>
      <c r="I683">
        <v>1</v>
      </c>
      <c r="J683">
        <v>3.75</v>
      </c>
      <c r="M683"/>
    </row>
    <row r="684" spans="1:13" hidden="1" x14ac:dyDescent="0.25">
      <c r="A684" t="s">
        <v>75</v>
      </c>
      <c r="B684" t="s">
        <v>18</v>
      </c>
      <c r="C684" s="2">
        <v>45645</v>
      </c>
      <c r="D684" s="91">
        <v>5</v>
      </c>
      <c r="E684" t="s">
        <v>20</v>
      </c>
      <c r="F684">
        <v>4041357</v>
      </c>
      <c r="G684" t="s">
        <v>252</v>
      </c>
      <c r="H684">
        <v>5</v>
      </c>
      <c r="I684">
        <v>0</v>
      </c>
      <c r="J684">
        <v>0</v>
      </c>
      <c r="M684"/>
    </row>
    <row r="685" spans="1:13" hidden="1" x14ac:dyDescent="0.25">
      <c r="A685" t="s">
        <v>75</v>
      </c>
      <c r="B685" t="s">
        <v>18</v>
      </c>
      <c r="C685" s="2">
        <v>45645</v>
      </c>
      <c r="D685" s="91">
        <v>5</v>
      </c>
      <c r="E685" t="s">
        <v>23</v>
      </c>
      <c r="F685">
        <v>4041358</v>
      </c>
      <c r="G685" t="s">
        <v>252</v>
      </c>
      <c r="H685">
        <v>5</v>
      </c>
      <c r="I685">
        <v>0</v>
      </c>
      <c r="J685">
        <v>0</v>
      </c>
      <c r="M685"/>
    </row>
    <row r="686" spans="1:13" hidden="1" x14ac:dyDescent="0.25">
      <c r="A686" t="s">
        <v>75</v>
      </c>
      <c r="B686" t="s">
        <v>138</v>
      </c>
      <c r="C686" s="2">
        <v>45643</v>
      </c>
      <c r="D686" s="91">
        <v>5</v>
      </c>
      <c r="E686" t="s">
        <v>37</v>
      </c>
      <c r="F686">
        <v>4041375</v>
      </c>
      <c r="G686" t="s">
        <v>252</v>
      </c>
      <c r="H686">
        <v>5</v>
      </c>
      <c r="I686">
        <v>0</v>
      </c>
      <c r="J686">
        <v>0</v>
      </c>
      <c r="M686"/>
    </row>
    <row r="687" spans="1:13" hidden="1" x14ac:dyDescent="0.25">
      <c r="A687" t="s">
        <v>73</v>
      </c>
      <c r="B687" t="s">
        <v>143</v>
      </c>
      <c r="C687" s="2">
        <v>45645</v>
      </c>
      <c r="D687" s="91">
        <v>5</v>
      </c>
      <c r="E687" t="s">
        <v>23</v>
      </c>
      <c r="F687">
        <v>4041379</v>
      </c>
      <c r="G687" t="s">
        <v>252</v>
      </c>
      <c r="H687">
        <v>5</v>
      </c>
      <c r="I687">
        <v>0</v>
      </c>
      <c r="J687">
        <v>0</v>
      </c>
      <c r="M687"/>
    </row>
    <row r="688" spans="1:13" hidden="1" x14ac:dyDescent="0.25">
      <c r="A688" t="s">
        <v>73</v>
      </c>
      <c r="B688" t="s">
        <v>140</v>
      </c>
      <c r="C688" s="2">
        <v>45645</v>
      </c>
      <c r="D688" s="91">
        <v>5</v>
      </c>
      <c r="E688" t="s">
        <v>23</v>
      </c>
      <c r="F688">
        <v>4041380</v>
      </c>
      <c r="G688" t="s">
        <v>252</v>
      </c>
      <c r="H688">
        <v>5</v>
      </c>
      <c r="I688">
        <v>0</v>
      </c>
      <c r="J688">
        <v>0</v>
      </c>
      <c r="M688"/>
    </row>
    <row r="689" spans="1:13" hidden="1" x14ac:dyDescent="0.25">
      <c r="A689" t="s">
        <v>73</v>
      </c>
      <c r="B689" t="s">
        <v>136</v>
      </c>
      <c r="C689" s="2">
        <v>45645</v>
      </c>
      <c r="D689" s="91">
        <v>5</v>
      </c>
      <c r="E689" t="s">
        <v>37</v>
      </c>
      <c r="F689">
        <v>4041403</v>
      </c>
      <c r="G689" t="s">
        <v>252</v>
      </c>
      <c r="H689">
        <v>5</v>
      </c>
      <c r="I689">
        <v>0</v>
      </c>
      <c r="J689">
        <v>0</v>
      </c>
      <c r="M689"/>
    </row>
    <row r="690" spans="1:13" x14ac:dyDescent="0.25">
      <c r="A690" t="s">
        <v>44</v>
      </c>
      <c r="B690" t="s">
        <v>45</v>
      </c>
      <c r="C690" s="2">
        <v>45642</v>
      </c>
      <c r="D690" s="91">
        <v>0</v>
      </c>
      <c r="E690" t="s">
        <v>23</v>
      </c>
      <c r="F690">
        <v>4041411</v>
      </c>
      <c r="G690" t="s">
        <v>252</v>
      </c>
      <c r="H690">
        <v>3.75</v>
      </c>
      <c r="I690">
        <v>1</v>
      </c>
      <c r="J690">
        <v>3.75</v>
      </c>
      <c r="M690"/>
    </row>
    <row r="691" spans="1:13" x14ac:dyDescent="0.25">
      <c r="A691" t="s">
        <v>44</v>
      </c>
      <c r="B691" t="s">
        <v>18</v>
      </c>
      <c r="C691" s="2">
        <v>45644</v>
      </c>
      <c r="D691" s="91">
        <v>0</v>
      </c>
      <c r="E691" t="s">
        <v>20</v>
      </c>
      <c r="F691">
        <v>4041412</v>
      </c>
      <c r="G691" t="s">
        <v>252</v>
      </c>
      <c r="H691">
        <v>3.75</v>
      </c>
      <c r="I691">
        <v>1</v>
      </c>
      <c r="J691">
        <v>3.75</v>
      </c>
      <c r="M691"/>
    </row>
    <row r="692" spans="1:13" x14ac:dyDescent="0.25">
      <c r="A692" t="s">
        <v>44</v>
      </c>
      <c r="B692" t="s">
        <v>45</v>
      </c>
      <c r="C692" s="2">
        <v>45645</v>
      </c>
      <c r="D692" s="91">
        <v>0</v>
      </c>
      <c r="E692" t="s">
        <v>23</v>
      </c>
      <c r="F692">
        <v>4041413</v>
      </c>
      <c r="G692" t="s">
        <v>252</v>
      </c>
      <c r="H692">
        <v>3.75</v>
      </c>
      <c r="I692">
        <v>1</v>
      </c>
      <c r="J692">
        <v>3.75</v>
      </c>
      <c r="M692"/>
    </row>
    <row r="693" spans="1:13" x14ac:dyDescent="0.25">
      <c r="A693" t="s">
        <v>44</v>
      </c>
      <c r="B693" t="s">
        <v>18</v>
      </c>
      <c r="C693" s="2">
        <v>45642</v>
      </c>
      <c r="D693" s="91">
        <v>0</v>
      </c>
      <c r="E693" t="s">
        <v>20</v>
      </c>
      <c r="F693">
        <v>4041414</v>
      </c>
      <c r="G693" t="s">
        <v>252</v>
      </c>
      <c r="H693">
        <v>3.75</v>
      </c>
      <c r="I693">
        <v>1</v>
      </c>
      <c r="J693">
        <v>3.75</v>
      </c>
      <c r="M693"/>
    </row>
    <row r="694" spans="1:13" x14ac:dyDescent="0.25">
      <c r="A694" t="s">
        <v>44</v>
      </c>
      <c r="B694" t="s">
        <v>45</v>
      </c>
      <c r="C694" s="2">
        <v>45644</v>
      </c>
      <c r="D694" s="91">
        <v>0</v>
      </c>
      <c r="E694" t="s">
        <v>23</v>
      </c>
      <c r="F694">
        <v>4041415</v>
      </c>
      <c r="G694" t="s">
        <v>252</v>
      </c>
      <c r="H694">
        <v>3.75</v>
      </c>
      <c r="I694">
        <v>1</v>
      </c>
      <c r="J694">
        <v>3.75</v>
      </c>
      <c r="M694"/>
    </row>
    <row r="695" spans="1:13" x14ac:dyDescent="0.25">
      <c r="A695" t="s">
        <v>44</v>
      </c>
      <c r="B695" t="s">
        <v>45</v>
      </c>
      <c r="C695" s="2">
        <v>45645</v>
      </c>
      <c r="D695" s="91">
        <v>0</v>
      </c>
      <c r="E695" t="s">
        <v>23</v>
      </c>
      <c r="F695">
        <v>4041416</v>
      </c>
      <c r="G695" t="s">
        <v>252</v>
      </c>
      <c r="H695">
        <v>3.75</v>
      </c>
      <c r="I695">
        <v>1</v>
      </c>
      <c r="J695">
        <v>3.75</v>
      </c>
      <c r="M695"/>
    </row>
    <row r="696" spans="1:13" hidden="1" x14ac:dyDescent="0.25">
      <c r="A696" t="s">
        <v>75</v>
      </c>
      <c r="B696" t="s">
        <v>18</v>
      </c>
      <c r="C696" s="2">
        <v>45642</v>
      </c>
      <c r="D696" s="91">
        <v>5</v>
      </c>
      <c r="E696" t="s">
        <v>23</v>
      </c>
      <c r="F696">
        <v>4041420</v>
      </c>
      <c r="G696" t="s">
        <v>252</v>
      </c>
      <c r="H696">
        <v>5</v>
      </c>
      <c r="I696">
        <v>0</v>
      </c>
      <c r="J696">
        <v>0</v>
      </c>
      <c r="M696"/>
    </row>
    <row r="697" spans="1:13" hidden="1" x14ac:dyDescent="0.25">
      <c r="A697" t="s">
        <v>73</v>
      </c>
      <c r="B697" t="s">
        <v>136</v>
      </c>
      <c r="C697" s="2">
        <v>45645</v>
      </c>
      <c r="D697" s="91">
        <v>0</v>
      </c>
      <c r="E697" t="s">
        <v>37</v>
      </c>
      <c r="F697">
        <v>4041428</v>
      </c>
      <c r="G697" t="s">
        <v>252</v>
      </c>
      <c r="H697">
        <v>0</v>
      </c>
      <c r="I697">
        <v>0</v>
      </c>
      <c r="J697">
        <v>0</v>
      </c>
      <c r="M697"/>
    </row>
    <row r="698" spans="1:13" hidden="1" x14ac:dyDescent="0.25">
      <c r="A698" t="s">
        <v>73</v>
      </c>
      <c r="B698" t="s">
        <v>18</v>
      </c>
      <c r="C698" s="2">
        <v>45645</v>
      </c>
      <c r="D698" s="91">
        <v>5</v>
      </c>
      <c r="E698" t="s">
        <v>23</v>
      </c>
      <c r="F698">
        <v>4041447</v>
      </c>
      <c r="G698" t="s">
        <v>252</v>
      </c>
      <c r="H698">
        <v>5</v>
      </c>
      <c r="I698">
        <v>0</v>
      </c>
      <c r="J698">
        <v>0</v>
      </c>
      <c r="M698"/>
    </row>
    <row r="699" spans="1:13" x14ac:dyDescent="0.25">
      <c r="A699" t="s">
        <v>44</v>
      </c>
      <c r="B699" t="s">
        <v>117</v>
      </c>
      <c r="C699" s="2">
        <v>45642</v>
      </c>
      <c r="D699" s="91">
        <v>0</v>
      </c>
      <c r="E699" t="s">
        <v>23</v>
      </c>
      <c r="F699">
        <v>4041472</v>
      </c>
      <c r="G699" t="s">
        <v>252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44</v>
      </c>
      <c r="B700" t="s">
        <v>45</v>
      </c>
      <c r="C700" s="2">
        <v>45644</v>
      </c>
      <c r="D700" s="91">
        <v>3.75</v>
      </c>
      <c r="E700" t="s">
        <v>23</v>
      </c>
      <c r="F700">
        <v>4041481</v>
      </c>
      <c r="G700" t="s">
        <v>252</v>
      </c>
      <c r="H700">
        <v>3.75</v>
      </c>
      <c r="I700">
        <v>0</v>
      </c>
      <c r="J700">
        <v>0</v>
      </c>
      <c r="M700"/>
    </row>
    <row r="701" spans="1:13" x14ac:dyDescent="0.25">
      <c r="A701" t="s">
        <v>44</v>
      </c>
      <c r="B701" t="s">
        <v>132</v>
      </c>
      <c r="C701" s="2">
        <v>45642</v>
      </c>
      <c r="D701" s="91">
        <v>0</v>
      </c>
      <c r="E701" t="s">
        <v>23</v>
      </c>
      <c r="F701">
        <v>4041482</v>
      </c>
      <c r="G701" t="s">
        <v>252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44</v>
      </c>
      <c r="B702" t="s">
        <v>134</v>
      </c>
      <c r="C702" s="2">
        <v>45644</v>
      </c>
      <c r="D702" s="91">
        <v>0</v>
      </c>
      <c r="E702" t="s">
        <v>23</v>
      </c>
      <c r="F702">
        <v>4041483</v>
      </c>
      <c r="G702" t="s">
        <v>252</v>
      </c>
      <c r="H702">
        <v>3.75</v>
      </c>
      <c r="I702">
        <v>1</v>
      </c>
      <c r="J702">
        <v>3.75</v>
      </c>
      <c r="M702"/>
    </row>
    <row r="703" spans="1:13" hidden="1" x14ac:dyDescent="0.25">
      <c r="A703" t="s">
        <v>73</v>
      </c>
      <c r="B703" t="s">
        <v>141</v>
      </c>
      <c r="C703" s="2">
        <v>45646</v>
      </c>
      <c r="D703" s="91">
        <v>0</v>
      </c>
      <c r="E703" t="s">
        <v>23</v>
      </c>
      <c r="F703">
        <v>4041496</v>
      </c>
      <c r="G703" t="s">
        <v>252</v>
      </c>
      <c r="H703">
        <v>0</v>
      </c>
      <c r="I703">
        <v>0</v>
      </c>
      <c r="J703">
        <v>0</v>
      </c>
      <c r="M703"/>
    </row>
    <row r="704" spans="1:13" x14ac:dyDescent="0.25">
      <c r="A704" t="s">
        <v>44</v>
      </c>
      <c r="B704" t="s">
        <v>145</v>
      </c>
      <c r="C704" s="2">
        <v>45646</v>
      </c>
      <c r="D704" s="91">
        <v>0</v>
      </c>
      <c r="E704" t="s">
        <v>23</v>
      </c>
      <c r="F704">
        <v>4041502</v>
      </c>
      <c r="G704" t="s">
        <v>252</v>
      </c>
      <c r="H704">
        <v>3.75</v>
      </c>
      <c r="I704">
        <v>1</v>
      </c>
      <c r="J704">
        <v>3.75</v>
      </c>
      <c r="M704"/>
    </row>
    <row r="705" spans="1:13" x14ac:dyDescent="0.25">
      <c r="A705" t="s">
        <v>44</v>
      </c>
      <c r="B705" t="s">
        <v>18</v>
      </c>
      <c r="C705" s="2">
        <v>45646</v>
      </c>
      <c r="D705" s="91">
        <v>3.75</v>
      </c>
      <c r="E705" t="s">
        <v>20</v>
      </c>
      <c r="F705">
        <v>4041503</v>
      </c>
      <c r="G705" t="s">
        <v>252</v>
      </c>
      <c r="H705">
        <v>3.75</v>
      </c>
      <c r="I705">
        <v>0</v>
      </c>
      <c r="J705">
        <v>0</v>
      </c>
      <c r="M705"/>
    </row>
    <row r="706" spans="1:13" x14ac:dyDescent="0.25">
      <c r="A706" t="s">
        <v>44</v>
      </c>
      <c r="B706" t="s">
        <v>18</v>
      </c>
      <c r="C706" s="2">
        <v>45646</v>
      </c>
      <c r="D706" s="91">
        <v>3.75</v>
      </c>
      <c r="E706" t="s">
        <v>20</v>
      </c>
      <c r="F706">
        <v>4041504</v>
      </c>
      <c r="G706" t="s">
        <v>252</v>
      </c>
      <c r="H706">
        <v>3.75</v>
      </c>
      <c r="I706">
        <v>0</v>
      </c>
      <c r="J706">
        <v>0</v>
      </c>
      <c r="M706"/>
    </row>
    <row r="707" spans="1:13" x14ac:dyDescent="0.25">
      <c r="A707" t="s">
        <v>44</v>
      </c>
      <c r="B707" t="s">
        <v>45</v>
      </c>
      <c r="C707" s="2">
        <v>45646</v>
      </c>
      <c r="D707" s="91">
        <v>0</v>
      </c>
      <c r="E707" t="s">
        <v>23</v>
      </c>
      <c r="F707">
        <v>4041505</v>
      </c>
      <c r="G707" t="s">
        <v>252</v>
      </c>
      <c r="H707">
        <v>3.75</v>
      </c>
      <c r="I707">
        <v>1</v>
      </c>
      <c r="J707">
        <v>3.75</v>
      </c>
      <c r="M707"/>
    </row>
    <row r="708" spans="1:13" hidden="1" x14ac:dyDescent="0.25">
      <c r="A708" t="s">
        <v>73</v>
      </c>
      <c r="B708" t="s">
        <v>65</v>
      </c>
      <c r="C708" s="2">
        <v>45646</v>
      </c>
      <c r="D708" s="91">
        <v>5</v>
      </c>
      <c r="E708" t="s">
        <v>23</v>
      </c>
      <c r="F708">
        <v>4041506</v>
      </c>
      <c r="G708" t="s">
        <v>252</v>
      </c>
      <c r="H708">
        <v>5</v>
      </c>
      <c r="I708">
        <v>0</v>
      </c>
      <c r="J708">
        <v>0</v>
      </c>
      <c r="M708"/>
    </row>
    <row r="709" spans="1:13" x14ac:dyDescent="0.25">
      <c r="A709" t="s">
        <v>44</v>
      </c>
      <c r="B709" t="s">
        <v>145</v>
      </c>
      <c r="C709" s="2">
        <v>45646</v>
      </c>
      <c r="D709" s="91">
        <v>0</v>
      </c>
      <c r="E709" t="s">
        <v>23</v>
      </c>
      <c r="F709">
        <v>4041508</v>
      </c>
      <c r="G709" t="s">
        <v>252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44</v>
      </c>
      <c r="B710" t="s">
        <v>134</v>
      </c>
      <c r="C710" s="2">
        <v>45646</v>
      </c>
      <c r="D710" s="91">
        <v>3.75</v>
      </c>
      <c r="E710" t="s">
        <v>23</v>
      </c>
      <c r="F710">
        <v>4041509</v>
      </c>
      <c r="G710" t="s">
        <v>252</v>
      </c>
      <c r="H710">
        <v>3.75</v>
      </c>
      <c r="I710">
        <v>0</v>
      </c>
      <c r="J710">
        <v>0</v>
      </c>
      <c r="M710"/>
    </row>
    <row r="711" spans="1:13" hidden="1" x14ac:dyDescent="0.25">
      <c r="A711" t="s">
        <v>75</v>
      </c>
      <c r="B711" t="s">
        <v>133</v>
      </c>
      <c r="C711" s="2">
        <v>45646</v>
      </c>
      <c r="D711" s="91">
        <v>0</v>
      </c>
      <c r="E711" t="s">
        <v>23</v>
      </c>
      <c r="F711">
        <v>4041541</v>
      </c>
      <c r="G711" t="s">
        <v>252</v>
      </c>
      <c r="H711">
        <v>0</v>
      </c>
      <c r="I711">
        <v>0</v>
      </c>
      <c r="J711">
        <v>0</v>
      </c>
      <c r="M711"/>
    </row>
    <row r="712" spans="1:13" hidden="1" x14ac:dyDescent="0.25">
      <c r="A712" t="s">
        <v>75</v>
      </c>
      <c r="B712" t="s">
        <v>18</v>
      </c>
      <c r="C712" s="2">
        <v>45646</v>
      </c>
      <c r="D712" s="91">
        <v>0</v>
      </c>
      <c r="E712" t="s">
        <v>23</v>
      </c>
      <c r="F712">
        <v>4041542</v>
      </c>
      <c r="G712" t="s">
        <v>252</v>
      </c>
      <c r="H712">
        <v>0</v>
      </c>
      <c r="I712">
        <v>0</v>
      </c>
      <c r="J712">
        <v>0</v>
      </c>
      <c r="M712"/>
    </row>
    <row r="713" spans="1:13" x14ac:dyDescent="0.25">
      <c r="A713" t="s">
        <v>44</v>
      </c>
      <c r="B713" t="s">
        <v>142</v>
      </c>
      <c r="C713" s="2">
        <v>45646</v>
      </c>
      <c r="D713" s="91">
        <v>0</v>
      </c>
      <c r="E713" t="s">
        <v>23</v>
      </c>
      <c r="F713">
        <v>4041559</v>
      </c>
      <c r="G713" t="s">
        <v>252</v>
      </c>
      <c r="H713">
        <v>3.75</v>
      </c>
      <c r="I713">
        <v>1</v>
      </c>
      <c r="J713">
        <v>3.75</v>
      </c>
      <c r="M713"/>
    </row>
    <row r="714" spans="1:13" hidden="1" x14ac:dyDescent="0.25">
      <c r="A714" t="s">
        <v>73</v>
      </c>
      <c r="B714" t="s">
        <v>140</v>
      </c>
      <c r="C714" s="2">
        <v>45646</v>
      </c>
      <c r="D714" s="91">
        <v>0</v>
      </c>
      <c r="E714" t="s">
        <v>23</v>
      </c>
      <c r="F714">
        <v>4041563</v>
      </c>
      <c r="G714" t="s">
        <v>252</v>
      </c>
      <c r="H714">
        <v>0</v>
      </c>
      <c r="I714">
        <v>0</v>
      </c>
      <c r="J714">
        <v>0</v>
      </c>
      <c r="M714"/>
    </row>
    <row r="715" spans="1:13" hidden="1" x14ac:dyDescent="0.25">
      <c r="A715" t="s">
        <v>73</v>
      </c>
      <c r="B715" t="s">
        <v>140</v>
      </c>
      <c r="C715" s="2">
        <v>45646</v>
      </c>
      <c r="D715" s="91">
        <v>0</v>
      </c>
      <c r="E715" t="s">
        <v>23</v>
      </c>
      <c r="F715">
        <v>4041565</v>
      </c>
      <c r="G715" t="s">
        <v>252</v>
      </c>
      <c r="H715">
        <v>0</v>
      </c>
      <c r="I715">
        <v>0</v>
      </c>
      <c r="J715">
        <v>0</v>
      </c>
      <c r="M715"/>
    </row>
    <row r="716" spans="1:13" hidden="1" x14ac:dyDescent="0.25">
      <c r="A716" t="s">
        <v>75</v>
      </c>
      <c r="B716" t="s">
        <v>133</v>
      </c>
      <c r="C716" s="2">
        <v>45646</v>
      </c>
      <c r="D716" s="91">
        <v>0</v>
      </c>
      <c r="E716" t="s">
        <v>23</v>
      </c>
      <c r="F716">
        <v>4041570</v>
      </c>
      <c r="G716" t="s">
        <v>252</v>
      </c>
      <c r="H716">
        <v>0</v>
      </c>
      <c r="I716">
        <v>0</v>
      </c>
      <c r="J716">
        <v>0</v>
      </c>
      <c r="M716"/>
    </row>
    <row r="717" spans="1:13" x14ac:dyDescent="0.25">
      <c r="A717" t="s">
        <v>44</v>
      </c>
      <c r="B717" t="s">
        <v>18</v>
      </c>
      <c r="C717" s="2">
        <v>45646</v>
      </c>
      <c r="D717" s="91">
        <v>0</v>
      </c>
      <c r="E717" t="s">
        <v>20</v>
      </c>
      <c r="F717">
        <v>4041571</v>
      </c>
      <c r="G717" t="s">
        <v>252</v>
      </c>
      <c r="H717">
        <v>3.75</v>
      </c>
      <c r="I717">
        <v>1</v>
      </c>
      <c r="J717">
        <v>3.75</v>
      </c>
      <c r="M717"/>
    </row>
    <row r="718" spans="1:13" x14ac:dyDescent="0.25">
      <c r="A718" t="s">
        <v>44</v>
      </c>
      <c r="B718" t="s">
        <v>18</v>
      </c>
      <c r="C718" s="2">
        <v>45646</v>
      </c>
      <c r="D718" s="91">
        <v>0</v>
      </c>
      <c r="E718" t="s">
        <v>20</v>
      </c>
      <c r="F718">
        <v>4041572</v>
      </c>
      <c r="G718" t="s">
        <v>252</v>
      </c>
      <c r="H718">
        <v>3.75</v>
      </c>
      <c r="I718">
        <v>1</v>
      </c>
      <c r="J718">
        <v>3.75</v>
      </c>
      <c r="M718"/>
    </row>
    <row r="719" spans="1:13" hidden="1" x14ac:dyDescent="0.25">
      <c r="A719" t="s">
        <v>75</v>
      </c>
      <c r="B719" t="s">
        <v>18</v>
      </c>
      <c r="C719" s="2">
        <v>45646</v>
      </c>
      <c r="D719" s="91">
        <v>0</v>
      </c>
      <c r="E719" t="s">
        <v>23</v>
      </c>
      <c r="F719">
        <v>4041573</v>
      </c>
      <c r="G719" t="s">
        <v>252</v>
      </c>
      <c r="H719">
        <v>0</v>
      </c>
      <c r="I719">
        <v>0</v>
      </c>
      <c r="J719">
        <v>0</v>
      </c>
      <c r="M719"/>
    </row>
    <row r="720" spans="1:13" hidden="1" x14ac:dyDescent="0.25">
      <c r="A720" t="s">
        <v>73</v>
      </c>
      <c r="B720" t="s">
        <v>141</v>
      </c>
      <c r="C720" s="2">
        <v>45646</v>
      </c>
      <c r="D720" s="91">
        <v>0</v>
      </c>
      <c r="E720" t="s">
        <v>23</v>
      </c>
      <c r="F720">
        <v>4041580</v>
      </c>
      <c r="G720" t="s">
        <v>252</v>
      </c>
      <c r="H720">
        <v>0</v>
      </c>
      <c r="I720">
        <v>0</v>
      </c>
      <c r="J720">
        <v>0</v>
      </c>
      <c r="M720"/>
    </row>
    <row r="721" spans="1:13" hidden="1" x14ac:dyDescent="0.25">
      <c r="A721" t="s">
        <v>73</v>
      </c>
      <c r="B721" t="s">
        <v>21</v>
      </c>
      <c r="C721" s="2">
        <v>45646</v>
      </c>
      <c r="D721" s="91">
        <v>0</v>
      </c>
      <c r="E721" t="s">
        <v>23</v>
      </c>
      <c r="F721">
        <v>4041581</v>
      </c>
      <c r="G721" t="s">
        <v>252</v>
      </c>
      <c r="H721">
        <v>0</v>
      </c>
      <c r="I721">
        <v>0</v>
      </c>
      <c r="J721">
        <v>0</v>
      </c>
      <c r="M721"/>
    </row>
    <row r="722" spans="1:13" x14ac:dyDescent="0.25">
      <c r="A722" t="s">
        <v>44</v>
      </c>
      <c r="B722" t="s">
        <v>117</v>
      </c>
      <c r="C722" s="2">
        <v>45646</v>
      </c>
      <c r="D722" s="91">
        <v>0</v>
      </c>
      <c r="E722" t="s">
        <v>23</v>
      </c>
      <c r="F722">
        <v>4041590</v>
      </c>
      <c r="G722" t="s">
        <v>252</v>
      </c>
      <c r="H722">
        <v>3.75</v>
      </c>
      <c r="I722">
        <v>1</v>
      </c>
      <c r="J722">
        <v>3.75</v>
      </c>
      <c r="M722"/>
    </row>
    <row r="723" spans="1:13" x14ac:dyDescent="0.25">
      <c r="A723" t="s">
        <v>44</v>
      </c>
      <c r="B723" t="s">
        <v>134</v>
      </c>
      <c r="C723" s="2">
        <v>45646</v>
      </c>
      <c r="D723" s="91">
        <v>0</v>
      </c>
      <c r="E723" t="s">
        <v>23</v>
      </c>
      <c r="F723">
        <v>4041591</v>
      </c>
      <c r="G723" t="s">
        <v>252</v>
      </c>
      <c r="H723">
        <v>3.75</v>
      </c>
      <c r="I723">
        <v>1</v>
      </c>
      <c r="J723">
        <v>3.75</v>
      </c>
      <c r="M723"/>
    </row>
    <row r="724" spans="1:13" hidden="1" x14ac:dyDescent="0.25">
      <c r="A724" t="s">
        <v>73</v>
      </c>
      <c r="B724" t="s">
        <v>136</v>
      </c>
      <c r="C724" s="2">
        <v>45646</v>
      </c>
      <c r="D724" s="91">
        <v>0</v>
      </c>
      <c r="E724" t="s">
        <v>37</v>
      </c>
      <c r="F724">
        <v>4041594</v>
      </c>
      <c r="G724" t="s">
        <v>252</v>
      </c>
      <c r="H724">
        <v>0</v>
      </c>
      <c r="I724">
        <v>0</v>
      </c>
      <c r="J724">
        <v>0</v>
      </c>
      <c r="M724"/>
    </row>
    <row r="725" spans="1:13" hidden="1" x14ac:dyDescent="0.25">
      <c r="A725" t="s">
        <v>73</v>
      </c>
      <c r="B725" t="s">
        <v>136</v>
      </c>
      <c r="C725" s="2">
        <v>45646</v>
      </c>
      <c r="D725" s="91">
        <v>0</v>
      </c>
      <c r="E725" t="s">
        <v>37</v>
      </c>
      <c r="F725">
        <v>4041595</v>
      </c>
      <c r="G725" t="s">
        <v>252</v>
      </c>
      <c r="H725">
        <v>0</v>
      </c>
      <c r="I725">
        <v>0</v>
      </c>
      <c r="J725">
        <v>0</v>
      </c>
      <c r="M725"/>
    </row>
    <row r="726" spans="1:13" x14ac:dyDescent="0.25">
      <c r="A726" t="s">
        <v>44</v>
      </c>
      <c r="B726" t="s">
        <v>18</v>
      </c>
      <c r="C726" s="2">
        <v>45646</v>
      </c>
      <c r="D726" s="91">
        <v>0</v>
      </c>
      <c r="E726" t="s">
        <v>20</v>
      </c>
      <c r="F726">
        <v>4041596</v>
      </c>
      <c r="G726" t="s">
        <v>252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44</v>
      </c>
      <c r="B727" t="s">
        <v>18</v>
      </c>
      <c r="C727" s="2">
        <v>45646</v>
      </c>
      <c r="D727" s="91">
        <v>0</v>
      </c>
      <c r="E727" t="s">
        <v>20</v>
      </c>
      <c r="F727">
        <v>4041597</v>
      </c>
      <c r="G727" t="s">
        <v>252</v>
      </c>
      <c r="H727">
        <v>3.75</v>
      </c>
      <c r="I727">
        <v>1</v>
      </c>
      <c r="J727">
        <v>3.75</v>
      </c>
      <c r="M727"/>
    </row>
    <row r="728" spans="1:13" x14ac:dyDescent="0.25">
      <c r="A728" t="s">
        <v>44</v>
      </c>
      <c r="B728" t="s">
        <v>18</v>
      </c>
      <c r="C728" s="2">
        <v>45646</v>
      </c>
      <c r="D728" s="91">
        <v>0</v>
      </c>
      <c r="E728" t="s">
        <v>20</v>
      </c>
      <c r="F728">
        <v>4041598</v>
      </c>
      <c r="G728" t="s">
        <v>252</v>
      </c>
      <c r="H728">
        <v>3.75</v>
      </c>
      <c r="I728">
        <v>1</v>
      </c>
      <c r="J728">
        <v>3.75</v>
      </c>
      <c r="M728"/>
    </row>
    <row r="729" spans="1:13" x14ac:dyDescent="0.25">
      <c r="A729" t="s">
        <v>44</v>
      </c>
      <c r="B729" t="s">
        <v>18</v>
      </c>
      <c r="C729" s="2">
        <v>45646</v>
      </c>
      <c r="D729" s="91">
        <v>0</v>
      </c>
      <c r="E729" t="s">
        <v>20</v>
      </c>
      <c r="F729">
        <v>4041599</v>
      </c>
      <c r="G729" t="s">
        <v>252</v>
      </c>
      <c r="H729">
        <v>3.75</v>
      </c>
      <c r="I729">
        <v>1</v>
      </c>
      <c r="J729">
        <v>3.75</v>
      </c>
      <c r="M729"/>
    </row>
    <row r="730" spans="1:13" hidden="1" x14ac:dyDescent="0.25">
      <c r="A730" t="s">
        <v>73</v>
      </c>
      <c r="B730" t="s">
        <v>18</v>
      </c>
      <c r="C730" s="2">
        <v>45646</v>
      </c>
      <c r="D730" s="91">
        <v>0</v>
      </c>
      <c r="E730" t="s">
        <v>23</v>
      </c>
      <c r="F730">
        <v>4041601</v>
      </c>
      <c r="G730" t="s">
        <v>252</v>
      </c>
      <c r="H730">
        <v>0</v>
      </c>
      <c r="I730">
        <v>0</v>
      </c>
      <c r="J730">
        <v>0</v>
      </c>
      <c r="M730"/>
    </row>
    <row r="731" spans="1:13" x14ac:dyDescent="0.25">
      <c r="A731" t="s">
        <v>44</v>
      </c>
      <c r="B731" t="s">
        <v>117</v>
      </c>
      <c r="C731" s="2">
        <v>45646</v>
      </c>
      <c r="D731" s="91">
        <v>0</v>
      </c>
      <c r="E731" t="s">
        <v>23</v>
      </c>
      <c r="F731">
        <v>4041614</v>
      </c>
      <c r="G731" t="s">
        <v>252</v>
      </c>
      <c r="H731">
        <v>3.75</v>
      </c>
      <c r="I731">
        <v>1</v>
      </c>
      <c r="J731">
        <v>3.75</v>
      </c>
      <c r="M731"/>
    </row>
    <row r="732" spans="1:13" hidden="1" x14ac:dyDescent="0.25">
      <c r="A732" t="s">
        <v>73</v>
      </c>
      <c r="B732" t="s">
        <v>21</v>
      </c>
      <c r="C732" s="2">
        <v>45646</v>
      </c>
      <c r="D732" s="91">
        <v>0</v>
      </c>
      <c r="E732" t="s">
        <v>23</v>
      </c>
      <c r="F732">
        <v>4041619</v>
      </c>
      <c r="G732" t="s">
        <v>252</v>
      </c>
      <c r="H732">
        <v>0</v>
      </c>
      <c r="I732">
        <v>0</v>
      </c>
      <c r="J732">
        <v>0</v>
      </c>
      <c r="M732"/>
    </row>
    <row r="733" spans="1:13" hidden="1" x14ac:dyDescent="0.25">
      <c r="A733" t="s">
        <v>73</v>
      </c>
      <c r="B733" t="s">
        <v>65</v>
      </c>
      <c r="C733" s="2">
        <v>45646</v>
      </c>
      <c r="D733" s="91">
        <v>0</v>
      </c>
      <c r="E733" t="s">
        <v>23</v>
      </c>
      <c r="F733">
        <v>4041620</v>
      </c>
      <c r="G733" t="s">
        <v>252</v>
      </c>
      <c r="H733">
        <v>0</v>
      </c>
      <c r="I733">
        <v>0</v>
      </c>
      <c r="J733">
        <v>0</v>
      </c>
      <c r="M733"/>
    </row>
    <row r="734" spans="1:13" hidden="1" x14ac:dyDescent="0.25">
      <c r="A734" t="s">
        <v>75</v>
      </c>
      <c r="B734" t="s">
        <v>141</v>
      </c>
      <c r="C734" s="2">
        <v>45646</v>
      </c>
      <c r="D734" s="91">
        <v>5.5</v>
      </c>
      <c r="E734" t="s">
        <v>23</v>
      </c>
      <c r="F734">
        <v>4041645</v>
      </c>
      <c r="G734" t="s">
        <v>252</v>
      </c>
      <c r="H734">
        <v>5.5</v>
      </c>
      <c r="I734">
        <v>0</v>
      </c>
      <c r="J734">
        <v>0</v>
      </c>
      <c r="M734"/>
    </row>
    <row r="735" spans="1:13" hidden="1" x14ac:dyDescent="0.25">
      <c r="A735" t="s">
        <v>75</v>
      </c>
      <c r="B735" t="s">
        <v>18</v>
      </c>
      <c r="C735" s="2">
        <v>45646</v>
      </c>
      <c r="D735" s="91">
        <v>0</v>
      </c>
      <c r="E735" t="s">
        <v>23</v>
      </c>
      <c r="F735">
        <v>4041646</v>
      </c>
      <c r="G735" t="s">
        <v>252</v>
      </c>
      <c r="H735">
        <v>0</v>
      </c>
      <c r="I735">
        <v>0</v>
      </c>
      <c r="J735">
        <v>0</v>
      </c>
      <c r="M735"/>
    </row>
    <row r="736" spans="1:13" hidden="1" x14ac:dyDescent="0.25">
      <c r="A736" t="s">
        <v>75</v>
      </c>
      <c r="B736" t="s">
        <v>18</v>
      </c>
      <c r="C736" s="2">
        <v>45646</v>
      </c>
      <c r="D736" s="91">
        <v>5.5</v>
      </c>
      <c r="E736" t="s">
        <v>23</v>
      </c>
      <c r="F736">
        <v>4041647</v>
      </c>
      <c r="G736" t="s">
        <v>252</v>
      </c>
      <c r="H736">
        <v>5.5</v>
      </c>
      <c r="I736">
        <v>0</v>
      </c>
      <c r="J736">
        <v>0</v>
      </c>
      <c r="M736"/>
    </row>
    <row r="737" spans="1:13" hidden="1" x14ac:dyDescent="0.25">
      <c r="A737" t="s">
        <v>75</v>
      </c>
      <c r="B737" t="s">
        <v>133</v>
      </c>
      <c r="C737" s="2">
        <v>45646</v>
      </c>
      <c r="D737" s="91">
        <v>0</v>
      </c>
      <c r="E737" t="s">
        <v>23</v>
      </c>
      <c r="F737">
        <v>4041648</v>
      </c>
      <c r="G737" t="s">
        <v>252</v>
      </c>
      <c r="H737">
        <v>0</v>
      </c>
      <c r="I737">
        <v>0</v>
      </c>
      <c r="J737">
        <v>0</v>
      </c>
      <c r="M737"/>
    </row>
    <row r="738" spans="1:13" x14ac:dyDescent="0.25">
      <c r="A738" t="s">
        <v>44</v>
      </c>
      <c r="B738" t="s">
        <v>18</v>
      </c>
      <c r="C738" s="2">
        <v>45646</v>
      </c>
      <c r="D738" s="91">
        <v>3.75</v>
      </c>
      <c r="E738" t="s">
        <v>20</v>
      </c>
      <c r="F738">
        <v>4041649</v>
      </c>
      <c r="G738" t="s">
        <v>252</v>
      </c>
      <c r="H738">
        <v>3.75</v>
      </c>
      <c r="I738">
        <v>0</v>
      </c>
      <c r="J738">
        <v>0</v>
      </c>
      <c r="M738"/>
    </row>
    <row r="739" spans="1:13" x14ac:dyDescent="0.25">
      <c r="A739" t="s">
        <v>44</v>
      </c>
      <c r="B739" t="s">
        <v>142</v>
      </c>
      <c r="C739" s="2">
        <v>45646</v>
      </c>
      <c r="D739" s="91">
        <v>0</v>
      </c>
      <c r="E739" t="s">
        <v>23</v>
      </c>
      <c r="F739">
        <v>4041650</v>
      </c>
      <c r="G739" t="s">
        <v>252</v>
      </c>
      <c r="H739">
        <v>3.75</v>
      </c>
      <c r="I739">
        <v>1</v>
      </c>
      <c r="J739">
        <v>3.75</v>
      </c>
      <c r="M739"/>
    </row>
    <row r="740" spans="1:13" x14ac:dyDescent="0.25">
      <c r="A740" t="s">
        <v>44</v>
      </c>
      <c r="B740" t="s">
        <v>18</v>
      </c>
      <c r="C740" s="2">
        <v>45646</v>
      </c>
      <c r="D740" s="91">
        <v>0</v>
      </c>
      <c r="E740" t="s">
        <v>20</v>
      </c>
      <c r="F740">
        <v>4041651</v>
      </c>
      <c r="G740" t="s">
        <v>252</v>
      </c>
      <c r="H740">
        <v>3.75</v>
      </c>
      <c r="I740">
        <v>1</v>
      </c>
      <c r="J740">
        <v>3.75</v>
      </c>
      <c r="M740"/>
    </row>
    <row r="741" spans="1:13" x14ac:dyDescent="0.25">
      <c r="A741" t="s">
        <v>44</v>
      </c>
      <c r="B741" t="s">
        <v>18</v>
      </c>
      <c r="C741" s="2">
        <v>45646</v>
      </c>
      <c r="D741" s="91">
        <v>0</v>
      </c>
      <c r="E741" t="s">
        <v>20</v>
      </c>
      <c r="F741">
        <v>4041652</v>
      </c>
      <c r="G741" t="s">
        <v>252</v>
      </c>
      <c r="H741">
        <v>3.75</v>
      </c>
      <c r="I741">
        <v>1</v>
      </c>
      <c r="J741">
        <v>3.75</v>
      </c>
      <c r="M741"/>
    </row>
    <row r="742" spans="1:13" x14ac:dyDescent="0.25">
      <c r="A742" t="s">
        <v>44</v>
      </c>
      <c r="B742" t="s">
        <v>18</v>
      </c>
      <c r="C742" s="2">
        <v>45646</v>
      </c>
      <c r="D742" s="91">
        <v>0</v>
      </c>
      <c r="E742" t="s">
        <v>20</v>
      </c>
      <c r="F742">
        <v>4041653</v>
      </c>
      <c r="G742" t="s">
        <v>252</v>
      </c>
      <c r="H742">
        <v>3.75</v>
      </c>
      <c r="I742">
        <v>1</v>
      </c>
      <c r="J742">
        <v>3.75</v>
      </c>
      <c r="M742"/>
    </row>
    <row r="743" spans="1:13" x14ac:dyDescent="0.25">
      <c r="A743" t="s">
        <v>44</v>
      </c>
      <c r="B743" t="s">
        <v>18</v>
      </c>
      <c r="C743" s="2">
        <v>45646</v>
      </c>
      <c r="D743" s="91">
        <v>0</v>
      </c>
      <c r="E743" t="s">
        <v>20</v>
      </c>
      <c r="F743">
        <v>4041654</v>
      </c>
      <c r="G743" t="s">
        <v>252</v>
      </c>
      <c r="H743">
        <v>3.75</v>
      </c>
      <c r="I743">
        <v>1</v>
      </c>
      <c r="J743">
        <v>3.75</v>
      </c>
      <c r="M743"/>
    </row>
    <row r="744" spans="1:13" hidden="1" x14ac:dyDescent="0.25">
      <c r="A744" t="s">
        <v>75</v>
      </c>
      <c r="B744" t="s">
        <v>65</v>
      </c>
      <c r="C744" s="2">
        <v>45646</v>
      </c>
      <c r="D744" s="91">
        <v>5</v>
      </c>
      <c r="E744" t="s">
        <v>23</v>
      </c>
      <c r="F744">
        <v>4041655</v>
      </c>
      <c r="G744" t="s">
        <v>252</v>
      </c>
      <c r="H744">
        <v>5</v>
      </c>
      <c r="I744">
        <v>0</v>
      </c>
      <c r="J744">
        <v>0</v>
      </c>
      <c r="M744"/>
    </row>
    <row r="745" spans="1:13" x14ac:dyDescent="0.25">
      <c r="A745" t="s">
        <v>44</v>
      </c>
      <c r="B745" t="s">
        <v>18</v>
      </c>
      <c r="C745" s="2">
        <v>45646</v>
      </c>
      <c r="D745" s="91">
        <v>0</v>
      </c>
      <c r="E745" t="s">
        <v>20</v>
      </c>
      <c r="F745">
        <v>4041658</v>
      </c>
      <c r="G745" t="s">
        <v>252</v>
      </c>
      <c r="H745">
        <v>3.75</v>
      </c>
      <c r="I745">
        <v>1</v>
      </c>
      <c r="J745">
        <v>3.75</v>
      </c>
      <c r="M745"/>
    </row>
    <row r="746" spans="1:13" x14ac:dyDescent="0.25">
      <c r="A746" t="s">
        <v>44</v>
      </c>
      <c r="B746" t="s">
        <v>117</v>
      </c>
      <c r="C746" s="2">
        <v>45646</v>
      </c>
      <c r="D746" s="91">
        <v>3.75</v>
      </c>
      <c r="E746" t="s">
        <v>23</v>
      </c>
      <c r="F746">
        <v>4041659</v>
      </c>
      <c r="G746" t="s">
        <v>252</v>
      </c>
      <c r="H746">
        <v>3.75</v>
      </c>
      <c r="I746">
        <v>0</v>
      </c>
      <c r="J746">
        <v>0</v>
      </c>
      <c r="M746"/>
    </row>
    <row r="747" spans="1:13" x14ac:dyDescent="0.25">
      <c r="A747" t="s">
        <v>44</v>
      </c>
      <c r="B747" t="s">
        <v>134</v>
      </c>
      <c r="C747" s="2">
        <v>45646</v>
      </c>
      <c r="D747" s="91">
        <v>0</v>
      </c>
      <c r="E747" t="s">
        <v>23</v>
      </c>
      <c r="F747">
        <v>4041660</v>
      </c>
      <c r="G747" t="s">
        <v>252</v>
      </c>
      <c r="H747">
        <v>3.75</v>
      </c>
      <c r="I747">
        <v>1</v>
      </c>
      <c r="J747">
        <v>3.75</v>
      </c>
      <c r="M747"/>
    </row>
    <row r="748" spans="1:13" x14ac:dyDescent="0.25">
      <c r="A748" t="s">
        <v>44</v>
      </c>
      <c r="B748" t="s">
        <v>117</v>
      </c>
      <c r="C748" s="2">
        <v>45646</v>
      </c>
      <c r="D748" s="91">
        <v>0</v>
      </c>
      <c r="E748" t="s">
        <v>23</v>
      </c>
      <c r="F748">
        <v>4041661</v>
      </c>
      <c r="G748" t="s">
        <v>252</v>
      </c>
      <c r="H748">
        <v>3.75</v>
      </c>
      <c r="I748">
        <v>1</v>
      </c>
      <c r="J748">
        <v>3.75</v>
      </c>
      <c r="M748"/>
    </row>
    <row r="749" spans="1:13" x14ac:dyDescent="0.25">
      <c r="A749" t="s">
        <v>44</v>
      </c>
      <c r="B749" t="s">
        <v>18</v>
      </c>
      <c r="C749" s="2">
        <v>45646</v>
      </c>
      <c r="D749" s="91">
        <v>3.75</v>
      </c>
      <c r="E749" t="s">
        <v>20</v>
      </c>
      <c r="F749">
        <v>4041666</v>
      </c>
      <c r="G749" t="s">
        <v>252</v>
      </c>
      <c r="H749">
        <v>3.75</v>
      </c>
      <c r="I749">
        <v>0</v>
      </c>
      <c r="J749">
        <v>0</v>
      </c>
      <c r="M749"/>
    </row>
    <row r="750" spans="1:13" hidden="1" x14ac:dyDescent="0.25">
      <c r="A750" t="s">
        <v>75</v>
      </c>
      <c r="B750" t="s">
        <v>18</v>
      </c>
      <c r="C750" s="2">
        <v>45646</v>
      </c>
      <c r="D750" s="91">
        <v>0</v>
      </c>
      <c r="E750" t="s">
        <v>23</v>
      </c>
      <c r="F750">
        <v>4041676</v>
      </c>
      <c r="G750" t="s">
        <v>252</v>
      </c>
      <c r="H750">
        <v>0</v>
      </c>
      <c r="I750">
        <v>0</v>
      </c>
      <c r="J750">
        <v>0</v>
      </c>
      <c r="M750"/>
    </row>
    <row r="751" spans="1:13" hidden="1" x14ac:dyDescent="0.25">
      <c r="A751" t="s">
        <v>75</v>
      </c>
      <c r="B751" t="s">
        <v>141</v>
      </c>
      <c r="C751" s="2">
        <v>45646</v>
      </c>
      <c r="D751" s="91">
        <v>0</v>
      </c>
      <c r="E751" t="s">
        <v>23</v>
      </c>
      <c r="F751">
        <v>4041677</v>
      </c>
      <c r="G751" t="s">
        <v>252</v>
      </c>
      <c r="H751">
        <v>0</v>
      </c>
      <c r="I751">
        <v>0</v>
      </c>
      <c r="J751">
        <v>0</v>
      </c>
      <c r="M751"/>
    </row>
    <row r="752" spans="1:13" x14ac:dyDescent="0.25">
      <c r="A752" t="s">
        <v>44</v>
      </c>
      <c r="B752" t="s">
        <v>142</v>
      </c>
      <c r="C752" s="2">
        <v>45646</v>
      </c>
      <c r="D752" s="91">
        <v>3.75</v>
      </c>
      <c r="E752" t="s">
        <v>23</v>
      </c>
      <c r="F752">
        <v>4041684</v>
      </c>
      <c r="G752" t="s">
        <v>252</v>
      </c>
      <c r="H752">
        <v>3.75</v>
      </c>
      <c r="I752">
        <v>0</v>
      </c>
      <c r="J752">
        <v>0</v>
      </c>
      <c r="M752"/>
    </row>
    <row r="753" spans="1:13" hidden="1" x14ac:dyDescent="0.25">
      <c r="A753" t="s">
        <v>73</v>
      </c>
      <c r="B753" t="s">
        <v>21</v>
      </c>
      <c r="C753" s="2">
        <v>45646</v>
      </c>
      <c r="D753" s="91">
        <v>0</v>
      </c>
      <c r="E753" t="s">
        <v>23</v>
      </c>
      <c r="F753">
        <v>4041686</v>
      </c>
      <c r="G753" t="s">
        <v>252</v>
      </c>
      <c r="H753">
        <v>0</v>
      </c>
      <c r="I753">
        <v>0</v>
      </c>
      <c r="J753">
        <v>0</v>
      </c>
      <c r="M753"/>
    </row>
    <row r="754" spans="1:13" hidden="1" x14ac:dyDescent="0.25">
      <c r="A754" t="s">
        <v>73</v>
      </c>
      <c r="B754" t="s">
        <v>18</v>
      </c>
      <c r="C754" s="2">
        <v>45646</v>
      </c>
      <c r="D754" s="91">
        <v>0</v>
      </c>
      <c r="E754" t="s">
        <v>23</v>
      </c>
      <c r="F754">
        <v>4041687</v>
      </c>
      <c r="G754" t="s">
        <v>252</v>
      </c>
      <c r="H754">
        <v>0</v>
      </c>
      <c r="I754">
        <v>0</v>
      </c>
      <c r="J754">
        <v>0</v>
      </c>
      <c r="M754"/>
    </row>
    <row r="755" spans="1:13" hidden="1" x14ac:dyDescent="0.25">
      <c r="A755" t="s">
        <v>75</v>
      </c>
      <c r="B755" t="s">
        <v>138</v>
      </c>
      <c r="C755" s="2">
        <v>45646</v>
      </c>
      <c r="D755" s="91">
        <v>5</v>
      </c>
      <c r="E755" t="s">
        <v>37</v>
      </c>
      <c r="F755">
        <v>4041688</v>
      </c>
      <c r="G755" t="s">
        <v>252</v>
      </c>
      <c r="H755">
        <v>5</v>
      </c>
      <c r="I755">
        <v>0</v>
      </c>
      <c r="J755">
        <v>0</v>
      </c>
      <c r="M755"/>
    </row>
    <row r="756" spans="1:13" hidden="1" x14ac:dyDescent="0.25">
      <c r="A756" t="s">
        <v>75</v>
      </c>
      <c r="B756" t="s">
        <v>138</v>
      </c>
      <c r="C756" s="2">
        <v>45646</v>
      </c>
      <c r="D756" s="91">
        <v>5.5</v>
      </c>
      <c r="E756" t="s">
        <v>37</v>
      </c>
      <c r="F756">
        <v>4041689</v>
      </c>
      <c r="G756" t="s">
        <v>252</v>
      </c>
      <c r="H756">
        <v>5.5</v>
      </c>
      <c r="I756">
        <v>0</v>
      </c>
      <c r="J756">
        <v>0</v>
      </c>
      <c r="M756"/>
    </row>
    <row r="757" spans="1:13" hidden="1" x14ac:dyDescent="0.25">
      <c r="A757" t="s">
        <v>75</v>
      </c>
      <c r="B757" t="s">
        <v>21</v>
      </c>
      <c r="C757" s="2">
        <v>45646</v>
      </c>
      <c r="D757" s="91">
        <v>5.5</v>
      </c>
      <c r="E757" t="s">
        <v>23</v>
      </c>
      <c r="F757">
        <v>4041690</v>
      </c>
      <c r="G757" t="s">
        <v>252</v>
      </c>
      <c r="H757">
        <v>5.5</v>
      </c>
      <c r="I757">
        <v>0</v>
      </c>
      <c r="J757">
        <v>0</v>
      </c>
      <c r="M757"/>
    </row>
    <row r="758" spans="1:13" hidden="1" x14ac:dyDescent="0.25">
      <c r="A758" t="s">
        <v>75</v>
      </c>
      <c r="B758" t="s">
        <v>138</v>
      </c>
      <c r="C758" s="2">
        <v>45646</v>
      </c>
      <c r="D758" s="91">
        <v>5</v>
      </c>
      <c r="E758" t="s">
        <v>37</v>
      </c>
      <c r="F758">
        <v>4041691</v>
      </c>
      <c r="G758" t="s">
        <v>252</v>
      </c>
      <c r="H758">
        <v>5</v>
      </c>
      <c r="I758">
        <v>0</v>
      </c>
      <c r="J758">
        <v>0</v>
      </c>
      <c r="M758"/>
    </row>
    <row r="759" spans="1:13" hidden="1" x14ac:dyDescent="0.25">
      <c r="A759" t="s">
        <v>73</v>
      </c>
      <c r="B759" t="s">
        <v>65</v>
      </c>
      <c r="C759" s="2">
        <v>45646</v>
      </c>
      <c r="D759" s="91">
        <v>0</v>
      </c>
      <c r="E759" t="s">
        <v>23</v>
      </c>
      <c r="F759">
        <v>4041696</v>
      </c>
      <c r="G759" t="s">
        <v>252</v>
      </c>
      <c r="H759">
        <v>0</v>
      </c>
      <c r="I759">
        <v>0</v>
      </c>
      <c r="J759">
        <v>0</v>
      </c>
      <c r="M759"/>
    </row>
    <row r="760" spans="1:13" x14ac:dyDescent="0.25">
      <c r="A760" t="s">
        <v>44</v>
      </c>
      <c r="B760" t="s">
        <v>134</v>
      </c>
      <c r="C760" s="2">
        <v>45646</v>
      </c>
      <c r="D760" s="91">
        <v>0</v>
      </c>
      <c r="E760" t="s">
        <v>23</v>
      </c>
      <c r="F760">
        <v>4041697</v>
      </c>
      <c r="G760" t="s">
        <v>252</v>
      </c>
      <c r="H760">
        <v>3.75</v>
      </c>
      <c r="I760">
        <v>1</v>
      </c>
      <c r="J760">
        <v>3.75</v>
      </c>
      <c r="M760"/>
    </row>
    <row r="761" spans="1:13" hidden="1" x14ac:dyDescent="0.25">
      <c r="A761" t="s">
        <v>73</v>
      </c>
      <c r="B761" t="s">
        <v>136</v>
      </c>
      <c r="C761" s="2">
        <v>45646</v>
      </c>
      <c r="D761" s="91">
        <v>0</v>
      </c>
      <c r="E761" t="s">
        <v>37</v>
      </c>
      <c r="F761">
        <v>4041705</v>
      </c>
      <c r="G761" t="s">
        <v>252</v>
      </c>
      <c r="H761">
        <v>0</v>
      </c>
      <c r="I761">
        <v>0</v>
      </c>
      <c r="J761">
        <v>0</v>
      </c>
      <c r="M761"/>
    </row>
    <row r="762" spans="1:13" hidden="1" x14ac:dyDescent="0.25">
      <c r="A762" t="s">
        <v>73</v>
      </c>
      <c r="B762" t="s">
        <v>18</v>
      </c>
      <c r="C762" s="2">
        <v>45646</v>
      </c>
      <c r="D762" s="91">
        <v>0</v>
      </c>
      <c r="E762" t="s">
        <v>23</v>
      </c>
      <c r="F762">
        <v>4041720</v>
      </c>
      <c r="G762" t="s">
        <v>252</v>
      </c>
      <c r="H762">
        <v>0</v>
      </c>
      <c r="I762">
        <v>0</v>
      </c>
      <c r="J762">
        <v>0</v>
      </c>
      <c r="M762"/>
    </row>
    <row r="763" spans="1:13" hidden="1" x14ac:dyDescent="0.25">
      <c r="A763" t="s">
        <v>73</v>
      </c>
      <c r="B763" t="s">
        <v>133</v>
      </c>
      <c r="C763" s="2">
        <v>45646</v>
      </c>
      <c r="D763" s="91">
        <v>0</v>
      </c>
      <c r="E763" t="s">
        <v>23</v>
      </c>
      <c r="F763">
        <v>4041730</v>
      </c>
      <c r="G763" t="s">
        <v>252</v>
      </c>
      <c r="H763">
        <v>0</v>
      </c>
      <c r="I763">
        <v>0</v>
      </c>
      <c r="J763">
        <v>0</v>
      </c>
      <c r="M763"/>
    </row>
    <row r="764" spans="1:13" hidden="1" x14ac:dyDescent="0.25">
      <c r="A764" t="s">
        <v>73</v>
      </c>
      <c r="B764" t="s">
        <v>136</v>
      </c>
      <c r="C764" s="2">
        <v>45646</v>
      </c>
      <c r="D764" s="91">
        <v>0</v>
      </c>
      <c r="E764" t="s">
        <v>37</v>
      </c>
      <c r="F764">
        <v>4041735</v>
      </c>
      <c r="G764" t="s">
        <v>252</v>
      </c>
      <c r="H764">
        <v>5</v>
      </c>
      <c r="I764">
        <v>1</v>
      </c>
      <c r="J764">
        <v>5</v>
      </c>
      <c r="M764"/>
    </row>
    <row r="765" spans="1:13" x14ac:dyDescent="0.25">
      <c r="A765" t="s">
        <v>44</v>
      </c>
      <c r="B765" t="s">
        <v>117</v>
      </c>
      <c r="C765" s="2">
        <v>45646</v>
      </c>
      <c r="D765" s="91">
        <v>0</v>
      </c>
      <c r="E765" t="s">
        <v>23</v>
      </c>
      <c r="F765">
        <v>4041742</v>
      </c>
      <c r="G765" t="s">
        <v>252</v>
      </c>
      <c r="H765">
        <v>3.75</v>
      </c>
      <c r="I765">
        <v>1</v>
      </c>
      <c r="J765">
        <v>3.75</v>
      </c>
      <c r="M765"/>
    </row>
    <row r="766" spans="1:13" x14ac:dyDescent="0.25">
      <c r="A766" t="s">
        <v>44</v>
      </c>
      <c r="B766" t="s">
        <v>134</v>
      </c>
      <c r="C766" s="2">
        <v>45646</v>
      </c>
      <c r="D766" s="91">
        <v>0</v>
      </c>
      <c r="E766" t="s">
        <v>23</v>
      </c>
      <c r="F766">
        <v>4041743</v>
      </c>
      <c r="G766" t="s">
        <v>252</v>
      </c>
      <c r="H766">
        <v>3.75</v>
      </c>
      <c r="I766">
        <v>1</v>
      </c>
      <c r="J766">
        <v>3.75</v>
      </c>
      <c r="M766"/>
    </row>
    <row r="767" spans="1:13" x14ac:dyDescent="0.25">
      <c r="A767" t="s">
        <v>44</v>
      </c>
      <c r="B767" t="s">
        <v>45</v>
      </c>
      <c r="C767" s="2">
        <v>45646</v>
      </c>
      <c r="D767" s="91">
        <v>0</v>
      </c>
      <c r="E767" t="s">
        <v>23</v>
      </c>
      <c r="F767">
        <v>4041748</v>
      </c>
      <c r="G767" t="s">
        <v>252</v>
      </c>
      <c r="H767">
        <v>3.75</v>
      </c>
      <c r="I767">
        <v>1</v>
      </c>
      <c r="J767">
        <v>3.75</v>
      </c>
      <c r="M767"/>
    </row>
    <row r="768" spans="1:13" x14ac:dyDescent="0.25">
      <c r="A768" t="s">
        <v>44</v>
      </c>
      <c r="B768" t="s">
        <v>45</v>
      </c>
      <c r="C768" s="2">
        <v>45646</v>
      </c>
      <c r="D768" s="91">
        <v>0</v>
      </c>
      <c r="E768" t="s">
        <v>23</v>
      </c>
      <c r="F768">
        <v>4041752</v>
      </c>
      <c r="G768" t="s">
        <v>252</v>
      </c>
      <c r="H768">
        <v>3.75</v>
      </c>
      <c r="I768">
        <v>1</v>
      </c>
      <c r="J768">
        <v>3.75</v>
      </c>
      <c r="M768"/>
    </row>
    <row r="769" spans="1:13" x14ac:dyDescent="0.25">
      <c r="A769" t="s">
        <v>44</v>
      </c>
      <c r="B769" t="s">
        <v>117</v>
      </c>
      <c r="C769" s="2">
        <v>45646</v>
      </c>
      <c r="D769" s="91">
        <v>0</v>
      </c>
      <c r="E769" t="s">
        <v>23</v>
      </c>
      <c r="F769">
        <v>4041753</v>
      </c>
      <c r="G769" t="s">
        <v>252</v>
      </c>
      <c r="H769">
        <v>3.75</v>
      </c>
      <c r="I769">
        <v>1</v>
      </c>
      <c r="J769">
        <v>3.75</v>
      </c>
      <c r="M769"/>
    </row>
    <row r="770" spans="1:13" x14ac:dyDescent="0.25">
      <c r="A770" t="s">
        <v>44</v>
      </c>
      <c r="B770" t="s">
        <v>142</v>
      </c>
      <c r="C770" s="2">
        <v>45646</v>
      </c>
      <c r="D770" s="91">
        <v>0</v>
      </c>
      <c r="E770" t="s">
        <v>23</v>
      </c>
      <c r="F770">
        <v>4041758</v>
      </c>
      <c r="G770" t="s">
        <v>252</v>
      </c>
      <c r="H770">
        <v>3.75</v>
      </c>
      <c r="I770">
        <v>1</v>
      </c>
      <c r="J770">
        <v>3.75</v>
      </c>
      <c r="M770"/>
    </row>
    <row r="771" spans="1:13" hidden="1" x14ac:dyDescent="0.25">
      <c r="A771" t="s">
        <v>73</v>
      </c>
      <c r="B771" t="s">
        <v>136</v>
      </c>
      <c r="C771" s="2">
        <v>45646</v>
      </c>
      <c r="D771" s="91">
        <v>0</v>
      </c>
      <c r="E771" t="s">
        <v>37</v>
      </c>
      <c r="F771">
        <v>4041759</v>
      </c>
      <c r="G771" t="s">
        <v>252</v>
      </c>
      <c r="H771">
        <v>0</v>
      </c>
      <c r="I771">
        <v>0</v>
      </c>
      <c r="J771">
        <v>0</v>
      </c>
      <c r="M771"/>
    </row>
    <row r="772" spans="1:13" x14ac:dyDescent="0.25">
      <c r="A772" t="s">
        <v>44</v>
      </c>
      <c r="B772" t="s">
        <v>145</v>
      </c>
      <c r="C772" s="2">
        <v>45646</v>
      </c>
      <c r="D772" s="91">
        <v>0</v>
      </c>
      <c r="E772" t="s">
        <v>23</v>
      </c>
      <c r="F772">
        <v>4041761</v>
      </c>
      <c r="G772" t="s">
        <v>252</v>
      </c>
      <c r="H772">
        <v>3.75</v>
      </c>
      <c r="I772">
        <v>1</v>
      </c>
      <c r="J772">
        <v>3.75</v>
      </c>
      <c r="M772"/>
    </row>
    <row r="773" spans="1:13" x14ac:dyDescent="0.25">
      <c r="A773" t="s">
        <v>44</v>
      </c>
      <c r="B773" t="s">
        <v>145</v>
      </c>
      <c r="C773" s="2">
        <v>45646</v>
      </c>
      <c r="D773" s="91">
        <v>0</v>
      </c>
      <c r="E773" t="s">
        <v>23</v>
      </c>
      <c r="F773">
        <v>4041762</v>
      </c>
      <c r="G773" t="s">
        <v>252</v>
      </c>
      <c r="H773">
        <v>3.75</v>
      </c>
      <c r="I773">
        <v>1</v>
      </c>
      <c r="J773">
        <v>3.75</v>
      </c>
      <c r="M773"/>
    </row>
    <row r="774" spans="1:13" hidden="1" x14ac:dyDescent="0.25">
      <c r="A774" t="s">
        <v>73</v>
      </c>
      <c r="B774" t="s">
        <v>18</v>
      </c>
      <c r="C774" s="2">
        <v>45646</v>
      </c>
      <c r="D774" s="91">
        <v>0</v>
      </c>
      <c r="E774" t="s">
        <v>23</v>
      </c>
      <c r="F774">
        <v>4041763</v>
      </c>
      <c r="G774" t="s">
        <v>252</v>
      </c>
      <c r="H774">
        <v>0</v>
      </c>
      <c r="I774">
        <v>0</v>
      </c>
      <c r="J774">
        <v>0</v>
      </c>
      <c r="M774"/>
    </row>
    <row r="775" spans="1:13" hidden="1" x14ac:dyDescent="0.25">
      <c r="A775" t="s">
        <v>73</v>
      </c>
      <c r="B775" t="s">
        <v>133</v>
      </c>
      <c r="C775" s="2">
        <v>45646</v>
      </c>
      <c r="D775" s="91">
        <v>0</v>
      </c>
      <c r="E775" t="s">
        <v>23</v>
      </c>
      <c r="F775">
        <v>4041764</v>
      </c>
      <c r="G775" t="s">
        <v>252</v>
      </c>
      <c r="H775">
        <v>0</v>
      </c>
      <c r="I775">
        <v>0</v>
      </c>
      <c r="J775">
        <v>0</v>
      </c>
      <c r="M775"/>
    </row>
    <row r="776" spans="1:13" hidden="1" x14ac:dyDescent="0.25">
      <c r="A776" t="s">
        <v>75</v>
      </c>
      <c r="B776" t="s">
        <v>18</v>
      </c>
      <c r="C776" s="2">
        <v>45646</v>
      </c>
      <c r="D776" s="91">
        <v>3.75</v>
      </c>
      <c r="E776" t="s">
        <v>23</v>
      </c>
      <c r="F776">
        <v>4041769</v>
      </c>
      <c r="G776" t="s">
        <v>252</v>
      </c>
      <c r="H776">
        <v>3.75</v>
      </c>
      <c r="I776">
        <v>0</v>
      </c>
      <c r="J776">
        <v>0</v>
      </c>
      <c r="M776"/>
    </row>
    <row r="777" spans="1:13" x14ac:dyDescent="0.25">
      <c r="A777" t="s">
        <v>44</v>
      </c>
      <c r="B777" t="s">
        <v>142</v>
      </c>
      <c r="C777" s="2">
        <v>45646</v>
      </c>
      <c r="D777" s="91">
        <v>3.75</v>
      </c>
      <c r="E777" t="s">
        <v>23</v>
      </c>
      <c r="F777">
        <v>4041770</v>
      </c>
      <c r="G777" t="s">
        <v>252</v>
      </c>
      <c r="H777">
        <v>3.75</v>
      </c>
      <c r="I777">
        <v>0</v>
      </c>
      <c r="J777">
        <v>0</v>
      </c>
      <c r="M777"/>
    </row>
    <row r="778" spans="1:13" hidden="1" x14ac:dyDescent="0.25">
      <c r="A778" t="s">
        <v>73</v>
      </c>
      <c r="B778" t="s">
        <v>136</v>
      </c>
      <c r="C778" s="2">
        <v>45646</v>
      </c>
      <c r="D778" s="91">
        <v>5</v>
      </c>
      <c r="E778" t="s">
        <v>37</v>
      </c>
      <c r="F778">
        <v>4041771</v>
      </c>
      <c r="G778" t="s">
        <v>252</v>
      </c>
      <c r="H778">
        <v>5</v>
      </c>
      <c r="I778">
        <v>0</v>
      </c>
      <c r="J778">
        <v>0</v>
      </c>
      <c r="M778"/>
    </row>
    <row r="779" spans="1:13" hidden="1" x14ac:dyDescent="0.25">
      <c r="A779" t="s">
        <v>73</v>
      </c>
      <c r="B779" t="s">
        <v>136</v>
      </c>
      <c r="C779" s="2">
        <v>45646</v>
      </c>
      <c r="D779" s="91">
        <v>5</v>
      </c>
      <c r="E779" t="s">
        <v>37</v>
      </c>
      <c r="F779">
        <v>4041772</v>
      </c>
      <c r="G779" t="s">
        <v>252</v>
      </c>
      <c r="H779">
        <v>5</v>
      </c>
      <c r="I779">
        <v>0</v>
      </c>
      <c r="J779">
        <v>0</v>
      </c>
      <c r="M779"/>
    </row>
    <row r="780" spans="1:13" hidden="1" x14ac:dyDescent="0.25">
      <c r="A780" t="s">
        <v>73</v>
      </c>
      <c r="B780" t="s">
        <v>18</v>
      </c>
      <c r="C780" s="2">
        <v>45646</v>
      </c>
      <c r="D780" s="91">
        <v>0</v>
      </c>
      <c r="E780" t="s">
        <v>23</v>
      </c>
      <c r="F780">
        <v>4041774</v>
      </c>
      <c r="G780" t="s">
        <v>252</v>
      </c>
      <c r="H780">
        <v>0</v>
      </c>
      <c r="I780">
        <v>0</v>
      </c>
      <c r="J780">
        <v>0</v>
      </c>
      <c r="M780"/>
    </row>
    <row r="781" spans="1:13" hidden="1" x14ac:dyDescent="0.25">
      <c r="A781" t="s">
        <v>73</v>
      </c>
      <c r="B781" t="s">
        <v>18</v>
      </c>
      <c r="C781" s="2">
        <v>45646</v>
      </c>
      <c r="D781" s="91">
        <v>0</v>
      </c>
      <c r="E781" t="s">
        <v>23</v>
      </c>
      <c r="F781">
        <v>4041775</v>
      </c>
      <c r="G781" t="s">
        <v>252</v>
      </c>
      <c r="H781">
        <v>0</v>
      </c>
      <c r="I781">
        <v>0</v>
      </c>
      <c r="J781">
        <v>0</v>
      </c>
      <c r="M781"/>
    </row>
    <row r="782" spans="1:13" hidden="1" x14ac:dyDescent="0.25">
      <c r="A782" t="s">
        <v>73</v>
      </c>
      <c r="B782" t="s">
        <v>18</v>
      </c>
      <c r="C782" s="2">
        <v>45646</v>
      </c>
      <c r="D782" s="91">
        <v>0</v>
      </c>
      <c r="E782" t="s">
        <v>23</v>
      </c>
      <c r="F782">
        <v>4041776</v>
      </c>
      <c r="G782" t="s">
        <v>252</v>
      </c>
      <c r="H782">
        <v>0</v>
      </c>
      <c r="I782">
        <v>0</v>
      </c>
      <c r="J782">
        <v>0</v>
      </c>
      <c r="M782"/>
    </row>
    <row r="783" spans="1:13" hidden="1" x14ac:dyDescent="0.25">
      <c r="A783" t="s">
        <v>73</v>
      </c>
      <c r="B783" t="s">
        <v>18</v>
      </c>
      <c r="C783" s="2">
        <v>45646</v>
      </c>
      <c r="D783" s="91">
        <v>0</v>
      </c>
      <c r="E783" t="s">
        <v>23</v>
      </c>
      <c r="F783">
        <v>4041777</v>
      </c>
      <c r="G783" t="s">
        <v>252</v>
      </c>
      <c r="H783">
        <v>0</v>
      </c>
      <c r="I783">
        <v>0</v>
      </c>
      <c r="J783">
        <v>0</v>
      </c>
      <c r="M783"/>
    </row>
    <row r="784" spans="1:13" hidden="1" x14ac:dyDescent="0.25">
      <c r="A784" t="s">
        <v>73</v>
      </c>
      <c r="B784" t="s">
        <v>141</v>
      </c>
      <c r="C784" s="2">
        <v>45646</v>
      </c>
      <c r="D784" s="91">
        <v>0</v>
      </c>
      <c r="E784" t="s">
        <v>23</v>
      </c>
      <c r="F784">
        <v>4041780</v>
      </c>
      <c r="G784" t="s">
        <v>252</v>
      </c>
      <c r="H784">
        <v>0</v>
      </c>
      <c r="I784">
        <v>0</v>
      </c>
      <c r="J784">
        <v>0</v>
      </c>
      <c r="M784"/>
    </row>
    <row r="785" spans="1:13" hidden="1" x14ac:dyDescent="0.25">
      <c r="A785" t="s">
        <v>73</v>
      </c>
      <c r="B785" t="s">
        <v>18</v>
      </c>
      <c r="C785" s="2">
        <v>45646</v>
      </c>
      <c r="D785" s="91">
        <v>0</v>
      </c>
      <c r="E785" t="s">
        <v>23</v>
      </c>
      <c r="F785">
        <v>4041781</v>
      </c>
      <c r="G785" t="s">
        <v>252</v>
      </c>
      <c r="H785">
        <v>0</v>
      </c>
      <c r="I785">
        <v>0</v>
      </c>
      <c r="J785">
        <v>0</v>
      </c>
      <c r="M785"/>
    </row>
    <row r="786" spans="1:13" hidden="1" x14ac:dyDescent="0.25">
      <c r="A786" t="s">
        <v>73</v>
      </c>
      <c r="B786" t="s">
        <v>65</v>
      </c>
      <c r="C786" s="2">
        <v>45646</v>
      </c>
      <c r="D786" s="91">
        <v>5</v>
      </c>
      <c r="E786" t="s">
        <v>23</v>
      </c>
      <c r="F786">
        <v>4041782</v>
      </c>
      <c r="G786" t="s">
        <v>252</v>
      </c>
      <c r="H786">
        <v>5</v>
      </c>
      <c r="I786">
        <v>0</v>
      </c>
      <c r="J786">
        <v>0</v>
      </c>
      <c r="M786"/>
    </row>
    <row r="787" spans="1:13" hidden="1" x14ac:dyDescent="0.25">
      <c r="A787" t="s">
        <v>73</v>
      </c>
      <c r="B787" t="s">
        <v>140</v>
      </c>
      <c r="C787" s="2">
        <v>45646</v>
      </c>
      <c r="D787" s="91">
        <v>5</v>
      </c>
      <c r="E787" t="s">
        <v>23</v>
      </c>
      <c r="F787">
        <v>4041783</v>
      </c>
      <c r="G787" t="s">
        <v>252</v>
      </c>
      <c r="H787">
        <v>5</v>
      </c>
      <c r="I787">
        <v>0</v>
      </c>
      <c r="J787">
        <v>0</v>
      </c>
      <c r="M787"/>
    </row>
    <row r="788" spans="1:13" hidden="1" x14ac:dyDescent="0.25">
      <c r="A788" t="s">
        <v>75</v>
      </c>
      <c r="B788" t="s">
        <v>18</v>
      </c>
      <c r="C788" s="2">
        <v>45646</v>
      </c>
      <c r="D788" s="91">
        <v>0</v>
      </c>
      <c r="E788" t="s">
        <v>23</v>
      </c>
      <c r="F788">
        <v>4041785</v>
      </c>
      <c r="G788" t="s">
        <v>252</v>
      </c>
      <c r="H788">
        <v>0</v>
      </c>
      <c r="I788">
        <v>0</v>
      </c>
      <c r="J788">
        <v>0</v>
      </c>
      <c r="M788"/>
    </row>
    <row r="789" spans="1:13" hidden="1" x14ac:dyDescent="0.25">
      <c r="A789" t="s">
        <v>75</v>
      </c>
      <c r="B789" t="s">
        <v>135</v>
      </c>
      <c r="C789" s="2">
        <v>45646</v>
      </c>
      <c r="D789" s="91">
        <v>0</v>
      </c>
      <c r="E789" t="s">
        <v>23</v>
      </c>
      <c r="F789">
        <v>4041786</v>
      </c>
      <c r="G789" t="s">
        <v>252</v>
      </c>
      <c r="H789">
        <v>0</v>
      </c>
      <c r="I789">
        <v>0</v>
      </c>
      <c r="J789">
        <v>0</v>
      </c>
      <c r="M789"/>
    </row>
    <row r="790" spans="1:13" x14ac:dyDescent="0.25">
      <c r="A790" t="s">
        <v>44</v>
      </c>
      <c r="B790" t="s">
        <v>117</v>
      </c>
      <c r="C790" s="2">
        <v>45646</v>
      </c>
      <c r="D790" s="91">
        <v>0</v>
      </c>
      <c r="E790" t="s">
        <v>23</v>
      </c>
      <c r="F790">
        <v>4041787</v>
      </c>
      <c r="G790" t="s">
        <v>252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44</v>
      </c>
      <c r="B791" t="s">
        <v>45</v>
      </c>
      <c r="C791" s="2">
        <v>45646</v>
      </c>
      <c r="D791" s="91">
        <v>0</v>
      </c>
      <c r="E791" t="s">
        <v>23</v>
      </c>
      <c r="F791">
        <v>4041788</v>
      </c>
      <c r="G791" t="s">
        <v>252</v>
      </c>
      <c r="H791">
        <v>3.75</v>
      </c>
      <c r="I791">
        <v>1</v>
      </c>
      <c r="J791">
        <v>3.75</v>
      </c>
      <c r="M791"/>
    </row>
    <row r="792" spans="1:13" hidden="1" x14ac:dyDescent="0.25">
      <c r="A792" t="s">
        <v>73</v>
      </c>
      <c r="B792" t="s">
        <v>141</v>
      </c>
      <c r="C792" s="2">
        <v>45646</v>
      </c>
      <c r="D792" s="91">
        <v>0</v>
      </c>
      <c r="E792" t="s">
        <v>23</v>
      </c>
      <c r="F792">
        <v>4041789</v>
      </c>
      <c r="G792" t="s">
        <v>252</v>
      </c>
      <c r="H792">
        <v>0</v>
      </c>
      <c r="I792">
        <v>0</v>
      </c>
      <c r="J792">
        <v>0</v>
      </c>
      <c r="M792"/>
    </row>
    <row r="793" spans="1:13" hidden="1" x14ac:dyDescent="0.25">
      <c r="A793" t="s">
        <v>73</v>
      </c>
      <c r="B793" t="s">
        <v>135</v>
      </c>
      <c r="C793" s="2">
        <v>45646</v>
      </c>
      <c r="D793" s="91">
        <v>0</v>
      </c>
      <c r="E793" t="s">
        <v>23</v>
      </c>
      <c r="F793">
        <v>4041790</v>
      </c>
      <c r="G793" t="s">
        <v>252</v>
      </c>
      <c r="H793">
        <v>0</v>
      </c>
      <c r="I793">
        <v>0</v>
      </c>
      <c r="J793">
        <v>0</v>
      </c>
      <c r="M793"/>
    </row>
    <row r="794" spans="1:13" x14ac:dyDescent="0.25">
      <c r="A794" t="s">
        <v>44</v>
      </c>
      <c r="B794" t="s">
        <v>18</v>
      </c>
      <c r="C794" s="2">
        <v>45646</v>
      </c>
      <c r="D794" s="91">
        <v>0</v>
      </c>
      <c r="E794" t="s">
        <v>20</v>
      </c>
      <c r="F794">
        <v>4041793</v>
      </c>
      <c r="G794" t="s">
        <v>252</v>
      </c>
      <c r="H794">
        <v>3.75</v>
      </c>
      <c r="I794">
        <v>1</v>
      </c>
      <c r="J794">
        <v>3.75</v>
      </c>
      <c r="M794"/>
    </row>
    <row r="795" spans="1:13" x14ac:dyDescent="0.25">
      <c r="A795" t="s">
        <v>44</v>
      </c>
      <c r="B795" t="s">
        <v>117</v>
      </c>
      <c r="C795" s="2">
        <v>45646</v>
      </c>
      <c r="D795" s="91">
        <v>0</v>
      </c>
      <c r="E795" t="s">
        <v>23</v>
      </c>
      <c r="F795">
        <v>4041794</v>
      </c>
      <c r="G795" t="s">
        <v>252</v>
      </c>
      <c r="H795">
        <v>3.75</v>
      </c>
      <c r="I795">
        <v>1</v>
      </c>
      <c r="J795">
        <v>3.75</v>
      </c>
      <c r="M795"/>
    </row>
    <row r="796" spans="1:13" hidden="1" x14ac:dyDescent="0.25">
      <c r="A796" t="s">
        <v>75</v>
      </c>
      <c r="B796" t="s">
        <v>139</v>
      </c>
      <c r="C796" s="2">
        <v>45646</v>
      </c>
      <c r="D796" s="91">
        <v>0</v>
      </c>
      <c r="E796" t="s">
        <v>37</v>
      </c>
      <c r="F796">
        <v>4041795</v>
      </c>
      <c r="G796" t="s">
        <v>252</v>
      </c>
      <c r="H796">
        <v>0</v>
      </c>
      <c r="I796">
        <v>0</v>
      </c>
      <c r="J796">
        <v>0</v>
      </c>
      <c r="M796"/>
    </row>
    <row r="797" spans="1:13" hidden="1" x14ac:dyDescent="0.25">
      <c r="A797" t="s">
        <v>75</v>
      </c>
      <c r="B797" t="s">
        <v>138</v>
      </c>
      <c r="C797" s="2">
        <v>45646</v>
      </c>
      <c r="D797" s="91">
        <v>0</v>
      </c>
      <c r="E797" t="s">
        <v>37</v>
      </c>
      <c r="F797">
        <v>4041796</v>
      </c>
      <c r="G797" t="s">
        <v>252</v>
      </c>
      <c r="H797">
        <v>0</v>
      </c>
      <c r="I797">
        <v>0</v>
      </c>
      <c r="J797">
        <v>0</v>
      </c>
      <c r="M797"/>
    </row>
    <row r="798" spans="1:13" x14ac:dyDescent="0.25">
      <c r="A798" t="s">
        <v>44</v>
      </c>
      <c r="B798" t="s">
        <v>45</v>
      </c>
      <c r="C798" s="2">
        <v>45646</v>
      </c>
      <c r="D798" s="91">
        <v>0</v>
      </c>
      <c r="E798" t="s">
        <v>23</v>
      </c>
      <c r="F798">
        <v>4041797</v>
      </c>
      <c r="G798" t="s">
        <v>252</v>
      </c>
      <c r="H798">
        <v>3.75</v>
      </c>
      <c r="I798">
        <v>1</v>
      </c>
      <c r="J798">
        <v>3.75</v>
      </c>
      <c r="M798"/>
    </row>
    <row r="799" spans="1:13" x14ac:dyDescent="0.25">
      <c r="A799" t="s">
        <v>44</v>
      </c>
      <c r="B799" t="s">
        <v>117</v>
      </c>
      <c r="C799" s="2">
        <v>45646</v>
      </c>
      <c r="D799" s="91">
        <v>0</v>
      </c>
      <c r="E799" t="s">
        <v>23</v>
      </c>
      <c r="F799">
        <v>4041798</v>
      </c>
      <c r="G799" t="s">
        <v>252</v>
      </c>
      <c r="H799">
        <v>3.75</v>
      </c>
      <c r="I799">
        <v>1</v>
      </c>
      <c r="J799">
        <v>3.75</v>
      </c>
      <c r="M799"/>
    </row>
    <row r="800" spans="1:13" x14ac:dyDescent="0.25">
      <c r="A800" t="s">
        <v>44</v>
      </c>
      <c r="B800" t="s">
        <v>142</v>
      </c>
      <c r="C800" s="2">
        <v>45646</v>
      </c>
      <c r="D800" s="91">
        <v>0</v>
      </c>
      <c r="E800" t="s">
        <v>23</v>
      </c>
      <c r="F800">
        <v>4041802</v>
      </c>
      <c r="G800" t="s">
        <v>252</v>
      </c>
      <c r="H800">
        <v>0</v>
      </c>
      <c r="I800">
        <v>0</v>
      </c>
      <c r="J800">
        <v>0</v>
      </c>
      <c r="M800"/>
    </row>
    <row r="801" spans="1:13" x14ac:dyDescent="0.25">
      <c r="A801" t="s">
        <v>44</v>
      </c>
      <c r="B801" t="s">
        <v>142</v>
      </c>
      <c r="C801" s="2">
        <v>45646</v>
      </c>
      <c r="D801" s="91">
        <v>0</v>
      </c>
      <c r="E801" t="s">
        <v>23</v>
      </c>
      <c r="F801">
        <v>4041803</v>
      </c>
      <c r="G801" t="s">
        <v>252</v>
      </c>
      <c r="H801">
        <v>3.75</v>
      </c>
      <c r="I801">
        <v>1</v>
      </c>
      <c r="J801">
        <v>3.75</v>
      </c>
      <c r="M801"/>
    </row>
    <row r="802" spans="1:13" x14ac:dyDescent="0.25">
      <c r="A802" t="s">
        <v>44</v>
      </c>
      <c r="B802" t="s">
        <v>18</v>
      </c>
      <c r="C802" s="2">
        <v>45646</v>
      </c>
      <c r="D802" s="91">
        <v>0</v>
      </c>
      <c r="E802" t="s">
        <v>20</v>
      </c>
      <c r="F802">
        <v>4041804</v>
      </c>
      <c r="G802" t="s">
        <v>252</v>
      </c>
      <c r="H802">
        <v>3.75</v>
      </c>
      <c r="I802">
        <v>1</v>
      </c>
      <c r="J802">
        <v>3.75</v>
      </c>
      <c r="M802"/>
    </row>
    <row r="803" spans="1:13" hidden="1" x14ac:dyDescent="0.25">
      <c r="A803" t="s">
        <v>75</v>
      </c>
      <c r="B803" t="s">
        <v>140</v>
      </c>
      <c r="C803" s="2">
        <v>45646</v>
      </c>
      <c r="D803" s="91">
        <v>0</v>
      </c>
      <c r="E803" t="s">
        <v>23</v>
      </c>
      <c r="F803">
        <v>4041808</v>
      </c>
      <c r="G803" t="s">
        <v>252</v>
      </c>
      <c r="H803">
        <v>0</v>
      </c>
      <c r="I803">
        <v>0</v>
      </c>
      <c r="J803">
        <v>0</v>
      </c>
      <c r="M803"/>
    </row>
    <row r="804" spans="1:13" hidden="1" x14ac:dyDescent="0.25">
      <c r="A804" t="s">
        <v>75</v>
      </c>
      <c r="B804" t="s">
        <v>138</v>
      </c>
      <c r="C804" s="2">
        <v>45646</v>
      </c>
      <c r="D804" s="91">
        <v>5.5</v>
      </c>
      <c r="E804" t="s">
        <v>37</v>
      </c>
      <c r="F804">
        <v>4041810</v>
      </c>
      <c r="G804" t="s">
        <v>252</v>
      </c>
      <c r="H804">
        <v>5.5</v>
      </c>
      <c r="I804">
        <v>0</v>
      </c>
      <c r="J804">
        <v>0</v>
      </c>
      <c r="M804"/>
    </row>
    <row r="805" spans="1:13" hidden="1" x14ac:dyDescent="0.25">
      <c r="A805" t="s">
        <v>75</v>
      </c>
      <c r="B805" t="s">
        <v>138</v>
      </c>
      <c r="C805" s="2">
        <v>45646</v>
      </c>
      <c r="D805" s="91">
        <v>0</v>
      </c>
      <c r="E805" t="s">
        <v>37</v>
      </c>
      <c r="F805">
        <v>4041811</v>
      </c>
      <c r="G805" t="s">
        <v>252</v>
      </c>
      <c r="H805">
        <v>0</v>
      </c>
      <c r="I805">
        <v>0</v>
      </c>
      <c r="J805">
        <v>0</v>
      </c>
      <c r="M805"/>
    </row>
    <row r="806" spans="1:13" hidden="1" x14ac:dyDescent="0.25">
      <c r="A806" t="s">
        <v>75</v>
      </c>
      <c r="B806" t="s">
        <v>141</v>
      </c>
      <c r="C806" s="2">
        <v>45646</v>
      </c>
      <c r="D806" s="91">
        <v>0</v>
      </c>
      <c r="E806" t="s">
        <v>23</v>
      </c>
      <c r="F806">
        <v>4041812</v>
      </c>
      <c r="G806" t="s">
        <v>252</v>
      </c>
      <c r="H806">
        <v>0</v>
      </c>
      <c r="I806">
        <v>0</v>
      </c>
      <c r="J806">
        <v>0</v>
      </c>
      <c r="M806"/>
    </row>
    <row r="807" spans="1:13" hidden="1" x14ac:dyDescent="0.25">
      <c r="A807" t="s">
        <v>75</v>
      </c>
      <c r="B807" t="s">
        <v>138</v>
      </c>
      <c r="C807" s="2">
        <v>45646</v>
      </c>
      <c r="D807" s="91">
        <v>0</v>
      </c>
      <c r="E807" t="s">
        <v>37</v>
      </c>
      <c r="F807">
        <v>4041813</v>
      </c>
      <c r="G807" t="s">
        <v>252</v>
      </c>
      <c r="H807">
        <v>0</v>
      </c>
      <c r="I807">
        <v>0</v>
      </c>
      <c r="J807">
        <v>0</v>
      </c>
      <c r="M807"/>
    </row>
    <row r="808" spans="1:13" hidden="1" x14ac:dyDescent="0.25">
      <c r="A808" t="s">
        <v>73</v>
      </c>
      <c r="B808" t="s">
        <v>140</v>
      </c>
      <c r="C808" s="2">
        <v>45646</v>
      </c>
      <c r="D808" s="91">
        <v>0</v>
      </c>
      <c r="E808" t="s">
        <v>23</v>
      </c>
      <c r="F808">
        <v>4041815</v>
      </c>
      <c r="G808" t="s">
        <v>252</v>
      </c>
      <c r="H808">
        <v>0</v>
      </c>
      <c r="I808">
        <v>0</v>
      </c>
      <c r="J808">
        <v>0</v>
      </c>
      <c r="M808"/>
    </row>
    <row r="809" spans="1:13" hidden="1" x14ac:dyDescent="0.25">
      <c r="A809" t="s">
        <v>73</v>
      </c>
      <c r="B809" t="s">
        <v>141</v>
      </c>
      <c r="C809" s="2">
        <v>45646</v>
      </c>
      <c r="D809" s="91">
        <v>0</v>
      </c>
      <c r="E809" t="s">
        <v>23</v>
      </c>
      <c r="F809">
        <v>4041816</v>
      </c>
      <c r="G809" t="s">
        <v>252</v>
      </c>
      <c r="H809">
        <v>0</v>
      </c>
      <c r="I809">
        <v>0</v>
      </c>
      <c r="J809">
        <v>0</v>
      </c>
      <c r="M809"/>
    </row>
    <row r="810" spans="1:13" x14ac:dyDescent="0.25">
      <c r="A810" t="s">
        <v>44</v>
      </c>
      <c r="B810" t="s">
        <v>18</v>
      </c>
      <c r="C810" s="2">
        <v>45646</v>
      </c>
      <c r="D810" s="91">
        <v>0</v>
      </c>
      <c r="E810" t="s">
        <v>20</v>
      </c>
      <c r="F810">
        <v>4041817</v>
      </c>
      <c r="G810" t="s">
        <v>252</v>
      </c>
      <c r="H810">
        <v>3.75</v>
      </c>
      <c r="I810">
        <v>1</v>
      </c>
      <c r="J810">
        <v>3.75</v>
      </c>
      <c r="M810"/>
    </row>
    <row r="811" spans="1:13" x14ac:dyDescent="0.25">
      <c r="A811" t="s">
        <v>44</v>
      </c>
      <c r="B811" t="s">
        <v>18</v>
      </c>
      <c r="C811" s="2">
        <v>45646</v>
      </c>
      <c r="D811" s="91">
        <v>0</v>
      </c>
      <c r="E811" t="s">
        <v>20</v>
      </c>
      <c r="F811">
        <v>4041818</v>
      </c>
      <c r="G811" t="s">
        <v>252</v>
      </c>
      <c r="H811">
        <v>3.75</v>
      </c>
      <c r="I811">
        <v>1</v>
      </c>
      <c r="J811">
        <v>3.75</v>
      </c>
      <c r="M811"/>
    </row>
    <row r="812" spans="1:13" hidden="1" x14ac:dyDescent="0.25">
      <c r="A812" t="s">
        <v>73</v>
      </c>
      <c r="B812" t="s">
        <v>139</v>
      </c>
      <c r="C812" s="2">
        <v>45646</v>
      </c>
      <c r="D812" s="91">
        <v>0</v>
      </c>
      <c r="E812" t="s">
        <v>37</v>
      </c>
      <c r="F812">
        <v>4041819</v>
      </c>
      <c r="G812" t="s">
        <v>252</v>
      </c>
      <c r="H812">
        <v>0</v>
      </c>
      <c r="I812">
        <v>0</v>
      </c>
      <c r="J812">
        <v>0</v>
      </c>
      <c r="M812"/>
    </row>
    <row r="813" spans="1:13" hidden="1" x14ac:dyDescent="0.25">
      <c r="A813" t="s">
        <v>73</v>
      </c>
      <c r="B813" t="s">
        <v>140</v>
      </c>
      <c r="C813" s="2">
        <v>45646</v>
      </c>
      <c r="D813" s="91">
        <v>0</v>
      </c>
      <c r="E813" t="s">
        <v>23</v>
      </c>
      <c r="F813">
        <v>4041820</v>
      </c>
      <c r="G813" t="s">
        <v>252</v>
      </c>
      <c r="H813">
        <v>0</v>
      </c>
      <c r="I813">
        <v>0</v>
      </c>
      <c r="J813">
        <v>0</v>
      </c>
      <c r="M813"/>
    </row>
    <row r="814" spans="1:13" hidden="1" x14ac:dyDescent="0.25">
      <c r="A814" t="s">
        <v>73</v>
      </c>
      <c r="B814" t="s">
        <v>136</v>
      </c>
      <c r="C814" s="2">
        <v>45646</v>
      </c>
      <c r="D814" s="91">
        <v>5</v>
      </c>
      <c r="E814" t="s">
        <v>23</v>
      </c>
      <c r="F814">
        <v>4041825</v>
      </c>
      <c r="G814" t="s">
        <v>252</v>
      </c>
      <c r="H814">
        <v>5</v>
      </c>
      <c r="I814">
        <v>0</v>
      </c>
      <c r="J814">
        <v>0</v>
      </c>
      <c r="M814"/>
    </row>
    <row r="815" spans="1:13" hidden="1" x14ac:dyDescent="0.25">
      <c r="A815" t="s">
        <v>75</v>
      </c>
      <c r="B815" t="s">
        <v>18</v>
      </c>
      <c r="C815" s="2">
        <v>45646</v>
      </c>
      <c r="D815" s="91">
        <v>0</v>
      </c>
      <c r="E815" t="s">
        <v>23</v>
      </c>
      <c r="F815">
        <v>4041828</v>
      </c>
      <c r="G815" t="s">
        <v>252</v>
      </c>
      <c r="H815">
        <v>0</v>
      </c>
      <c r="I815">
        <v>0</v>
      </c>
      <c r="J815">
        <v>0</v>
      </c>
      <c r="M815"/>
    </row>
    <row r="816" spans="1:13" hidden="1" x14ac:dyDescent="0.25">
      <c r="A816" t="s">
        <v>73</v>
      </c>
      <c r="B816" t="s">
        <v>18</v>
      </c>
      <c r="C816" s="2">
        <v>45646</v>
      </c>
      <c r="D816" s="91">
        <v>5</v>
      </c>
      <c r="E816" t="s">
        <v>23</v>
      </c>
      <c r="F816">
        <v>4041842</v>
      </c>
      <c r="G816" t="s">
        <v>252</v>
      </c>
      <c r="H816">
        <v>5</v>
      </c>
      <c r="I816">
        <v>0</v>
      </c>
      <c r="J816">
        <v>0</v>
      </c>
      <c r="M816"/>
    </row>
    <row r="817" spans="1:13" x14ac:dyDescent="0.25">
      <c r="A817" t="s">
        <v>44</v>
      </c>
      <c r="B817" t="s">
        <v>18</v>
      </c>
      <c r="C817" s="2">
        <v>45646</v>
      </c>
      <c r="D817" s="91">
        <v>0</v>
      </c>
      <c r="E817" t="s">
        <v>20</v>
      </c>
      <c r="F817">
        <v>4041846</v>
      </c>
      <c r="G817" t="s">
        <v>252</v>
      </c>
      <c r="H817">
        <v>3.75</v>
      </c>
      <c r="I817">
        <v>1</v>
      </c>
      <c r="J817">
        <v>3.75</v>
      </c>
      <c r="M817"/>
    </row>
    <row r="818" spans="1:13" x14ac:dyDescent="0.25">
      <c r="A818" t="s">
        <v>44</v>
      </c>
      <c r="B818" t="s">
        <v>134</v>
      </c>
      <c r="C818" s="2">
        <v>45646</v>
      </c>
      <c r="D818" s="91">
        <v>0</v>
      </c>
      <c r="E818" t="s">
        <v>23</v>
      </c>
      <c r="F818">
        <v>4041847</v>
      </c>
      <c r="G818" t="s">
        <v>252</v>
      </c>
      <c r="H818">
        <v>3.75</v>
      </c>
      <c r="I818">
        <v>1</v>
      </c>
      <c r="J818">
        <v>3.75</v>
      </c>
      <c r="M818"/>
    </row>
    <row r="819" spans="1:13" hidden="1" x14ac:dyDescent="0.25">
      <c r="A819" t="s">
        <v>73</v>
      </c>
      <c r="B819" t="s">
        <v>139</v>
      </c>
      <c r="C819" s="2">
        <v>45646</v>
      </c>
      <c r="D819" s="91">
        <v>0</v>
      </c>
      <c r="E819" t="s">
        <v>37</v>
      </c>
      <c r="F819">
        <v>4041851</v>
      </c>
      <c r="G819" t="s">
        <v>252</v>
      </c>
      <c r="H819">
        <v>0</v>
      </c>
      <c r="I819">
        <v>0</v>
      </c>
      <c r="J819">
        <v>0</v>
      </c>
      <c r="M819"/>
    </row>
    <row r="820" spans="1:13" x14ac:dyDescent="0.25">
      <c r="A820" t="s">
        <v>44</v>
      </c>
      <c r="B820" t="s">
        <v>45</v>
      </c>
      <c r="C820" s="2">
        <v>45646</v>
      </c>
      <c r="D820" s="91">
        <v>0</v>
      </c>
      <c r="E820" t="s">
        <v>23</v>
      </c>
      <c r="F820">
        <v>4041856</v>
      </c>
      <c r="G820" t="s">
        <v>252</v>
      </c>
      <c r="H820">
        <v>3.75</v>
      </c>
      <c r="I820">
        <v>1</v>
      </c>
      <c r="J820">
        <v>3.75</v>
      </c>
      <c r="M820"/>
    </row>
    <row r="821" spans="1:13" hidden="1" x14ac:dyDescent="0.25">
      <c r="A821" t="s">
        <v>73</v>
      </c>
      <c r="B821" t="s">
        <v>135</v>
      </c>
      <c r="C821" s="2">
        <v>45646</v>
      </c>
      <c r="D821" s="91">
        <v>5</v>
      </c>
      <c r="E821" t="s">
        <v>23</v>
      </c>
      <c r="F821">
        <v>4041859</v>
      </c>
      <c r="G821" t="s">
        <v>252</v>
      </c>
      <c r="H821">
        <v>5</v>
      </c>
      <c r="I821">
        <v>0</v>
      </c>
      <c r="J821">
        <v>0</v>
      </c>
      <c r="M821"/>
    </row>
    <row r="822" spans="1:13" hidden="1" x14ac:dyDescent="0.25">
      <c r="A822" t="s">
        <v>73</v>
      </c>
      <c r="B822" t="s">
        <v>135</v>
      </c>
      <c r="C822" s="2">
        <v>45646</v>
      </c>
      <c r="D822" s="91">
        <v>5</v>
      </c>
      <c r="E822" t="s">
        <v>23</v>
      </c>
      <c r="F822">
        <v>4041860</v>
      </c>
      <c r="G822" t="s">
        <v>252</v>
      </c>
      <c r="H822">
        <v>5</v>
      </c>
      <c r="I822">
        <v>0</v>
      </c>
      <c r="J822">
        <v>0</v>
      </c>
      <c r="M822"/>
    </row>
    <row r="823" spans="1:13" x14ac:dyDescent="0.25">
      <c r="A823" t="s">
        <v>44</v>
      </c>
      <c r="B823" t="s">
        <v>45</v>
      </c>
      <c r="C823" s="2">
        <v>45646</v>
      </c>
      <c r="D823" s="91">
        <v>0</v>
      </c>
      <c r="E823" t="s">
        <v>23</v>
      </c>
      <c r="F823">
        <v>4041861</v>
      </c>
      <c r="G823" t="s">
        <v>252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44</v>
      </c>
      <c r="B824" t="s">
        <v>45</v>
      </c>
      <c r="C824" s="2">
        <v>45646</v>
      </c>
      <c r="D824" s="91">
        <v>0</v>
      </c>
      <c r="E824" t="s">
        <v>23</v>
      </c>
      <c r="F824">
        <v>4041862</v>
      </c>
      <c r="G824" t="s">
        <v>252</v>
      </c>
      <c r="H824">
        <v>3.75</v>
      </c>
      <c r="I824">
        <v>1</v>
      </c>
      <c r="J824">
        <v>3.75</v>
      </c>
      <c r="M824"/>
    </row>
    <row r="825" spans="1:13" x14ac:dyDescent="0.25">
      <c r="A825" t="s">
        <v>44</v>
      </c>
      <c r="B825" t="s">
        <v>45</v>
      </c>
      <c r="C825" s="2">
        <v>45646</v>
      </c>
      <c r="D825" s="91">
        <v>0</v>
      </c>
      <c r="E825" t="s">
        <v>23</v>
      </c>
      <c r="F825">
        <v>4041863</v>
      </c>
      <c r="G825" t="s">
        <v>252</v>
      </c>
      <c r="H825">
        <v>3.75</v>
      </c>
      <c r="I825">
        <v>1</v>
      </c>
      <c r="J825">
        <v>3.75</v>
      </c>
      <c r="M825"/>
    </row>
    <row r="826" spans="1:13" x14ac:dyDescent="0.25">
      <c r="A826" t="s">
        <v>44</v>
      </c>
      <c r="B826" t="s">
        <v>117</v>
      </c>
      <c r="C826" s="2">
        <v>45646</v>
      </c>
      <c r="D826" s="91">
        <v>0</v>
      </c>
      <c r="E826" t="s">
        <v>23</v>
      </c>
      <c r="F826">
        <v>4041865</v>
      </c>
      <c r="G826" t="s">
        <v>252</v>
      </c>
      <c r="H826">
        <v>3.75</v>
      </c>
      <c r="I826">
        <v>1</v>
      </c>
      <c r="J826">
        <v>3.75</v>
      </c>
      <c r="M826"/>
    </row>
    <row r="827" spans="1:13" x14ac:dyDescent="0.25">
      <c r="A827" t="s">
        <v>44</v>
      </c>
      <c r="B827" t="s">
        <v>134</v>
      </c>
      <c r="C827" s="2">
        <v>45646</v>
      </c>
      <c r="D827" s="91">
        <v>0</v>
      </c>
      <c r="E827" t="s">
        <v>23</v>
      </c>
      <c r="F827">
        <v>4041866</v>
      </c>
      <c r="G827" t="s">
        <v>252</v>
      </c>
      <c r="H827">
        <v>3.75</v>
      </c>
      <c r="I827">
        <v>1</v>
      </c>
      <c r="J827">
        <v>3.75</v>
      </c>
      <c r="M827"/>
    </row>
    <row r="828" spans="1:13" hidden="1" x14ac:dyDescent="0.25">
      <c r="A828" t="s">
        <v>73</v>
      </c>
      <c r="B828" t="s">
        <v>139</v>
      </c>
      <c r="C828" s="2">
        <v>45646</v>
      </c>
      <c r="D828" s="91">
        <v>0</v>
      </c>
      <c r="E828" t="s">
        <v>37</v>
      </c>
      <c r="F828">
        <v>4041871</v>
      </c>
      <c r="G828" t="s">
        <v>252</v>
      </c>
      <c r="H828">
        <v>0</v>
      </c>
      <c r="I828">
        <v>0</v>
      </c>
      <c r="J828">
        <v>0</v>
      </c>
      <c r="M828"/>
    </row>
    <row r="829" spans="1:13" x14ac:dyDescent="0.25">
      <c r="A829" t="s">
        <v>44</v>
      </c>
      <c r="B829" t="s">
        <v>142</v>
      </c>
      <c r="C829" s="2">
        <v>45646</v>
      </c>
      <c r="D829" s="91">
        <v>0</v>
      </c>
      <c r="E829" t="s">
        <v>23</v>
      </c>
      <c r="F829">
        <v>4041874</v>
      </c>
      <c r="G829" t="s">
        <v>252</v>
      </c>
      <c r="H829">
        <v>3.75</v>
      </c>
      <c r="I829">
        <v>1</v>
      </c>
      <c r="J829">
        <v>3.75</v>
      </c>
      <c r="M829"/>
    </row>
    <row r="830" spans="1:13" x14ac:dyDescent="0.25">
      <c r="A830" t="s">
        <v>44</v>
      </c>
      <c r="B830" t="s">
        <v>142</v>
      </c>
      <c r="C830" s="2">
        <v>45646</v>
      </c>
      <c r="D830" s="91">
        <v>0</v>
      </c>
      <c r="E830" t="s">
        <v>23</v>
      </c>
      <c r="F830">
        <v>4041875</v>
      </c>
      <c r="G830" t="s">
        <v>252</v>
      </c>
      <c r="H830">
        <v>3.75</v>
      </c>
      <c r="I830">
        <v>1</v>
      </c>
      <c r="J830">
        <v>3.75</v>
      </c>
      <c r="M830"/>
    </row>
    <row r="831" spans="1:13" x14ac:dyDescent="0.25">
      <c r="A831" t="s">
        <v>44</v>
      </c>
      <c r="B831" t="s">
        <v>117</v>
      </c>
      <c r="C831" s="2">
        <v>45646</v>
      </c>
      <c r="D831" s="91">
        <v>3.75</v>
      </c>
      <c r="E831" t="s">
        <v>23</v>
      </c>
      <c r="F831">
        <v>4041881</v>
      </c>
      <c r="G831" t="s">
        <v>252</v>
      </c>
      <c r="H831">
        <v>3.75</v>
      </c>
      <c r="I831">
        <v>0</v>
      </c>
      <c r="J831">
        <v>0</v>
      </c>
      <c r="M831"/>
    </row>
    <row r="832" spans="1:13" hidden="1" x14ac:dyDescent="0.25">
      <c r="A832" t="s">
        <v>75</v>
      </c>
      <c r="B832" t="s">
        <v>18</v>
      </c>
      <c r="C832" s="2">
        <v>45646</v>
      </c>
      <c r="D832" s="91">
        <v>3.75</v>
      </c>
      <c r="E832" t="s">
        <v>23</v>
      </c>
      <c r="F832">
        <v>4041882</v>
      </c>
      <c r="G832" t="s">
        <v>252</v>
      </c>
      <c r="H832">
        <v>3.75</v>
      </c>
      <c r="I832">
        <v>0</v>
      </c>
      <c r="J832">
        <v>0</v>
      </c>
      <c r="M832"/>
    </row>
    <row r="833" spans="1:13" x14ac:dyDescent="0.25">
      <c r="A833" t="s">
        <v>44</v>
      </c>
      <c r="B833" t="s">
        <v>145</v>
      </c>
      <c r="C833" s="2">
        <v>45646</v>
      </c>
      <c r="D833" s="91">
        <v>3.75</v>
      </c>
      <c r="E833" t="s">
        <v>23</v>
      </c>
      <c r="F833">
        <v>4041883</v>
      </c>
      <c r="G833" t="s">
        <v>252</v>
      </c>
      <c r="H833">
        <v>3.75</v>
      </c>
      <c r="I833">
        <v>0</v>
      </c>
      <c r="J833">
        <v>0</v>
      </c>
      <c r="M833"/>
    </row>
    <row r="834" spans="1:13" x14ac:dyDescent="0.25">
      <c r="A834" t="s">
        <v>44</v>
      </c>
      <c r="B834" t="s">
        <v>145</v>
      </c>
      <c r="C834" s="2">
        <v>45646</v>
      </c>
      <c r="D834" s="91">
        <v>3.75</v>
      </c>
      <c r="E834" t="s">
        <v>23</v>
      </c>
      <c r="F834">
        <v>4041887</v>
      </c>
      <c r="G834" t="s">
        <v>252</v>
      </c>
      <c r="H834">
        <v>3.75</v>
      </c>
      <c r="I834">
        <v>0</v>
      </c>
      <c r="J834">
        <v>0</v>
      </c>
      <c r="M834"/>
    </row>
    <row r="835" spans="1:13" x14ac:dyDescent="0.25">
      <c r="A835" t="s">
        <v>44</v>
      </c>
      <c r="B835" t="s">
        <v>145</v>
      </c>
      <c r="C835" s="2">
        <v>45646</v>
      </c>
      <c r="D835" s="91">
        <v>0</v>
      </c>
      <c r="E835" t="s">
        <v>23</v>
      </c>
      <c r="F835">
        <v>4041888</v>
      </c>
      <c r="G835" t="s">
        <v>252</v>
      </c>
      <c r="H835">
        <v>3.75</v>
      </c>
      <c r="I835">
        <v>1</v>
      </c>
      <c r="J835">
        <v>3.75</v>
      </c>
      <c r="M835"/>
    </row>
    <row r="836" spans="1:13" x14ac:dyDescent="0.25">
      <c r="A836" t="s">
        <v>44</v>
      </c>
      <c r="B836" t="s">
        <v>145</v>
      </c>
      <c r="C836" s="2">
        <v>45646</v>
      </c>
      <c r="D836" s="91">
        <v>0</v>
      </c>
      <c r="E836" t="s">
        <v>23</v>
      </c>
      <c r="F836">
        <v>4041889</v>
      </c>
      <c r="G836" t="s">
        <v>252</v>
      </c>
      <c r="H836">
        <v>3.75</v>
      </c>
      <c r="I836">
        <v>1</v>
      </c>
      <c r="J836">
        <v>3.75</v>
      </c>
      <c r="M836"/>
    </row>
    <row r="837" spans="1:13" x14ac:dyDescent="0.25">
      <c r="A837" t="s">
        <v>44</v>
      </c>
      <c r="B837" t="s">
        <v>45</v>
      </c>
      <c r="C837" s="2">
        <v>45646</v>
      </c>
      <c r="D837" s="91">
        <v>0</v>
      </c>
      <c r="E837" t="s">
        <v>23</v>
      </c>
      <c r="F837">
        <v>4041890</v>
      </c>
      <c r="G837" t="s">
        <v>252</v>
      </c>
      <c r="H837">
        <v>3.75</v>
      </c>
      <c r="I837">
        <v>1</v>
      </c>
      <c r="J837">
        <v>3.75</v>
      </c>
      <c r="M837"/>
    </row>
    <row r="838" spans="1:13" hidden="1" x14ac:dyDescent="0.25">
      <c r="A838" t="s">
        <v>73</v>
      </c>
      <c r="B838" t="s">
        <v>140</v>
      </c>
      <c r="C838" s="2">
        <v>45646</v>
      </c>
      <c r="D838" s="91">
        <v>0</v>
      </c>
      <c r="E838" t="s">
        <v>23</v>
      </c>
      <c r="F838">
        <v>4041894</v>
      </c>
      <c r="G838" t="s">
        <v>252</v>
      </c>
      <c r="H838">
        <v>0</v>
      </c>
      <c r="I838">
        <v>0</v>
      </c>
      <c r="J838">
        <v>0</v>
      </c>
      <c r="M838"/>
    </row>
    <row r="839" spans="1:13" hidden="1" x14ac:dyDescent="0.25">
      <c r="A839" t="s">
        <v>73</v>
      </c>
      <c r="B839" t="s">
        <v>139</v>
      </c>
      <c r="C839" s="2">
        <v>45646</v>
      </c>
      <c r="D839" s="91">
        <v>0</v>
      </c>
      <c r="E839" t="s">
        <v>37</v>
      </c>
      <c r="F839">
        <v>4041897</v>
      </c>
      <c r="G839" t="s">
        <v>252</v>
      </c>
      <c r="H839">
        <v>0</v>
      </c>
      <c r="I839">
        <v>0</v>
      </c>
      <c r="J839">
        <v>0</v>
      </c>
      <c r="M839"/>
    </row>
    <row r="840" spans="1:13" hidden="1" x14ac:dyDescent="0.25">
      <c r="A840" t="s">
        <v>73</v>
      </c>
      <c r="B840" t="s">
        <v>18</v>
      </c>
      <c r="C840" s="2">
        <v>45646</v>
      </c>
      <c r="D840" s="91">
        <v>0</v>
      </c>
      <c r="E840" t="s">
        <v>23</v>
      </c>
      <c r="F840">
        <v>4041898</v>
      </c>
      <c r="G840" t="s">
        <v>252</v>
      </c>
      <c r="H840">
        <v>0</v>
      </c>
      <c r="I840">
        <v>0</v>
      </c>
      <c r="J840">
        <v>0</v>
      </c>
      <c r="M840"/>
    </row>
    <row r="841" spans="1:13" x14ac:dyDescent="0.25">
      <c r="A841" t="s">
        <v>44</v>
      </c>
      <c r="B841" t="s">
        <v>134</v>
      </c>
      <c r="C841" s="2">
        <v>45646</v>
      </c>
      <c r="D841" s="91">
        <v>0</v>
      </c>
      <c r="E841" t="s">
        <v>23</v>
      </c>
      <c r="F841">
        <v>4041906</v>
      </c>
      <c r="G841" t="s">
        <v>252</v>
      </c>
      <c r="H841">
        <v>3.75</v>
      </c>
      <c r="I841">
        <v>1</v>
      </c>
      <c r="J841">
        <v>3.75</v>
      </c>
      <c r="M841"/>
    </row>
    <row r="842" spans="1:13" hidden="1" x14ac:dyDescent="0.25">
      <c r="A842" t="s">
        <v>73</v>
      </c>
      <c r="B842" t="s">
        <v>136</v>
      </c>
      <c r="C842" s="2">
        <v>45646</v>
      </c>
      <c r="D842" s="91">
        <v>0</v>
      </c>
      <c r="E842" t="s">
        <v>37</v>
      </c>
      <c r="F842">
        <v>4041907</v>
      </c>
      <c r="G842" t="s">
        <v>252</v>
      </c>
      <c r="H842">
        <v>0</v>
      </c>
      <c r="I842">
        <v>0</v>
      </c>
      <c r="J842">
        <v>0</v>
      </c>
      <c r="M842"/>
    </row>
    <row r="843" spans="1:13" hidden="1" x14ac:dyDescent="0.25">
      <c r="A843" t="s">
        <v>73</v>
      </c>
      <c r="B843" t="s">
        <v>65</v>
      </c>
      <c r="C843" s="2">
        <v>45646</v>
      </c>
      <c r="D843" s="91">
        <v>0</v>
      </c>
      <c r="E843" t="s">
        <v>23</v>
      </c>
      <c r="F843">
        <v>4041908</v>
      </c>
      <c r="G843" t="s">
        <v>252</v>
      </c>
      <c r="H843">
        <v>0</v>
      </c>
      <c r="I843">
        <v>0</v>
      </c>
      <c r="J843">
        <v>0</v>
      </c>
      <c r="M843"/>
    </row>
    <row r="844" spans="1:13" hidden="1" x14ac:dyDescent="0.25">
      <c r="A844" t="s">
        <v>75</v>
      </c>
      <c r="B844" t="s">
        <v>65</v>
      </c>
      <c r="C844" s="2">
        <v>45646</v>
      </c>
      <c r="D844" s="91">
        <v>0</v>
      </c>
      <c r="E844" t="s">
        <v>23</v>
      </c>
      <c r="F844">
        <v>4041909</v>
      </c>
      <c r="G844" t="s">
        <v>252</v>
      </c>
      <c r="H844">
        <v>0</v>
      </c>
      <c r="I844">
        <v>0</v>
      </c>
      <c r="J844">
        <v>0</v>
      </c>
      <c r="M844"/>
    </row>
    <row r="845" spans="1:13" hidden="1" x14ac:dyDescent="0.25">
      <c r="A845" t="s">
        <v>75</v>
      </c>
      <c r="B845" t="s">
        <v>21</v>
      </c>
      <c r="C845" s="2">
        <v>45646</v>
      </c>
      <c r="D845" s="91">
        <v>0</v>
      </c>
      <c r="E845" t="s">
        <v>23</v>
      </c>
      <c r="F845">
        <v>4041912</v>
      </c>
      <c r="G845" t="s">
        <v>252</v>
      </c>
      <c r="H845">
        <v>5</v>
      </c>
      <c r="I845">
        <v>1</v>
      </c>
      <c r="J845">
        <v>5</v>
      </c>
      <c r="M845"/>
    </row>
    <row r="846" spans="1:13" x14ac:dyDescent="0.25">
      <c r="A846" t="s">
        <v>44</v>
      </c>
      <c r="B846" t="s">
        <v>134</v>
      </c>
      <c r="C846" s="2">
        <v>45646</v>
      </c>
      <c r="D846" s="91">
        <v>0</v>
      </c>
      <c r="E846" t="s">
        <v>23</v>
      </c>
      <c r="F846">
        <v>4041915</v>
      </c>
      <c r="G846" t="s">
        <v>252</v>
      </c>
      <c r="H846">
        <v>3.75</v>
      </c>
      <c r="I846">
        <v>1</v>
      </c>
      <c r="J846">
        <v>3.75</v>
      </c>
      <c r="M846"/>
    </row>
    <row r="847" spans="1:13" x14ac:dyDescent="0.25">
      <c r="A847" t="s">
        <v>44</v>
      </c>
      <c r="B847" t="s">
        <v>45</v>
      </c>
      <c r="C847" s="2">
        <v>45646</v>
      </c>
      <c r="D847" s="91">
        <v>0</v>
      </c>
      <c r="E847" t="s">
        <v>23</v>
      </c>
      <c r="F847">
        <v>4041916</v>
      </c>
      <c r="G847" t="s">
        <v>252</v>
      </c>
      <c r="H847">
        <v>3.75</v>
      </c>
      <c r="I847">
        <v>1</v>
      </c>
      <c r="J847">
        <v>3.75</v>
      </c>
      <c r="M847"/>
    </row>
    <row r="848" spans="1:13" x14ac:dyDescent="0.25">
      <c r="A848" t="s">
        <v>44</v>
      </c>
      <c r="B848" t="s">
        <v>145</v>
      </c>
      <c r="C848" s="2">
        <v>45646</v>
      </c>
      <c r="D848" s="91">
        <v>3.75</v>
      </c>
      <c r="E848" t="s">
        <v>23</v>
      </c>
      <c r="F848">
        <v>4041919</v>
      </c>
      <c r="G848" t="s">
        <v>252</v>
      </c>
      <c r="H848">
        <v>3.75</v>
      </c>
      <c r="I848">
        <v>0</v>
      </c>
      <c r="J848">
        <v>0</v>
      </c>
      <c r="M848"/>
    </row>
    <row r="849" spans="1:13" x14ac:dyDescent="0.25">
      <c r="A849" t="s">
        <v>44</v>
      </c>
      <c r="B849" t="s">
        <v>134</v>
      </c>
      <c r="C849" s="2">
        <v>45646</v>
      </c>
      <c r="D849" s="91">
        <v>0</v>
      </c>
      <c r="E849" t="s">
        <v>23</v>
      </c>
      <c r="F849">
        <v>4041920</v>
      </c>
      <c r="G849" t="s">
        <v>252</v>
      </c>
      <c r="H849">
        <v>3.75</v>
      </c>
      <c r="I849">
        <v>1</v>
      </c>
      <c r="J849">
        <v>3.75</v>
      </c>
      <c r="M849"/>
    </row>
    <row r="850" spans="1:13" hidden="1" x14ac:dyDescent="0.25">
      <c r="A850" t="s">
        <v>73</v>
      </c>
      <c r="B850" t="s">
        <v>18</v>
      </c>
      <c r="C850" s="2">
        <v>45646</v>
      </c>
      <c r="D850" s="91">
        <v>0</v>
      </c>
      <c r="E850" t="s">
        <v>23</v>
      </c>
      <c r="F850">
        <v>4041921</v>
      </c>
      <c r="G850" t="s">
        <v>252</v>
      </c>
      <c r="H850">
        <v>0</v>
      </c>
      <c r="I850">
        <v>0</v>
      </c>
      <c r="J850">
        <v>0</v>
      </c>
      <c r="M850"/>
    </row>
    <row r="851" spans="1:13" hidden="1" x14ac:dyDescent="0.25">
      <c r="A851" t="s">
        <v>73</v>
      </c>
      <c r="B851" t="s">
        <v>21</v>
      </c>
      <c r="C851" s="2">
        <v>45646</v>
      </c>
      <c r="D851" s="91">
        <v>0</v>
      </c>
      <c r="E851" t="s">
        <v>23</v>
      </c>
      <c r="F851">
        <v>4041927</v>
      </c>
      <c r="G851" t="s">
        <v>252</v>
      </c>
      <c r="H851">
        <v>0</v>
      </c>
      <c r="I851">
        <v>0</v>
      </c>
      <c r="J851">
        <v>0</v>
      </c>
      <c r="M851"/>
    </row>
    <row r="852" spans="1:13" hidden="1" x14ac:dyDescent="0.25">
      <c r="A852" t="s">
        <v>73</v>
      </c>
      <c r="B852" t="s">
        <v>18</v>
      </c>
      <c r="C852" s="2">
        <v>45646</v>
      </c>
      <c r="D852" s="91">
        <v>0</v>
      </c>
      <c r="E852" t="s">
        <v>23</v>
      </c>
      <c r="F852">
        <v>4041928</v>
      </c>
      <c r="G852" t="s">
        <v>252</v>
      </c>
      <c r="H852">
        <v>0</v>
      </c>
      <c r="I852">
        <v>0</v>
      </c>
      <c r="J852">
        <v>0</v>
      </c>
      <c r="M852"/>
    </row>
    <row r="853" spans="1:13" hidden="1" x14ac:dyDescent="0.25">
      <c r="A853" t="s">
        <v>73</v>
      </c>
      <c r="B853" t="s">
        <v>18</v>
      </c>
      <c r="C853" s="2">
        <v>45646</v>
      </c>
      <c r="D853" s="91">
        <v>0</v>
      </c>
      <c r="E853" t="s">
        <v>23</v>
      </c>
      <c r="F853">
        <v>4041930</v>
      </c>
      <c r="G853" t="s">
        <v>252</v>
      </c>
      <c r="H853">
        <v>0</v>
      </c>
      <c r="I853">
        <v>0</v>
      </c>
      <c r="J853">
        <v>0</v>
      </c>
      <c r="M853"/>
    </row>
    <row r="854" spans="1:13" hidden="1" x14ac:dyDescent="0.25">
      <c r="A854" t="s">
        <v>73</v>
      </c>
      <c r="B854" t="s">
        <v>65</v>
      </c>
      <c r="C854" s="2">
        <v>45646</v>
      </c>
      <c r="D854" s="91">
        <v>0</v>
      </c>
      <c r="E854" t="s">
        <v>23</v>
      </c>
      <c r="F854">
        <v>4041932</v>
      </c>
      <c r="G854" t="s">
        <v>252</v>
      </c>
      <c r="H854">
        <v>0</v>
      </c>
      <c r="I854">
        <v>0</v>
      </c>
      <c r="J854">
        <v>0</v>
      </c>
      <c r="M854"/>
    </row>
    <row r="855" spans="1:13" hidden="1" x14ac:dyDescent="0.25">
      <c r="A855" t="s">
        <v>75</v>
      </c>
      <c r="B855" t="s">
        <v>138</v>
      </c>
      <c r="C855" s="2">
        <v>45646</v>
      </c>
      <c r="D855" s="91">
        <v>0</v>
      </c>
      <c r="E855" t="s">
        <v>37</v>
      </c>
      <c r="F855">
        <v>4041948</v>
      </c>
      <c r="G855" t="s">
        <v>252</v>
      </c>
      <c r="H855">
        <v>0</v>
      </c>
      <c r="I855">
        <v>0</v>
      </c>
      <c r="J855">
        <v>0</v>
      </c>
      <c r="M855"/>
    </row>
    <row r="856" spans="1:13" hidden="1" x14ac:dyDescent="0.25">
      <c r="A856" t="s">
        <v>73</v>
      </c>
      <c r="B856" t="s">
        <v>136</v>
      </c>
      <c r="C856" s="2">
        <v>45642</v>
      </c>
      <c r="D856" s="91">
        <v>0</v>
      </c>
      <c r="E856" t="s">
        <v>37</v>
      </c>
      <c r="F856">
        <v>4041958</v>
      </c>
      <c r="G856" t="s">
        <v>252</v>
      </c>
      <c r="H856">
        <v>0</v>
      </c>
      <c r="I856">
        <v>0</v>
      </c>
      <c r="J856">
        <v>0</v>
      </c>
      <c r="M856"/>
    </row>
    <row r="857" spans="1:13" hidden="1" x14ac:dyDescent="0.25">
      <c r="A857" t="s">
        <v>73</v>
      </c>
      <c r="B857" t="s">
        <v>18</v>
      </c>
      <c r="C857" s="2">
        <v>45646</v>
      </c>
      <c r="D857" s="91">
        <v>0</v>
      </c>
      <c r="E857" t="s">
        <v>23</v>
      </c>
      <c r="F857">
        <v>4041962</v>
      </c>
      <c r="G857" t="s">
        <v>252</v>
      </c>
      <c r="H857">
        <v>0</v>
      </c>
      <c r="I857">
        <v>0</v>
      </c>
      <c r="J857">
        <v>0</v>
      </c>
      <c r="M857"/>
    </row>
    <row r="858" spans="1:13" hidden="1" x14ac:dyDescent="0.25">
      <c r="A858" t="s">
        <v>73</v>
      </c>
      <c r="B858" t="s">
        <v>18</v>
      </c>
      <c r="C858" s="2">
        <v>45646</v>
      </c>
      <c r="D858" s="91">
        <v>0</v>
      </c>
      <c r="E858" t="s">
        <v>23</v>
      </c>
      <c r="F858">
        <v>4041964</v>
      </c>
      <c r="G858" t="s">
        <v>252</v>
      </c>
      <c r="H858">
        <v>0</v>
      </c>
      <c r="I858">
        <v>0</v>
      </c>
      <c r="J858">
        <v>0</v>
      </c>
      <c r="M858"/>
    </row>
    <row r="859" spans="1:13" hidden="1" x14ac:dyDescent="0.25">
      <c r="A859" t="s">
        <v>75</v>
      </c>
      <c r="B859" t="s">
        <v>21</v>
      </c>
      <c r="C859" s="2">
        <v>45642</v>
      </c>
      <c r="D859" s="91">
        <v>5.5</v>
      </c>
      <c r="E859" t="s">
        <v>23</v>
      </c>
      <c r="F859">
        <v>4041976</v>
      </c>
      <c r="G859" t="s">
        <v>252</v>
      </c>
      <c r="H859">
        <v>5.5</v>
      </c>
      <c r="I859">
        <v>0</v>
      </c>
      <c r="J859">
        <v>0</v>
      </c>
      <c r="M859"/>
    </row>
    <row r="860" spans="1:13" hidden="1" x14ac:dyDescent="0.25">
      <c r="A860" t="s">
        <v>75</v>
      </c>
      <c r="B860" t="s">
        <v>21</v>
      </c>
      <c r="C860" s="2">
        <v>45643</v>
      </c>
      <c r="D860" s="91">
        <v>5.5</v>
      </c>
      <c r="E860" t="s">
        <v>23</v>
      </c>
      <c r="F860">
        <v>4041977</v>
      </c>
      <c r="G860" t="s">
        <v>252</v>
      </c>
      <c r="H860">
        <v>5.5</v>
      </c>
      <c r="I860">
        <v>0</v>
      </c>
      <c r="J860">
        <v>0</v>
      </c>
      <c r="M860"/>
    </row>
    <row r="861" spans="1:13" hidden="1" x14ac:dyDescent="0.25">
      <c r="A861" t="s">
        <v>75</v>
      </c>
      <c r="B861" t="s">
        <v>133</v>
      </c>
      <c r="C861" s="2">
        <v>45644</v>
      </c>
      <c r="D861" s="91">
        <v>5.5</v>
      </c>
      <c r="E861" t="s">
        <v>23</v>
      </c>
      <c r="F861">
        <v>4041978</v>
      </c>
      <c r="G861" t="s">
        <v>252</v>
      </c>
      <c r="H861">
        <v>5.5</v>
      </c>
      <c r="I861">
        <v>0</v>
      </c>
      <c r="J861">
        <v>0</v>
      </c>
      <c r="M861"/>
    </row>
    <row r="862" spans="1:13" hidden="1" x14ac:dyDescent="0.25">
      <c r="A862" t="s">
        <v>75</v>
      </c>
      <c r="B862" t="s">
        <v>21</v>
      </c>
      <c r="C862" s="2">
        <v>45646</v>
      </c>
      <c r="D862" s="91">
        <v>5.5</v>
      </c>
      <c r="E862" t="s">
        <v>23</v>
      </c>
      <c r="F862">
        <v>4041980</v>
      </c>
      <c r="G862" t="s">
        <v>252</v>
      </c>
      <c r="H862">
        <v>5.5</v>
      </c>
      <c r="I862">
        <v>0</v>
      </c>
      <c r="J862">
        <v>0</v>
      </c>
      <c r="M862"/>
    </row>
    <row r="863" spans="1:13" hidden="1" x14ac:dyDescent="0.25">
      <c r="A863" t="s">
        <v>75</v>
      </c>
      <c r="B863" t="s">
        <v>136</v>
      </c>
      <c r="C863" s="2">
        <v>45642</v>
      </c>
      <c r="D863" s="91">
        <v>0</v>
      </c>
      <c r="E863" t="s">
        <v>37</v>
      </c>
      <c r="F863">
        <v>4041981</v>
      </c>
      <c r="G863" t="s">
        <v>252</v>
      </c>
      <c r="H863">
        <v>0</v>
      </c>
      <c r="I863">
        <v>0</v>
      </c>
      <c r="J863">
        <v>0</v>
      </c>
      <c r="M863"/>
    </row>
    <row r="864" spans="1:13" hidden="1" x14ac:dyDescent="0.25">
      <c r="A864" t="s">
        <v>75</v>
      </c>
      <c r="B864" t="s">
        <v>21</v>
      </c>
      <c r="C864" s="2">
        <v>45643</v>
      </c>
      <c r="D864" s="91">
        <v>0</v>
      </c>
      <c r="E864" t="s">
        <v>23</v>
      </c>
      <c r="F864">
        <v>4041982</v>
      </c>
      <c r="G864" t="s">
        <v>252</v>
      </c>
      <c r="H864">
        <v>0</v>
      </c>
      <c r="I864">
        <v>0</v>
      </c>
      <c r="J864">
        <v>0</v>
      </c>
      <c r="M864"/>
    </row>
    <row r="865" spans="1:13" hidden="1" x14ac:dyDescent="0.25">
      <c r="A865" t="s">
        <v>75</v>
      </c>
      <c r="B865" t="s">
        <v>21</v>
      </c>
      <c r="C865" s="2">
        <v>45644</v>
      </c>
      <c r="D865" s="91">
        <v>0</v>
      </c>
      <c r="E865" t="s">
        <v>23</v>
      </c>
      <c r="F865">
        <v>4041983</v>
      </c>
      <c r="G865" t="s">
        <v>252</v>
      </c>
      <c r="H865">
        <v>0</v>
      </c>
      <c r="I865">
        <v>0</v>
      </c>
      <c r="J865">
        <v>0</v>
      </c>
      <c r="M865"/>
    </row>
    <row r="866" spans="1:13" hidden="1" x14ac:dyDescent="0.25">
      <c r="A866" t="s">
        <v>73</v>
      </c>
      <c r="B866" t="s">
        <v>21</v>
      </c>
      <c r="C866" s="2">
        <v>45646</v>
      </c>
      <c r="D866" s="91">
        <v>0</v>
      </c>
      <c r="E866" t="s">
        <v>23</v>
      </c>
      <c r="F866">
        <v>4041985</v>
      </c>
      <c r="G866" t="s">
        <v>252</v>
      </c>
      <c r="H866">
        <v>0</v>
      </c>
      <c r="I866">
        <v>0</v>
      </c>
      <c r="J866">
        <v>0</v>
      </c>
      <c r="M866"/>
    </row>
    <row r="867" spans="1:13" hidden="1" x14ac:dyDescent="0.25">
      <c r="A867" t="s">
        <v>75</v>
      </c>
      <c r="B867" t="s">
        <v>140</v>
      </c>
      <c r="C867" s="2">
        <v>45646</v>
      </c>
      <c r="D867" s="91">
        <v>5.5</v>
      </c>
      <c r="E867" t="s">
        <v>23</v>
      </c>
      <c r="F867">
        <v>4041986</v>
      </c>
      <c r="G867" t="s">
        <v>252</v>
      </c>
      <c r="H867">
        <v>5.5</v>
      </c>
      <c r="I867">
        <v>0</v>
      </c>
      <c r="J867">
        <v>0</v>
      </c>
      <c r="M867"/>
    </row>
    <row r="868" spans="1:13" hidden="1" x14ac:dyDescent="0.25">
      <c r="A868" t="s">
        <v>75</v>
      </c>
      <c r="B868" t="s">
        <v>141</v>
      </c>
      <c r="C868" s="2">
        <v>45646</v>
      </c>
      <c r="D868" s="91">
        <v>5.5</v>
      </c>
      <c r="E868" t="s">
        <v>23</v>
      </c>
      <c r="F868">
        <v>4041987</v>
      </c>
      <c r="G868" t="s">
        <v>252</v>
      </c>
      <c r="H868">
        <v>5.5</v>
      </c>
      <c r="I868">
        <v>0</v>
      </c>
      <c r="J868">
        <v>0</v>
      </c>
      <c r="M868"/>
    </row>
    <row r="869" spans="1:13" hidden="1" x14ac:dyDescent="0.25">
      <c r="A869" t="s">
        <v>75</v>
      </c>
      <c r="B869" t="s">
        <v>140</v>
      </c>
      <c r="C869" s="2">
        <v>45642</v>
      </c>
      <c r="D869" s="91">
        <v>0</v>
      </c>
      <c r="E869" t="s">
        <v>23</v>
      </c>
      <c r="F869">
        <v>4041991</v>
      </c>
      <c r="G869" t="s">
        <v>252</v>
      </c>
      <c r="H869">
        <v>0</v>
      </c>
      <c r="I869">
        <v>0</v>
      </c>
      <c r="J869">
        <v>0</v>
      </c>
      <c r="M869"/>
    </row>
    <row r="870" spans="1:13" hidden="1" x14ac:dyDescent="0.25">
      <c r="A870" t="s">
        <v>75</v>
      </c>
      <c r="B870" t="s">
        <v>18</v>
      </c>
      <c r="C870" s="2">
        <v>45643</v>
      </c>
      <c r="D870" s="91">
        <v>0</v>
      </c>
      <c r="E870" t="s">
        <v>23</v>
      </c>
      <c r="F870">
        <v>4041992</v>
      </c>
      <c r="G870" t="s">
        <v>252</v>
      </c>
      <c r="H870">
        <v>0</v>
      </c>
      <c r="I870">
        <v>0</v>
      </c>
      <c r="J870">
        <v>0</v>
      </c>
      <c r="M870"/>
    </row>
    <row r="871" spans="1:13" hidden="1" x14ac:dyDescent="0.25">
      <c r="A871" t="s">
        <v>75</v>
      </c>
      <c r="B871" t="s">
        <v>18</v>
      </c>
      <c r="C871" s="2">
        <v>45644</v>
      </c>
      <c r="D871" s="91">
        <v>0</v>
      </c>
      <c r="E871" t="s">
        <v>23</v>
      </c>
      <c r="F871">
        <v>4041993</v>
      </c>
      <c r="G871" t="s">
        <v>252</v>
      </c>
      <c r="H871">
        <v>0</v>
      </c>
      <c r="I871">
        <v>0</v>
      </c>
      <c r="J871">
        <v>0</v>
      </c>
      <c r="M871"/>
    </row>
    <row r="872" spans="1:13" hidden="1" x14ac:dyDescent="0.25">
      <c r="A872" t="s">
        <v>75</v>
      </c>
      <c r="B872" t="s">
        <v>133</v>
      </c>
      <c r="C872" s="2">
        <v>45645</v>
      </c>
      <c r="D872" s="91">
        <v>0</v>
      </c>
      <c r="E872" t="s">
        <v>23</v>
      </c>
      <c r="F872">
        <v>4041994</v>
      </c>
      <c r="G872" t="s">
        <v>252</v>
      </c>
      <c r="H872">
        <v>0</v>
      </c>
      <c r="I872">
        <v>0</v>
      </c>
      <c r="J872">
        <v>0</v>
      </c>
      <c r="M872"/>
    </row>
    <row r="873" spans="1:13" hidden="1" x14ac:dyDescent="0.25">
      <c r="A873" t="s">
        <v>75</v>
      </c>
      <c r="B873" t="s">
        <v>141</v>
      </c>
      <c r="C873" s="2">
        <v>45646</v>
      </c>
      <c r="D873" s="91">
        <v>0</v>
      </c>
      <c r="E873" t="s">
        <v>23</v>
      </c>
      <c r="F873">
        <v>4041995</v>
      </c>
      <c r="G873" t="s">
        <v>252</v>
      </c>
      <c r="H873">
        <v>0</v>
      </c>
      <c r="I873">
        <v>0</v>
      </c>
      <c r="J873">
        <v>0</v>
      </c>
      <c r="M873"/>
    </row>
    <row r="874" spans="1:13" x14ac:dyDescent="0.25">
      <c r="A874" t="s">
        <v>44</v>
      </c>
      <c r="B874" t="s">
        <v>132</v>
      </c>
      <c r="C874" s="2">
        <v>45642</v>
      </c>
      <c r="D874" s="91">
        <v>0</v>
      </c>
      <c r="E874" t="s">
        <v>23</v>
      </c>
      <c r="F874">
        <v>4041996</v>
      </c>
      <c r="G874" t="s">
        <v>252</v>
      </c>
      <c r="H874">
        <v>3.75</v>
      </c>
      <c r="I874">
        <v>1</v>
      </c>
      <c r="J874">
        <v>3.75</v>
      </c>
      <c r="M874"/>
    </row>
    <row r="875" spans="1:13" hidden="1" x14ac:dyDescent="0.25">
      <c r="A875" t="s">
        <v>75</v>
      </c>
      <c r="B875" t="s">
        <v>140</v>
      </c>
      <c r="C875" s="2">
        <v>45642</v>
      </c>
      <c r="D875" s="91">
        <v>0</v>
      </c>
      <c r="E875" t="s">
        <v>23</v>
      </c>
      <c r="F875">
        <v>4041997</v>
      </c>
      <c r="G875" t="s">
        <v>252</v>
      </c>
      <c r="H875">
        <v>0</v>
      </c>
      <c r="I875">
        <v>0</v>
      </c>
      <c r="J875">
        <v>0</v>
      </c>
      <c r="M875"/>
    </row>
    <row r="876" spans="1:13" x14ac:dyDescent="0.25">
      <c r="A876" t="s">
        <v>44</v>
      </c>
      <c r="B876" t="s">
        <v>117</v>
      </c>
      <c r="C876" s="2">
        <v>45643</v>
      </c>
      <c r="D876" s="91">
        <v>0</v>
      </c>
      <c r="E876" t="s">
        <v>23</v>
      </c>
      <c r="F876">
        <v>4041998</v>
      </c>
      <c r="G876" t="s">
        <v>252</v>
      </c>
      <c r="H876">
        <v>3.75</v>
      </c>
      <c r="I876">
        <v>1</v>
      </c>
      <c r="J876">
        <v>3.75</v>
      </c>
      <c r="M876"/>
    </row>
    <row r="877" spans="1:13" hidden="1" x14ac:dyDescent="0.25">
      <c r="A877" t="s">
        <v>75</v>
      </c>
      <c r="B877" t="s">
        <v>137</v>
      </c>
      <c r="C877" s="2">
        <v>45643</v>
      </c>
      <c r="D877" s="91">
        <v>0</v>
      </c>
      <c r="E877" t="s">
        <v>23</v>
      </c>
      <c r="F877">
        <v>4041999</v>
      </c>
      <c r="G877" t="s">
        <v>252</v>
      </c>
      <c r="H877">
        <v>0</v>
      </c>
      <c r="I877">
        <v>0</v>
      </c>
      <c r="J877">
        <v>0</v>
      </c>
      <c r="M877"/>
    </row>
    <row r="878" spans="1:13" x14ac:dyDescent="0.25">
      <c r="A878" t="s">
        <v>44</v>
      </c>
      <c r="B878" t="s">
        <v>117</v>
      </c>
      <c r="C878" s="2">
        <v>45644</v>
      </c>
      <c r="D878" s="91">
        <v>0</v>
      </c>
      <c r="E878" t="s">
        <v>23</v>
      </c>
      <c r="F878">
        <v>4042001</v>
      </c>
      <c r="G878" t="s">
        <v>252</v>
      </c>
      <c r="H878">
        <v>3.75</v>
      </c>
      <c r="I878">
        <v>1</v>
      </c>
      <c r="J878">
        <v>3.75</v>
      </c>
      <c r="M878"/>
    </row>
    <row r="879" spans="1:13" x14ac:dyDescent="0.25">
      <c r="A879" t="s">
        <v>44</v>
      </c>
      <c r="B879" t="s">
        <v>134</v>
      </c>
      <c r="C879" s="2">
        <v>45644</v>
      </c>
      <c r="D879" s="91">
        <v>0</v>
      </c>
      <c r="E879" t="s">
        <v>23</v>
      </c>
      <c r="F879">
        <v>4042002</v>
      </c>
      <c r="G879" t="s">
        <v>252</v>
      </c>
      <c r="H879">
        <v>3.75</v>
      </c>
      <c r="I879">
        <v>1</v>
      </c>
      <c r="J879">
        <v>3.75</v>
      </c>
      <c r="M879"/>
    </row>
    <row r="880" spans="1:13" x14ac:dyDescent="0.25">
      <c r="A880" t="s">
        <v>44</v>
      </c>
      <c r="B880" t="s">
        <v>117</v>
      </c>
      <c r="C880" s="2">
        <v>45646</v>
      </c>
      <c r="D880" s="91">
        <v>3.75</v>
      </c>
      <c r="E880" t="s">
        <v>23</v>
      </c>
      <c r="F880">
        <v>4042003</v>
      </c>
      <c r="G880" t="s">
        <v>252</v>
      </c>
      <c r="H880">
        <v>3.75</v>
      </c>
      <c r="I880">
        <v>0</v>
      </c>
      <c r="J880">
        <v>0</v>
      </c>
      <c r="M880"/>
    </row>
    <row r="881" spans="1:13" x14ac:dyDescent="0.25">
      <c r="A881" t="s">
        <v>44</v>
      </c>
      <c r="B881" t="s">
        <v>134</v>
      </c>
      <c r="C881" s="2">
        <v>45646</v>
      </c>
      <c r="D881" s="91">
        <v>0</v>
      </c>
      <c r="E881" t="s">
        <v>23</v>
      </c>
      <c r="F881">
        <v>4042004</v>
      </c>
      <c r="G881" t="s">
        <v>252</v>
      </c>
      <c r="H881">
        <v>3.75</v>
      </c>
      <c r="I881">
        <v>1</v>
      </c>
      <c r="J881">
        <v>3.75</v>
      </c>
      <c r="M881"/>
    </row>
    <row r="882" spans="1:13" hidden="1" x14ac:dyDescent="0.25">
      <c r="A882" t="s">
        <v>75</v>
      </c>
      <c r="B882" t="s">
        <v>142</v>
      </c>
      <c r="C882" s="2">
        <v>45644</v>
      </c>
      <c r="D882" s="91">
        <v>0</v>
      </c>
      <c r="E882" t="s">
        <v>23</v>
      </c>
      <c r="F882">
        <v>4042005</v>
      </c>
      <c r="G882" t="s">
        <v>252</v>
      </c>
      <c r="H882">
        <v>0</v>
      </c>
      <c r="I882">
        <v>0</v>
      </c>
      <c r="J882">
        <v>0</v>
      </c>
      <c r="M882"/>
    </row>
    <row r="883" spans="1:13" hidden="1" x14ac:dyDescent="0.25">
      <c r="A883" t="s">
        <v>75</v>
      </c>
      <c r="B883" t="s">
        <v>133</v>
      </c>
      <c r="C883" s="2">
        <v>45645</v>
      </c>
      <c r="D883" s="91">
        <v>0</v>
      </c>
      <c r="E883" t="s">
        <v>23</v>
      </c>
      <c r="F883">
        <v>4042006</v>
      </c>
      <c r="G883" t="s">
        <v>252</v>
      </c>
      <c r="H883">
        <v>0</v>
      </c>
      <c r="I883">
        <v>0</v>
      </c>
      <c r="J883">
        <v>0</v>
      </c>
      <c r="M883"/>
    </row>
    <row r="884" spans="1:13" hidden="1" x14ac:dyDescent="0.25">
      <c r="A884" t="s">
        <v>75</v>
      </c>
      <c r="B884" t="s">
        <v>133</v>
      </c>
      <c r="C884" s="2">
        <v>45646</v>
      </c>
      <c r="D884" s="91">
        <v>0</v>
      </c>
      <c r="E884" t="s">
        <v>23</v>
      </c>
      <c r="F884">
        <v>4042009</v>
      </c>
      <c r="G884" t="s">
        <v>252</v>
      </c>
      <c r="H884">
        <v>0</v>
      </c>
      <c r="I884">
        <v>0</v>
      </c>
      <c r="J884">
        <v>0</v>
      </c>
      <c r="M884"/>
    </row>
    <row r="885" spans="1:13" x14ac:dyDescent="0.25">
      <c r="A885" t="s">
        <v>44</v>
      </c>
      <c r="B885" t="s">
        <v>145</v>
      </c>
      <c r="C885" s="2">
        <v>45642</v>
      </c>
      <c r="D885" s="91">
        <v>0</v>
      </c>
      <c r="E885" t="s">
        <v>23</v>
      </c>
      <c r="F885">
        <v>4042014</v>
      </c>
      <c r="G885" t="s">
        <v>252</v>
      </c>
      <c r="H885">
        <v>3.75</v>
      </c>
      <c r="I885">
        <v>1</v>
      </c>
      <c r="J885">
        <v>3.75</v>
      </c>
      <c r="M885"/>
    </row>
    <row r="886" spans="1:13" x14ac:dyDescent="0.25">
      <c r="A886" t="s">
        <v>44</v>
      </c>
      <c r="B886" t="s">
        <v>18</v>
      </c>
      <c r="C886" s="2">
        <v>45642</v>
      </c>
      <c r="D886" s="91">
        <v>0</v>
      </c>
      <c r="E886" t="s">
        <v>20</v>
      </c>
      <c r="F886">
        <v>4042031</v>
      </c>
      <c r="G886" t="s">
        <v>252</v>
      </c>
      <c r="H886">
        <v>3.75</v>
      </c>
      <c r="I886">
        <v>1</v>
      </c>
      <c r="J886">
        <v>3.75</v>
      </c>
      <c r="M886"/>
    </row>
    <row r="887" spans="1:13" hidden="1" x14ac:dyDescent="0.25">
      <c r="A887" t="s">
        <v>73</v>
      </c>
      <c r="B887" t="s">
        <v>65</v>
      </c>
      <c r="C887" s="2">
        <v>45642</v>
      </c>
      <c r="D887" s="91">
        <v>3.75</v>
      </c>
      <c r="E887" t="s">
        <v>23</v>
      </c>
      <c r="F887">
        <v>4042038</v>
      </c>
      <c r="G887" t="s">
        <v>252</v>
      </c>
      <c r="H887">
        <v>3.75</v>
      </c>
      <c r="I887">
        <v>0</v>
      </c>
      <c r="J887">
        <v>0</v>
      </c>
      <c r="M887"/>
    </row>
    <row r="888" spans="1:13" hidden="1" x14ac:dyDescent="0.25">
      <c r="A888" t="s">
        <v>75</v>
      </c>
      <c r="B888" t="s">
        <v>21</v>
      </c>
      <c r="C888" s="2">
        <v>45643</v>
      </c>
      <c r="D888" s="91">
        <v>3.75</v>
      </c>
      <c r="E888" t="s">
        <v>23</v>
      </c>
      <c r="F888">
        <v>4042047</v>
      </c>
      <c r="G888" t="s">
        <v>252</v>
      </c>
      <c r="H888">
        <v>3.75</v>
      </c>
      <c r="I888">
        <v>0</v>
      </c>
      <c r="J888">
        <v>0</v>
      </c>
      <c r="M888"/>
    </row>
    <row r="889" spans="1:13" hidden="1" x14ac:dyDescent="0.25">
      <c r="A889" t="s">
        <v>75</v>
      </c>
      <c r="B889" t="s">
        <v>140</v>
      </c>
      <c r="C889" s="2">
        <v>45643</v>
      </c>
      <c r="D889" s="91">
        <v>5</v>
      </c>
      <c r="E889" t="s">
        <v>23</v>
      </c>
      <c r="F889">
        <v>4042048</v>
      </c>
      <c r="G889" t="s">
        <v>252</v>
      </c>
      <c r="H889">
        <v>5</v>
      </c>
      <c r="I889">
        <v>0</v>
      </c>
      <c r="J889">
        <v>0</v>
      </c>
      <c r="M889"/>
    </row>
    <row r="890" spans="1:13" hidden="1" x14ac:dyDescent="0.25">
      <c r="A890" t="s">
        <v>73</v>
      </c>
      <c r="B890" t="s">
        <v>137</v>
      </c>
      <c r="C890" s="2">
        <v>45642</v>
      </c>
      <c r="D890" s="91">
        <v>0</v>
      </c>
      <c r="E890" t="s">
        <v>23</v>
      </c>
      <c r="F890">
        <v>4042058</v>
      </c>
      <c r="G890" t="s">
        <v>252</v>
      </c>
      <c r="H890">
        <v>0</v>
      </c>
      <c r="I890">
        <v>0</v>
      </c>
      <c r="J890">
        <v>0</v>
      </c>
      <c r="M890"/>
    </row>
    <row r="891" spans="1:13" hidden="1" x14ac:dyDescent="0.25">
      <c r="A891" t="s">
        <v>73</v>
      </c>
      <c r="B891" t="s">
        <v>140</v>
      </c>
      <c r="C891" s="2">
        <v>45643</v>
      </c>
      <c r="D891" s="91">
        <v>5</v>
      </c>
      <c r="E891" t="s">
        <v>23</v>
      </c>
      <c r="F891">
        <v>4042063</v>
      </c>
      <c r="G891" t="s">
        <v>252</v>
      </c>
      <c r="H891">
        <v>5</v>
      </c>
      <c r="I891">
        <v>0</v>
      </c>
      <c r="J891">
        <v>0</v>
      </c>
      <c r="M891"/>
    </row>
    <row r="892" spans="1:13" hidden="1" x14ac:dyDescent="0.25">
      <c r="A892" t="s">
        <v>75</v>
      </c>
      <c r="B892" t="s">
        <v>18</v>
      </c>
      <c r="C892" s="2">
        <v>45643</v>
      </c>
      <c r="D892" s="91">
        <v>0</v>
      </c>
      <c r="E892" t="s">
        <v>20</v>
      </c>
      <c r="F892">
        <v>4042067</v>
      </c>
      <c r="G892" t="s">
        <v>252</v>
      </c>
      <c r="H892">
        <v>5.5</v>
      </c>
      <c r="I892">
        <v>1</v>
      </c>
      <c r="J892">
        <v>5.5</v>
      </c>
      <c r="M892"/>
    </row>
    <row r="893" spans="1:13" hidden="1" x14ac:dyDescent="0.25">
      <c r="A893" t="s">
        <v>73</v>
      </c>
      <c r="B893" t="s">
        <v>140</v>
      </c>
      <c r="C893" s="2">
        <v>45646</v>
      </c>
      <c r="D893" s="91">
        <v>5</v>
      </c>
      <c r="E893" t="s">
        <v>23</v>
      </c>
      <c r="F893">
        <v>4042077</v>
      </c>
      <c r="G893" t="s">
        <v>252</v>
      </c>
      <c r="H893">
        <v>5</v>
      </c>
      <c r="I893">
        <v>0</v>
      </c>
      <c r="J893">
        <v>0</v>
      </c>
      <c r="M893"/>
    </row>
    <row r="894" spans="1:13" hidden="1" x14ac:dyDescent="0.25">
      <c r="A894" t="s">
        <v>75</v>
      </c>
      <c r="B894" t="s">
        <v>18</v>
      </c>
      <c r="C894" s="2">
        <v>45643</v>
      </c>
      <c r="D894" s="91">
        <v>5.5</v>
      </c>
      <c r="E894" t="s">
        <v>23</v>
      </c>
      <c r="F894">
        <v>4042082</v>
      </c>
      <c r="G894" t="s">
        <v>252</v>
      </c>
      <c r="H894">
        <v>5.5</v>
      </c>
      <c r="I894">
        <v>0</v>
      </c>
      <c r="J894">
        <v>0</v>
      </c>
      <c r="M894"/>
    </row>
    <row r="895" spans="1:13" hidden="1" x14ac:dyDescent="0.25">
      <c r="A895" t="s">
        <v>75</v>
      </c>
      <c r="B895" t="s">
        <v>144</v>
      </c>
      <c r="C895" s="2">
        <v>45645</v>
      </c>
      <c r="D895" s="91">
        <v>5.5</v>
      </c>
      <c r="E895" t="s">
        <v>37</v>
      </c>
      <c r="F895">
        <v>4042083</v>
      </c>
      <c r="G895" t="s">
        <v>252</v>
      </c>
      <c r="H895">
        <v>5.5</v>
      </c>
      <c r="I895">
        <v>0</v>
      </c>
      <c r="J895">
        <v>0</v>
      </c>
      <c r="M895"/>
    </row>
    <row r="896" spans="1:13" hidden="1" x14ac:dyDescent="0.25">
      <c r="A896" t="s">
        <v>75</v>
      </c>
      <c r="B896" t="s">
        <v>135</v>
      </c>
      <c r="C896" s="2">
        <v>45643</v>
      </c>
      <c r="D896" s="91">
        <v>3</v>
      </c>
      <c r="E896" t="s">
        <v>23</v>
      </c>
      <c r="F896">
        <v>4042084</v>
      </c>
      <c r="G896" t="s">
        <v>252</v>
      </c>
      <c r="H896">
        <v>3</v>
      </c>
      <c r="I896">
        <v>0</v>
      </c>
      <c r="J896">
        <v>0</v>
      </c>
      <c r="M896"/>
    </row>
    <row r="897" spans="1:13" hidden="1" x14ac:dyDescent="0.25">
      <c r="A897" t="s">
        <v>75</v>
      </c>
      <c r="B897" t="s">
        <v>135</v>
      </c>
      <c r="C897" s="2">
        <v>45645</v>
      </c>
      <c r="D897" s="91">
        <v>3</v>
      </c>
      <c r="E897" t="s">
        <v>23</v>
      </c>
      <c r="F897">
        <v>4042085</v>
      </c>
      <c r="G897" t="s">
        <v>252</v>
      </c>
      <c r="H897">
        <v>3</v>
      </c>
      <c r="I897">
        <v>0</v>
      </c>
      <c r="J897">
        <v>0</v>
      </c>
      <c r="M897"/>
    </row>
    <row r="898" spans="1:13" x14ac:dyDescent="0.25">
      <c r="A898" t="s">
        <v>44</v>
      </c>
      <c r="B898" t="s">
        <v>145</v>
      </c>
      <c r="C898" s="2">
        <v>45646</v>
      </c>
      <c r="D898" s="91">
        <v>0</v>
      </c>
      <c r="E898" t="s">
        <v>23</v>
      </c>
      <c r="F898">
        <v>4042091</v>
      </c>
      <c r="G898" t="s">
        <v>252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44</v>
      </c>
      <c r="B899" t="s">
        <v>145</v>
      </c>
      <c r="C899" s="2">
        <v>45646</v>
      </c>
      <c r="D899" s="91">
        <v>0</v>
      </c>
      <c r="E899" t="s">
        <v>23</v>
      </c>
      <c r="F899">
        <v>4042092</v>
      </c>
      <c r="G899" t="s">
        <v>252</v>
      </c>
      <c r="H899">
        <v>3.75</v>
      </c>
      <c r="I899">
        <v>1</v>
      </c>
      <c r="J899">
        <v>3.75</v>
      </c>
      <c r="M899"/>
    </row>
    <row r="900" spans="1:13" x14ac:dyDescent="0.25">
      <c r="A900" t="s">
        <v>44</v>
      </c>
      <c r="B900" t="s">
        <v>142</v>
      </c>
      <c r="C900" s="2">
        <v>45646</v>
      </c>
      <c r="D900" s="91">
        <v>0</v>
      </c>
      <c r="E900" t="s">
        <v>23</v>
      </c>
      <c r="F900">
        <v>4042093</v>
      </c>
      <c r="G900" t="s">
        <v>252</v>
      </c>
      <c r="H900">
        <v>3.75</v>
      </c>
      <c r="I900">
        <v>1</v>
      </c>
      <c r="J900">
        <v>3.75</v>
      </c>
      <c r="M900"/>
    </row>
    <row r="901" spans="1:13" x14ac:dyDescent="0.25">
      <c r="A901" t="s">
        <v>44</v>
      </c>
      <c r="B901" t="s">
        <v>134</v>
      </c>
      <c r="C901" s="2">
        <v>45646</v>
      </c>
      <c r="D901" s="91">
        <v>0</v>
      </c>
      <c r="E901" t="s">
        <v>23</v>
      </c>
      <c r="F901">
        <v>4042094</v>
      </c>
      <c r="G901" t="s">
        <v>252</v>
      </c>
      <c r="H901">
        <v>3.75</v>
      </c>
      <c r="I901">
        <v>1</v>
      </c>
      <c r="J901">
        <v>3.75</v>
      </c>
      <c r="M901"/>
    </row>
    <row r="902" spans="1:13" hidden="1" x14ac:dyDescent="0.25">
      <c r="A902" t="s">
        <v>75</v>
      </c>
      <c r="B902" t="s">
        <v>65</v>
      </c>
      <c r="C902" s="2">
        <v>45643</v>
      </c>
      <c r="D902" s="91">
        <v>0</v>
      </c>
      <c r="E902" t="s">
        <v>23</v>
      </c>
      <c r="F902">
        <v>4042099</v>
      </c>
      <c r="G902" t="s">
        <v>252</v>
      </c>
      <c r="H902">
        <v>0</v>
      </c>
      <c r="I902">
        <v>0</v>
      </c>
      <c r="J902">
        <v>0</v>
      </c>
      <c r="M902"/>
    </row>
    <row r="903" spans="1:13" hidden="1" x14ac:dyDescent="0.25">
      <c r="A903" t="s">
        <v>75</v>
      </c>
      <c r="B903" t="s">
        <v>136</v>
      </c>
      <c r="C903" s="2">
        <v>45645</v>
      </c>
      <c r="D903" s="91">
        <v>0</v>
      </c>
      <c r="E903" t="s">
        <v>37</v>
      </c>
      <c r="F903">
        <v>4042101</v>
      </c>
      <c r="G903" t="s">
        <v>252</v>
      </c>
      <c r="H903">
        <v>0</v>
      </c>
      <c r="I903">
        <v>0</v>
      </c>
      <c r="J903">
        <v>0</v>
      </c>
      <c r="M903"/>
    </row>
    <row r="904" spans="1:13" hidden="1" x14ac:dyDescent="0.25">
      <c r="A904" t="s">
        <v>75</v>
      </c>
      <c r="B904" t="s">
        <v>18</v>
      </c>
      <c r="C904" s="2">
        <v>45646</v>
      </c>
      <c r="D904" s="91">
        <v>0</v>
      </c>
      <c r="E904" t="s">
        <v>23</v>
      </c>
      <c r="F904">
        <v>4042102</v>
      </c>
      <c r="G904" t="s">
        <v>252</v>
      </c>
      <c r="H904">
        <v>0</v>
      </c>
      <c r="I904">
        <v>0</v>
      </c>
      <c r="J904">
        <v>0</v>
      </c>
      <c r="M904"/>
    </row>
    <row r="905" spans="1:13" x14ac:dyDescent="0.25">
      <c r="A905" t="s">
        <v>44</v>
      </c>
      <c r="B905" t="s">
        <v>18</v>
      </c>
      <c r="C905" s="2">
        <v>45646</v>
      </c>
      <c r="D905" s="91">
        <v>3.75</v>
      </c>
      <c r="E905" t="s">
        <v>20</v>
      </c>
      <c r="F905">
        <v>4042112</v>
      </c>
      <c r="G905" t="s">
        <v>252</v>
      </c>
      <c r="H905">
        <v>3.75</v>
      </c>
      <c r="I905">
        <v>0</v>
      </c>
      <c r="J905">
        <v>0</v>
      </c>
      <c r="M905"/>
    </row>
    <row r="906" spans="1:13" x14ac:dyDescent="0.25">
      <c r="A906" t="s">
        <v>44</v>
      </c>
      <c r="B906" t="s">
        <v>18</v>
      </c>
      <c r="C906" s="2">
        <v>45643</v>
      </c>
      <c r="D906" s="91">
        <v>0</v>
      </c>
      <c r="E906" t="s">
        <v>20</v>
      </c>
      <c r="F906">
        <v>4042114</v>
      </c>
      <c r="G906" t="s">
        <v>252</v>
      </c>
      <c r="H906">
        <v>3.75</v>
      </c>
      <c r="I906">
        <v>1</v>
      </c>
      <c r="J906">
        <v>3.75</v>
      </c>
      <c r="M906"/>
    </row>
    <row r="907" spans="1:13" x14ac:dyDescent="0.25">
      <c r="A907" t="s">
        <v>44</v>
      </c>
      <c r="B907" t="s">
        <v>45</v>
      </c>
      <c r="C907" s="2">
        <v>45643</v>
      </c>
      <c r="D907" s="91">
        <v>0</v>
      </c>
      <c r="E907" t="s">
        <v>23</v>
      </c>
      <c r="F907">
        <v>4042115</v>
      </c>
      <c r="G907" t="s">
        <v>252</v>
      </c>
      <c r="H907">
        <v>3.75</v>
      </c>
      <c r="I907">
        <v>1</v>
      </c>
      <c r="J907">
        <v>3.75</v>
      </c>
      <c r="M907"/>
    </row>
    <row r="908" spans="1:13" hidden="1" x14ac:dyDescent="0.25">
      <c r="A908" t="s">
        <v>73</v>
      </c>
      <c r="B908" t="s">
        <v>21</v>
      </c>
      <c r="C908" s="2">
        <v>45642</v>
      </c>
      <c r="D908" s="91">
        <v>0</v>
      </c>
      <c r="E908" t="s">
        <v>23</v>
      </c>
      <c r="F908">
        <v>4042123</v>
      </c>
      <c r="G908" t="s">
        <v>252</v>
      </c>
      <c r="H908">
        <v>5</v>
      </c>
      <c r="I908">
        <v>1</v>
      </c>
      <c r="J908">
        <v>5</v>
      </c>
      <c r="M908"/>
    </row>
    <row r="909" spans="1:13" hidden="1" x14ac:dyDescent="0.25">
      <c r="A909" t="s">
        <v>73</v>
      </c>
      <c r="B909" t="s">
        <v>136</v>
      </c>
      <c r="C909" s="2">
        <v>45643</v>
      </c>
      <c r="D909" s="91">
        <v>5</v>
      </c>
      <c r="E909" t="s">
        <v>23</v>
      </c>
      <c r="F909">
        <v>4042124</v>
      </c>
      <c r="G909" t="s">
        <v>252</v>
      </c>
      <c r="H909">
        <v>5</v>
      </c>
      <c r="I909">
        <v>0</v>
      </c>
      <c r="J909">
        <v>0</v>
      </c>
      <c r="M909"/>
    </row>
    <row r="910" spans="1:13" hidden="1" x14ac:dyDescent="0.25">
      <c r="A910" t="s">
        <v>73</v>
      </c>
      <c r="B910" t="s">
        <v>135</v>
      </c>
      <c r="C910" s="2">
        <v>45644</v>
      </c>
      <c r="D910" s="91">
        <v>5</v>
      </c>
      <c r="E910" t="s">
        <v>23</v>
      </c>
      <c r="F910">
        <v>4042125</v>
      </c>
      <c r="G910" t="s">
        <v>252</v>
      </c>
      <c r="H910">
        <v>5</v>
      </c>
      <c r="I910">
        <v>0</v>
      </c>
      <c r="J910">
        <v>0</v>
      </c>
      <c r="M910"/>
    </row>
    <row r="911" spans="1:13" hidden="1" x14ac:dyDescent="0.25">
      <c r="A911" t="s">
        <v>73</v>
      </c>
      <c r="B911" t="s">
        <v>136</v>
      </c>
      <c r="C911" s="2">
        <v>45646</v>
      </c>
      <c r="D911" s="91">
        <v>5</v>
      </c>
      <c r="E911" t="s">
        <v>23</v>
      </c>
      <c r="F911">
        <v>4042127</v>
      </c>
      <c r="G911" t="s">
        <v>252</v>
      </c>
      <c r="H911">
        <v>5</v>
      </c>
      <c r="I911">
        <v>0</v>
      </c>
      <c r="J911">
        <v>0</v>
      </c>
      <c r="M911"/>
    </row>
    <row r="912" spans="1:13" hidden="1" x14ac:dyDescent="0.25">
      <c r="A912" t="s">
        <v>75</v>
      </c>
      <c r="B912" t="s">
        <v>136</v>
      </c>
      <c r="C912" s="2">
        <v>45642</v>
      </c>
      <c r="D912" s="91">
        <v>10.5</v>
      </c>
      <c r="E912" t="s">
        <v>37</v>
      </c>
      <c r="F912">
        <v>4042128</v>
      </c>
      <c r="G912" t="s">
        <v>252</v>
      </c>
      <c r="H912">
        <v>10.5</v>
      </c>
      <c r="I912">
        <v>0</v>
      </c>
      <c r="J912">
        <v>0</v>
      </c>
      <c r="M912"/>
    </row>
    <row r="913" spans="1:13" hidden="1" x14ac:dyDescent="0.25">
      <c r="A913" t="s">
        <v>75</v>
      </c>
      <c r="B913" t="s">
        <v>18</v>
      </c>
      <c r="C913" s="2">
        <v>45642</v>
      </c>
      <c r="D913" s="91">
        <v>10</v>
      </c>
      <c r="E913" t="s">
        <v>23</v>
      </c>
      <c r="F913">
        <v>4042129</v>
      </c>
      <c r="G913" t="s">
        <v>252</v>
      </c>
      <c r="H913">
        <v>10</v>
      </c>
      <c r="I913">
        <v>0</v>
      </c>
      <c r="J913">
        <v>0</v>
      </c>
      <c r="M913"/>
    </row>
    <row r="914" spans="1:13" hidden="1" x14ac:dyDescent="0.25">
      <c r="A914" t="s">
        <v>73</v>
      </c>
      <c r="B914" t="s">
        <v>137</v>
      </c>
      <c r="C914" s="2">
        <v>45642</v>
      </c>
      <c r="D914" s="91">
        <v>0</v>
      </c>
      <c r="E914" t="s">
        <v>23</v>
      </c>
      <c r="F914">
        <v>4042134</v>
      </c>
      <c r="G914" t="s">
        <v>252</v>
      </c>
      <c r="H914">
        <v>0</v>
      </c>
      <c r="I914">
        <v>0</v>
      </c>
      <c r="J914">
        <v>0</v>
      </c>
      <c r="M914"/>
    </row>
    <row r="915" spans="1:13" hidden="1" x14ac:dyDescent="0.25">
      <c r="A915" t="s">
        <v>73</v>
      </c>
      <c r="B915" t="s">
        <v>18</v>
      </c>
      <c r="C915" s="2">
        <v>45642</v>
      </c>
      <c r="D915" s="91">
        <v>5</v>
      </c>
      <c r="E915" t="s">
        <v>20</v>
      </c>
      <c r="F915">
        <v>4042142</v>
      </c>
      <c r="G915" t="s">
        <v>252</v>
      </c>
      <c r="H915">
        <v>5</v>
      </c>
      <c r="I915">
        <v>0</v>
      </c>
      <c r="J915">
        <v>0</v>
      </c>
      <c r="M915"/>
    </row>
    <row r="916" spans="1:13" hidden="1" x14ac:dyDescent="0.25">
      <c r="A916" t="s">
        <v>75</v>
      </c>
      <c r="B916" t="s">
        <v>142</v>
      </c>
      <c r="C916" s="2">
        <v>45644</v>
      </c>
      <c r="D916" s="91">
        <v>0</v>
      </c>
      <c r="E916" t="s">
        <v>23</v>
      </c>
      <c r="F916">
        <v>4042145</v>
      </c>
      <c r="G916" t="s">
        <v>252</v>
      </c>
      <c r="H916">
        <v>0</v>
      </c>
      <c r="I916">
        <v>0</v>
      </c>
      <c r="J916">
        <v>0</v>
      </c>
      <c r="M916"/>
    </row>
    <row r="917" spans="1:13" hidden="1" x14ac:dyDescent="0.25">
      <c r="A917" t="s">
        <v>73</v>
      </c>
      <c r="B917" t="s">
        <v>143</v>
      </c>
      <c r="C917" s="2">
        <v>45642</v>
      </c>
      <c r="D917" s="91">
        <v>5</v>
      </c>
      <c r="E917" t="s">
        <v>23</v>
      </c>
      <c r="F917">
        <v>4042150</v>
      </c>
      <c r="G917" t="s">
        <v>252</v>
      </c>
      <c r="H917">
        <v>5</v>
      </c>
      <c r="I917">
        <v>0</v>
      </c>
      <c r="J917">
        <v>0</v>
      </c>
      <c r="M917"/>
    </row>
    <row r="918" spans="1:13" hidden="1" x14ac:dyDescent="0.25">
      <c r="A918" t="s">
        <v>73</v>
      </c>
      <c r="B918" t="s">
        <v>18</v>
      </c>
      <c r="C918" s="2">
        <v>45644</v>
      </c>
      <c r="D918" s="91">
        <v>0</v>
      </c>
      <c r="E918" t="s">
        <v>20</v>
      </c>
      <c r="F918">
        <v>4042153</v>
      </c>
      <c r="G918" t="s">
        <v>252</v>
      </c>
      <c r="H918">
        <v>0</v>
      </c>
      <c r="I918">
        <v>0</v>
      </c>
      <c r="J918">
        <v>0</v>
      </c>
      <c r="M918"/>
    </row>
    <row r="919" spans="1:13" hidden="1" x14ac:dyDescent="0.25">
      <c r="A919" t="s">
        <v>73</v>
      </c>
      <c r="B919" t="s">
        <v>21</v>
      </c>
      <c r="C919" s="2">
        <v>45642</v>
      </c>
      <c r="D919" s="91">
        <v>5</v>
      </c>
      <c r="E919" t="s">
        <v>23</v>
      </c>
      <c r="F919">
        <v>4042160</v>
      </c>
      <c r="G919" t="s">
        <v>252</v>
      </c>
      <c r="H919">
        <v>5</v>
      </c>
      <c r="I919">
        <v>0</v>
      </c>
      <c r="J919">
        <v>0</v>
      </c>
      <c r="M919"/>
    </row>
    <row r="920" spans="1:13" hidden="1" x14ac:dyDescent="0.25">
      <c r="A920" t="s">
        <v>73</v>
      </c>
      <c r="B920" t="s">
        <v>18</v>
      </c>
      <c r="C920" s="2">
        <v>45643</v>
      </c>
      <c r="D920" s="91">
        <v>0</v>
      </c>
      <c r="E920" t="s">
        <v>23</v>
      </c>
      <c r="F920">
        <v>4042161</v>
      </c>
      <c r="G920" t="s">
        <v>252</v>
      </c>
      <c r="H920">
        <v>5</v>
      </c>
      <c r="I920">
        <v>1</v>
      </c>
      <c r="J920">
        <v>5</v>
      </c>
      <c r="M920"/>
    </row>
    <row r="921" spans="1:13" hidden="1" x14ac:dyDescent="0.25">
      <c r="A921" t="s">
        <v>73</v>
      </c>
      <c r="B921" t="s">
        <v>21</v>
      </c>
      <c r="C921" s="2">
        <v>45644</v>
      </c>
      <c r="D921" s="91">
        <v>0</v>
      </c>
      <c r="E921" t="s">
        <v>23</v>
      </c>
      <c r="F921">
        <v>4042162</v>
      </c>
      <c r="G921" t="s">
        <v>252</v>
      </c>
      <c r="H921">
        <v>5</v>
      </c>
      <c r="I921">
        <v>1</v>
      </c>
      <c r="J921">
        <v>5</v>
      </c>
      <c r="M921"/>
    </row>
    <row r="922" spans="1:13" hidden="1" x14ac:dyDescent="0.25">
      <c r="A922" t="s">
        <v>73</v>
      </c>
      <c r="B922" t="s">
        <v>18</v>
      </c>
      <c r="C922" s="2">
        <v>45642</v>
      </c>
      <c r="D922" s="91">
        <v>5</v>
      </c>
      <c r="E922" t="s">
        <v>23</v>
      </c>
      <c r="F922">
        <v>4042163</v>
      </c>
      <c r="G922" t="s">
        <v>252</v>
      </c>
      <c r="H922">
        <v>5</v>
      </c>
      <c r="I922">
        <v>0</v>
      </c>
      <c r="J922">
        <v>0</v>
      </c>
      <c r="M922"/>
    </row>
    <row r="923" spans="1:13" hidden="1" x14ac:dyDescent="0.25">
      <c r="A923" t="s">
        <v>73</v>
      </c>
      <c r="B923" t="s">
        <v>137</v>
      </c>
      <c r="C923" s="2">
        <v>45643</v>
      </c>
      <c r="D923" s="91">
        <v>5</v>
      </c>
      <c r="E923" t="s">
        <v>23</v>
      </c>
      <c r="F923">
        <v>4042164</v>
      </c>
      <c r="G923" t="s">
        <v>252</v>
      </c>
      <c r="H923">
        <v>5</v>
      </c>
      <c r="I923">
        <v>0</v>
      </c>
      <c r="J923">
        <v>0</v>
      </c>
      <c r="M923"/>
    </row>
    <row r="924" spans="1:13" hidden="1" x14ac:dyDescent="0.25">
      <c r="A924" t="s">
        <v>73</v>
      </c>
      <c r="B924" t="s">
        <v>133</v>
      </c>
      <c r="C924" s="2">
        <v>45644</v>
      </c>
      <c r="D924" s="91">
        <v>0</v>
      </c>
      <c r="E924" t="s">
        <v>23</v>
      </c>
      <c r="F924">
        <v>4042165</v>
      </c>
      <c r="G924" t="s">
        <v>252</v>
      </c>
      <c r="H924">
        <v>0</v>
      </c>
      <c r="I924">
        <v>0</v>
      </c>
      <c r="J924">
        <v>0</v>
      </c>
      <c r="M924"/>
    </row>
    <row r="925" spans="1:13" hidden="1" x14ac:dyDescent="0.25">
      <c r="A925" t="s">
        <v>75</v>
      </c>
      <c r="B925" t="s">
        <v>140</v>
      </c>
      <c r="C925" s="2">
        <v>45642</v>
      </c>
      <c r="D925" s="91">
        <v>5.5</v>
      </c>
      <c r="E925" t="s">
        <v>23</v>
      </c>
      <c r="F925">
        <v>4042166</v>
      </c>
      <c r="G925" t="s">
        <v>252</v>
      </c>
      <c r="H925">
        <v>5.5</v>
      </c>
      <c r="I925">
        <v>0</v>
      </c>
      <c r="J925">
        <v>0</v>
      </c>
      <c r="M925"/>
    </row>
    <row r="926" spans="1:13" hidden="1" x14ac:dyDescent="0.25">
      <c r="A926" t="s">
        <v>75</v>
      </c>
      <c r="B926" t="s">
        <v>136</v>
      </c>
      <c r="C926" s="2">
        <v>45642</v>
      </c>
      <c r="D926" s="91">
        <v>5</v>
      </c>
      <c r="E926" t="s">
        <v>37</v>
      </c>
      <c r="F926">
        <v>4042167</v>
      </c>
      <c r="G926" t="s">
        <v>252</v>
      </c>
      <c r="H926">
        <v>5</v>
      </c>
      <c r="I926">
        <v>0</v>
      </c>
      <c r="J926">
        <v>0</v>
      </c>
      <c r="M926"/>
    </row>
    <row r="927" spans="1:13" hidden="1" x14ac:dyDescent="0.25">
      <c r="A927" t="s">
        <v>75</v>
      </c>
      <c r="B927" t="s">
        <v>138</v>
      </c>
      <c r="C927" s="2">
        <v>45642</v>
      </c>
      <c r="D927" s="91">
        <v>5.5</v>
      </c>
      <c r="E927" t="s">
        <v>37</v>
      </c>
      <c r="F927">
        <v>4042168</v>
      </c>
      <c r="G927" t="s">
        <v>252</v>
      </c>
      <c r="H927">
        <v>5.5</v>
      </c>
      <c r="I927">
        <v>0</v>
      </c>
      <c r="J927">
        <v>0</v>
      </c>
      <c r="M927"/>
    </row>
    <row r="928" spans="1:13" hidden="1" x14ac:dyDescent="0.25">
      <c r="A928" t="s">
        <v>75</v>
      </c>
      <c r="B928" t="s">
        <v>139</v>
      </c>
      <c r="C928" s="2">
        <v>45643</v>
      </c>
      <c r="D928" s="91">
        <v>5.5</v>
      </c>
      <c r="E928" t="s">
        <v>37</v>
      </c>
      <c r="F928">
        <v>4042169</v>
      </c>
      <c r="G928" t="s">
        <v>252</v>
      </c>
      <c r="H928">
        <v>5.5</v>
      </c>
      <c r="I928">
        <v>0</v>
      </c>
      <c r="J928">
        <v>0</v>
      </c>
      <c r="M928"/>
    </row>
    <row r="929" spans="1:13" hidden="1" x14ac:dyDescent="0.25">
      <c r="A929" t="s">
        <v>75</v>
      </c>
      <c r="B929" t="s">
        <v>136</v>
      </c>
      <c r="C929" s="2">
        <v>45644</v>
      </c>
      <c r="D929" s="91">
        <v>5.5</v>
      </c>
      <c r="E929" t="s">
        <v>37</v>
      </c>
      <c r="F929">
        <v>4042170</v>
      </c>
      <c r="G929" t="s">
        <v>252</v>
      </c>
      <c r="H929">
        <v>5.5</v>
      </c>
      <c r="I929">
        <v>0</v>
      </c>
      <c r="J929">
        <v>0</v>
      </c>
      <c r="M929"/>
    </row>
    <row r="930" spans="1:13" hidden="1" x14ac:dyDescent="0.25">
      <c r="A930" t="s">
        <v>75</v>
      </c>
      <c r="B930" t="s">
        <v>18</v>
      </c>
      <c r="C930" s="2">
        <v>45645</v>
      </c>
      <c r="D930" s="91">
        <v>5.5</v>
      </c>
      <c r="E930" t="s">
        <v>23</v>
      </c>
      <c r="F930">
        <v>4042171</v>
      </c>
      <c r="G930" t="s">
        <v>252</v>
      </c>
      <c r="H930">
        <v>5.5</v>
      </c>
      <c r="I930">
        <v>0</v>
      </c>
      <c r="J930">
        <v>0</v>
      </c>
      <c r="M930"/>
    </row>
    <row r="931" spans="1:13" hidden="1" x14ac:dyDescent="0.25">
      <c r="A931" t="s">
        <v>75</v>
      </c>
      <c r="B931" t="s">
        <v>136</v>
      </c>
      <c r="C931" s="2">
        <v>45646</v>
      </c>
      <c r="D931" s="91">
        <v>5.5</v>
      </c>
      <c r="E931" t="s">
        <v>37</v>
      </c>
      <c r="F931">
        <v>4042172</v>
      </c>
      <c r="G931" t="s">
        <v>252</v>
      </c>
      <c r="H931">
        <v>5.5</v>
      </c>
      <c r="I931">
        <v>0</v>
      </c>
      <c r="J931">
        <v>0</v>
      </c>
      <c r="M931"/>
    </row>
    <row r="932" spans="1:13" hidden="1" x14ac:dyDescent="0.25">
      <c r="A932" t="s">
        <v>75</v>
      </c>
      <c r="B932" t="s">
        <v>139</v>
      </c>
      <c r="C932" s="2">
        <v>45642</v>
      </c>
      <c r="D932" s="91">
        <v>5</v>
      </c>
      <c r="E932" t="s">
        <v>37</v>
      </c>
      <c r="F932">
        <v>4042173</v>
      </c>
      <c r="G932" t="s">
        <v>252</v>
      </c>
      <c r="H932">
        <v>5</v>
      </c>
      <c r="I932">
        <v>0</v>
      </c>
      <c r="J932">
        <v>0</v>
      </c>
      <c r="M932"/>
    </row>
    <row r="933" spans="1:13" hidden="1" x14ac:dyDescent="0.25">
      <c r="A933" t="s">
        <v>75</v>
      </c>
      <c r="B933" t="s">
        <v>142</v>
      </c>
      <c r="C933" s="2">
        <v>45643</v>
      </c>
      <c r="D933" s="91">
        <v>5</v>
      </c>
      <c r="E933" t="s">
        <v>23</v>
      </c>
      <c r="F933">
        <v>4042174</v>
      </c>
      <c r="G933" t="s">
        <v>252</v>
      </c>
      <c r="H933">
        <v>5</v>
      </c>
      <c r="I933">
        <v>0</v>
      </c>
      <c r="J933">
        <v>0</v>
      </c>
      <c r="M933"/>
    </row>
    <row r="934" spans="1:13" hidden="1" x14ac:dyDescent="0.25">
      <c r="A934" t="s">
        <v>75</v>
      </c>
      <c r="B934" t="s">
        <v>136</v>
      </c>
      <c r="C934" s="2">
        <v>45644</v>
      </c>
      <c r="D934" s="91">
        <v>5</v>
      </c>
      <c r="E934" t="s">
        <v>23</v>
      </c>
      <c r="F934">
        <v>4042175</v>
      </c>
      <c r="G934" t="s">
        <v>252</v>
      </c>
      <c r="H934">
        <v>5</v>
      </c>
      <c r="I934">
        <v>0</v>
      </c>
      <c r="J934">
        <v>0</v>
      </c>
      <c r="M934"/>
    </row>
    <row r="935" spans="1:13" hidden="1" x14ac:dyDescent="0.25">
      <c r="A935" t="s">
        <v>75</v>
      </c>
      <c r="B935" t="s">
        <v>141</v>
      </c>
      <c r="C935" s="2">
        <v>45645</v>
      </c>
      <c r="D935" s="91">
        <v>5</v>
      </c>
      <c r="E935" t="s">
        <v>23</v>
      </c>
      <c r="F935">
        <v>4042176</v>
      </c>
      <c r="G935" t="s">
        <v>252</v>
      </c>
      <c r="H935">
        <v>5</v>
      </c>
      <c r="I935">
        <v>0</v>
      </c>
      <c r="J935">
        <v>0</v>
      </c>
      <c r="M935"/>
    </row>
    <row r="936" spans="1:13" hidden="1" x14ac:dyDescent="0.25">
      <c r="A936" t="s">
        <v>75</v>
      </c>
      <c r="B936" t="s">
        <v>136</v>
      </c>
      <c r="C936" s="2">
        <v>45646</v>
      </c>
      <c r="D936" s="91">
        <v>5</v>
      </c>
      <c r="E936" t="s">
        <v>23</v>
      </c>
      <c r="F936">
        <v>4042177</v>
      </c>
      <c r="G936" t="s">
        <v>252</v>
      </c>
      <c r="H936">
        <v>5</v>
      </c>
      <c r="I936">
        <v>0</v>
      </c>
      <c r="J936">
        <v>0</v>
      </c>
      <c r="M936"/>
    </row>
    <row r="937" spans="1:13" hidden="1" x14ac:dyDescent="0.25">
      <c r="A937" t="s">
        <v>75</v>
      </c>
      <c r="B937" t="s">
        <v>18</v>
      </c>
      <c r="C937" s="2">
        <v>45644</v>
      </c>
      <c r="D937" s="91">
        <v>5</v>
      </c>
      <c r="E937" t="s">
        <v>20</v>
      </c>
      <c r="F937">
        <v>4042183</v>
      </c>
      <c r="G937" t="s">
        <v>252</v>
      </c>
      <c r="H937">
        <v>5</v>
      </c>
      <c r="I937">
        <v>0</v>
      </c>
      <c r="J937">
        <v>0</v>
      </c>
      <c r="M937"/>
    </row>
    <row r="938" spans="1:13" hidden="1" x14ac:dyDescent="0.25">
      <c r="A938" t="s">
        <v>75</v>
      </c>
      <c r="B938" t="s">
        <v>136</v>
      </c>
      <c r="C938" s="2">
        <v>45645</v>
      </c>
      <c r="D938" s="91">
        <v>0</v>
      </c>
      <c r="E938" t="s">
        <v>37</v>
      </c>
      <c r="F938">
        <v>4042184</v>
      </c>
      <c r="G938" t="s">
        <v>252</v>
      </c>
      <c r="H938">
        <v>0</v>
      </c>
      <c r="I938">
        <v>0</v>
      </c>
      <c r="J938">
        <v>0</v>
      </c>
      <c r="M938"/>
    </row>
    <row r="939" spans="1:13" hidden="1" x14ac:dyDescent="0.25">
      <c r="A939" t="s">
        <v>75</v>
      </c>
      <c r="B939" t="s">
        <v>136</v>
      </c>
      <c r="C939" s="2">
        <v>45643</v>
      </c>
      <c r="D939" s="91">
        <v>5.5</v>
      </c>
      <c r="E939" t="s">
        <v>23</v>
      </c>
      <c r="F939">
        <v>4042185</v>
      </c>
      <c r="G939" t="s">
        <v>252</v>
      </c>
      <c r="H939">
        <v>5.5</v>
      </c>
      <c r="I939">
        <v>0</v>
      </c>
      <c r="J939">
        <v>0</v>
      </c>
      <c r="M939"/>
    </row>
    <row r="940" spans="1:13" hidden="1" x14ac:dyDescent="0.25">
      <c r="A940" t="s">
        <v>75</v>
      </c>
      <c r="B940" t="s">
        <v>18</v>
      </c>
      <c r="C940" s="2">
        <v>45645</v>
      </c>
      <c r="D940" s="91">
        <v>5.5</v>
      </c>
      <c r="E940" t="s">
        <v>23</v>
      </c>
      <c r="F940">
        <v>4042186</v>
      </c>
      <c r="G940" t="s">
        <v>252</v>
      </c>
      <c r="H940">
        <v>5.5</v>
      </c>
      <c r="I940">
        <v>0</v>
      </c>
      <c r="J940">
        <v>0</v>
      </c>
      <c r="M940"/>
    </row>
    <row r="941" spans="1:13" hidden="1" x14ac:dyDescent="0.25">
      <c r="A941" t="s">
        <v>75</v>
      </c>
      <c r="B941" t="s">
        <v>18</v>
      </c>
      <c r="C941" s="2">
        <v>45646</v>
      </c>
      <c r="D941" s="91">
        <v>0</v>
      </c>
      <c r="E941" t="s">
        <v>23</v>
      </c>
      <c r="F941">
        <v>4042188</v>
      </c>
      <c r="G941" t="s">
        <v>252</v>
      </c>
      <c r="H941">
        <v>0</v>
      </c>
      <c r="I941">
        <v>0</v>
      </c>
      <c r="J941">
        <v>0</v>
      </c>
      <c r="M941"/>
    </row>
    <row r="942" spans="1:13" hidden="1" x14ac:dyDescent="0.25">
      <c r="A942" t="s">
        <v>75</v>
      </c>
      <c r="B942" t="s">
        <v>136</v>
      </c>
      <c r="C942" s="2">
        <v>45643</v>
      </c>
      <c r="D942" s="91">
        <v>5</v>
      </c>
      <c r="E942" t="s">
        <v>23</v>
      </c>
      <c r="F942">
        <v>4042190</v>
      </c>
      <c r="G942" t="s">
        <v>252</v>
      </c>
      <c r="H942">
        <v>5</v>
      </c>
      <c r="I942">
        <v>0</v>
      </c>
      <c r="J942">
        <v>0</v>
      </c>
      <c r="M942"/>
    </row>
    <row r="943" spans="1:13" hidden="1" x14ac:dyDescent="0.25">
      <c r="A943" t="s">
        <v>75</v>
      </c>
      <c r="B943" t="s">
        <v>18</v>
      </c>
      <c r="C943" s="2">
        <v>45645</v>
      </c>
      <c r="D943" s="91">
        <v>5</v>
      </c>
      <c r="E943" t="s">
        <v>23</v>
      </c>
      <c r="F943">
        <v>4042191</v>
      </c>
      <c r="G943" t="s">
        <v>252</v>
      </c>
      <c r="H943">
        <v>5</v>
      </c>
      <c r="I943">
        <v>0</v>
      </c>
      <c r="J943">
        <v>0</v>
      </c>
      <c r="M943"/>
    </row>
    <row r="944" spans="1:13" hidden="1" x14ac:dyDescent="0.25">
      <c r="A944" t="s">
        <v>73</v>
      </c>
      <c r="B944" t="s">
        <v>136</v>
      </c>
      <c r="C944" s="2">
        <v>45644</v>
      </c>
      <c r="D944" s="91">
        <v>0</v>
      </c>
      <c r="E944" t="s">
        <v>23</v>
      </c>
      <c r="F944">
        <v>4042211</v>
      </c>
      <c r="G944" t="s">
        <v>252</v>
      </c>
      <c r="H944">
        <v>0</v>
      </c>
      <c r="I944">
        <v>0</v>
      </c>
      <c r="J944">
        <v>0</v>
      </c>
      <c r="M944"/>
    </row>
    <row r="945" spans="1:13" hidden="1" x14ac:dyDescent="0.25">
      <c r="A945" t="s">
        <v>75</v>
      </c>
      <c r="B945" t="s">
        <v>65</v>
      </c>
      <c r="C945" s="2">
        <v>45642</v>
      </c>
      <c r="D945" s="91">
        <v>5</v>
      </c>
      <c r="E945" t="s">
        <v>23</v>
      </c>
      <c r="F945">
        <v>4042213</v>
      </c>
      <c r="G945" t="s">
        <v>252</v>
      </c>
      <c r="H945">
        <v>5</v>
      </c>
      <c r="I945">
        <v>0</v>
      </c>
      <c r="J945">
        <v>0</v>
      </c>
      <c r="M945"/>
    </row>
    <row r="946" spans="1:13" x14ac:dyDescent="0.25">
      <c r="A946" t="s">
        <v>44</v>
      </c>
      <c r="B946" t="s">
        <v>134</v>
      </c>
      <c r="C946" s="2">
        <v>45645</v>
      </c>
      <c r="D946" s="91">
        <v>0</v>
      </c>
      <c r="E946" t="s">
        <v>23</v>
      </c>
      <c r="F946">
        <v>4042215</v>
      </c>
      <c r="G946" t="s">
        <v>252</v>
      </c>
      <c r="H946">
        <v>3.75</v>
      </c>
      <c r="I946">
        <v>1</v>
      </c>
      <c r="J946">
        <v>3.75</v>
      </c>
      <c r="M946"/>
    </row>
    <row r="947" spans="1:13" x14ac:dyDescent="0.25">
      <c r="A947" t="s">
        <v>44</v>
      </c>
      <c r="B947" t="s">
        <v>117</v>
      </c>
      <c r="C947" s="2">
        <v>45646</v>
      </c>
      <c r="D947" s="91">
        <v>3.75</v>
      </c>
      <c r="E947" t="s">
        <v>23</v>
      </c>
      <c r="F947">
        <v>4042216</v>
      </c>
      <c r="G947" t="s">
        <v>252</v>
      </c>
      <c r="H947">
        <v>3.75</v>
      </c>
      <c r="I947">
        <v>0</v>
      </c>
      <c r="J947">
        <v>0</v>
      </c>
      <c r="M947"/>
    </row>
    <row r="948" spans="1:13" x14ac:dyDescent="0.25">
      <c r="A948" t="s">
        <v>44</v>
      </c>
      <c r="B948" t="s">
        <v>18</v>
      </c>
      <c r="C948" s="2">
        <v>45644</v>
      </c>
      <c r="D948" s="91">
        <v>0</v>
      </c>
      <c r="E948" t="s">
        <v>20</v>
      </c>
      <c r="F948">
        <v>4042217</v>
      </c>
      <c r="G948" t="s">
        <v>252</v>
      </c>
      <c r="H948">
        <v>3.75</v>
      </c>
      <c r="I948">
        <v>1</v>
      </c>
      <c r="J948">
        <v>3.75</v>
      </c>
      <c r="M948"/>
    </row>
    <row r="949" spans="1:13" hidden="1" x14ac:dyDescent="0.25">
      <c r="A949" t="s">
        <v>75</v>
      </c>
      <c r="B949" t="s">
        <v>136</v>
      </c>
      <c r="C949" s="2">
        <v>45645</v>
      </c>
      <c r="D949" s="91">
        <v>0</v>
      </c>
      <c r="E949" t="s">
        <v>23</v>
      </c>
      <c r="F949">
        <v>4042218</v>
      </c>
      <c r="G949" t="s">
        <v>252</v>
      </c>
      <c r="H949">
        <v>0</v>
      </c>
      <c r="I949">
        <v>1</v>
      </c>
      <c r="J949">
        <v>0</v>
      </c>
      <c r="M949"/>
    </row>
    <row r="950" spans="1:13" x14ac:dyDescent="0.25">
      <c r="A950" t="s">
        <v>44</v>
      </c>
      <c r="B950" t="s">
        <v>18</v>
      </c>
      <c r="C950" s="2">
        <v>45646</v>
      </c>
      <c r="D950" s="91">
        <v>3.75</v>
      </c>
      <c r="E950" t="s">
        <v>20</v>
      </c>
      <c r="F950">
        <v>4042219</v>
      </c>
      <c r="G950" t="s">
        <v>252</v>
      </c>
      <c r="H950">
        <v>3.75</v>
      </c>
      <c r="I950">
        <v>0</v>
      </c>
      <c r="J950">
        <v>0</v>
      </c>
      <c r="M950"/>
    </row>
    <row r="951" spans="1:13" hidden="1" x14ac:dyDescent="0.25">
      <c r="A951" t="s">
        <v>73</v>
      </c>
      <c r="B951" t="s">
        <v>136</v>
      </c>
      <c r="C951" s="2">
        <v>45646</v>
      </c>
      <c r="D951" s="91">
        <v>5</v>
      </c>
      <c r="E951" t="s">
        <v>37</v>
      </c>
      <c r="F951">
        <v>4042226</v>
      </c>
      <c r="G951" t="s">
        <v>252</v>
      </c>
      <c r="H951">
        <v>5</v>
      </c>
      <c r="I951">
        <v>0</v>
      </c>
      <c r="J951">
        <v>0</v>
      </c>
      <c r="M951"/>
    </row>
    <row r="952" spans="1:13" hidden="1" x14ac:dyDescent="0.25">
      <c r="A952" t="s">
        <v>73</v>
      </c>
      <c r="B952" t="s">
        <v>142</v>
      </c>
      <c r="C952" s="2">
        <v>45643</v>
      </c>
      <c r="D952" s="91">
        <v>0</v>
      </c>
      <c r="E952" t="s">
        <v>23</v>
      </c>
      <c r="F952">
        <v>4042259</v>
      </c>
      <c r="G952" t="s">
        <v>252</v>
      </c>
      <c r="H952">
        <v>0</v>
      </c>
      <c r="I952">
        <v>0</v>
      </c>
      <c r="J952">
        <v>0</v>
      </c>
      <c r="M952"/>
    </row>
    <row r="953" spans="1:13" x14ac:dyDescent="0.25">
      <c r="A953" t="s">
        <v>44</v>
      </c>
      <c r="B953" t="s">
        <v>18</v>
      </c>
      <c r="C953" s="2">
        <v>45647</v>
      </c>
      <c r="D953" s="91">
        <v>0</v>
      </c>
      <c r="E953" t="s">
        <v>20</v>
      </c>
      <c r="F953">
        <v>4042277</v>
      </c>
      <c r="G953" t="s">
        <v>252</v>
      </c>
      <c r="H953">
        <v>3.75</v>
      </c>
      <c r="I953">
        <v>1</v>
      </c>
      <c r="J953">
        <v>3.75</v>
      </c>
      <c r="M953"/>
    </row>
    <row r="954" spans="1:13" x14ac:dyDescent="0.25">
      <c r="A954" t="s">
        <v>44</v>
      </c>
      <c r="B954" t="s">
        <v>140</v>
      </c>
      <c r="C954" s="2">
        <v>45647</v>
      </c>
      <c r="D954" s="91">
        <v>0</v>
      </c>
      <c r="E954" t="s">
        <v>23</v>
      </c>
      <c r="F954">
        <v>4042278</v>
      </c>
      <c r="G954" t="s">
        <v>252</v>
      </c>
      <c r="H954">
        <v>3.75</v>
      </c>
      <c r="I954">
        <v>1</v>
      </c>
      <c r="J954">
        <v>3.75</v>
      </c>
      <c r="M954"/>
    </row>
    <row r="955" spans="1:13" x14ac:dyDescent="0.25">
      <c r="A955" t="s">
        <v>44</v>
      </c>
      <c r="B955" t="s">
        <v>132</v>
      </c>
      <c r="C955" s="2">
        <v>45647</v>
      </c>
      <c r="D955" s="91">
        <v>0</v>
      </c>
      <c r="E955" t="s">
        <v>23</v>
      </c>
      <c r="F955">
        <v>4042279</v>
      </c>
      <c r="G955" t="s">
        <v>252</v>
      </c>
      <c r="H955">
        <v>3.75</v>
      </c>
      <c r="I955">
        <v>1</v>
      </c>
      <c r="J955">
        <v>3.75</v>
      </c>
      <c r="M955"/>
    </row>
    <row r="956" spans="1:13" hidden="1" x14ac:dyDescent="0.25">
      <c r="A956" t="s">
        <v>73</v>
      </c>
      <c r="B956" t="s">
        <v>136</v>
      </c>
      <c r="C956" s="2">
        <v>45647</v>
      </c>
      <c r="D956" s="91">
        <v>0</v>
      </c>
      <c r="E956" t="s">
        <v>23</v>
      </c>
      <c r="F956">
        <v>4042281</v>
      </c>
      <c r="G956" t="s">
        <v>252</v>
      </c>
      <c r="H956">
        <v>0</v>
      </c>
      <c r="I956">
        <v>0</v>
      </c>
      <c r="J956">
        <v>0</v>
      </c>
      <c r="M956"/>
    </row>
    <row r="957" spans="1:13" x14ac:dyDescent="0.25">
      <c r="A957" t="s">
        <v>44</v>
      </c>
      <c r="B957" t="s">
        <v>132</v>
      </c>
      <c r="C957" s="2">
        <v>45647</v>
      </c>
      <c r="D957" s="91">
        <v>0</v>
      </c>
      <c r="E957" t="s">
        <v>23</v>
      </c>
      <c r="F957">
        <v>4042288</v>
      </c>
      <c r="G957" t="s">
        <v>252</v>
      </c>
      <c r="H957">
        <v>3.75</v>
      </c>
      <c r="I957">
        <v>1</v>
      </c>
      <c r="J957">
        <v>3.75</v>
      </c>
      <c r="M957"/>
    </row>
    <row r="958" spans="1:13" x14ac:dyDescent="0.25">
      <c r="A958" t="s">
        <v>44</v>
      </c>
      <c r="B958" t="s">
        <v>18</v>
      </c>
      <c r="C958" s="2">
        <v>45647</v>
      </c>
      <c r="D958" s="91">
        <v>0</v>
      </c>
      <c r="E958" t="s">
        <v>20</v>
      </c>
      <c r="F958">
        <v>4042289</v>
      </c>
      <c r="G958" t="s">
        <v>252</v>
      </c>
      <c r="H958">
        <v>3.75</v>
      </c>
      <c r="I958">
        <v>1</v>
      </c>
      <c r="J958">
        <v>3.75</v>
      </c>
      <c r="M958"/>
    </row>
    <row r="959" spans="1:13" hidden="1" x14ac:dyDescent="0.25">
      <c r="A959" t="s">
        <v>75</v>
      </c>
      <c r="B959" t="s">
        <v>135</v>
      </c>
      <c r="C959" s="2">
        <v>45647</v>
      </c>
      <c r="D959" s="91">
        <v>3.75</v>
      </c>
      <c r="E959" t="s">
        <v>23</v>
      </c>
      <c r="F959">
        <v>4042294</v>
      </c>
      <c r="G959" t="s">
        <v>252</v>
      </c>
      <c r="H959">
        <v>3.75</v>
      </c>
      <c r="I959">
        <v>0</v>
      </c>
      <c r="J959">
        <v>0</v>
      </c>
      <c r="M959"/>
    </row>
    <row r="960" spans="1:13" hidden="1" x14ac:dyDescent="0.25">
      <c r="A960" t="s">
        <v>75</v>
      </c>
      <c r="B960" t="s">
        <v>136</v>
      </c>
      <c r="C960" s="2">
        <v>45647</v>
      </c>
      <c r="D960" s="91">
        <v>5.5</v>
      </c>
      <c r="E960" t="s">
        <v>37</v>
      </c>
      <c r="F960">
        <v>4042295</v>
      </c>
      <c r="G960" t="s">
        <v>252</v>
      </c>
      <c r="H960">
        <v>5.5</v>
      </c>
      <c r="I960">
        <v>0</v>
      </c>
      <c r="J960">
        <v>0</v>
      </c>
      <c r="M960"/>
    </row>
    <row r="961" spans="1:13" hidden="1" x14ac:dyDescent="0.25">
      <c r="A961" t="s">
        <v>75</v>
      </c>
      <c r="B961" t="s">
        <v>18</v>
      </c>
      <c r="C961" s="2">
        <v>45647</v>
      </c>
      <c r="D961" s="91">
        <v>5</v>
      </c>
      <c r="E961" t="s">
        <v>23</v>
      </c>
      <c r="F961">
        <v>4042296</v>
      </c>
      <c r="G961" t="s">
        <v>252</v>
      </c>
      <c r="H961">
        <v>5</v>
      </c>
      <c r="I961">
        <v>0</v>
      </c>
      <c r="J961">
        <v>0</v>
      </c>
      <c r="M961"/>
    </row>
    <row r="962" spans="1:13" hidden="1" x14ac:dyDescent="0.25">
      <c r="A962" t="s">
        <v>73</v>
      </c>
      <c r="B962" t="s">
        <v>133</v>
      </c>
      <c r="C962" s="2">
        <v>45647</v>
      </c>
      <c r="D962" s="91">
        <v>5</v>
      </c>
      <c r="E962" t="s">
        <v>23</v>
      </c>
      <c r="F962">
        <v>4042297</v>
      </c>
      <c r="G962" t="s">
        <v>252</v>
      </c>
      <c r="H962">
        <v>5</v>
      </c>
      <c r="I962">
        <v>0</v>
      </c>
      <c r="J962">
        <v>0</v>
      </c>
      <c r="M962"/>
    </row>
    <row r="963" spans="1:13" hidden="1" x14ac:dyDescent="0.25">
      <c r="A963" t="s">
        <v>73</v>
      </c>
      <c r="B963" t="s">
        <v>136</v>
      </c>
      <c r="C963" s="2">
        <v>45647</v>
      </c>
      <c r="D963" s="91">
        <v>5</v>
      </c>
      <c r="E963" t="s">
        <v>23</v>
      </c>
      <c r="F963">
        <v>4042298</v>
      </c>
      <c r="G963" t="s">
        <v>252</v>
      </c>
      <c r="H963">
        <v>5</v>
      </c>
      <c r="I963">
        <v>0</v>
      </c>
      <c r="J963">
        <v>0</v>
      </c>
      <c r="M963"/>
    </row>
    <row r="964" spans="1:13" hidden="1" x14ac:dyDescent="0.25">
      <c r="A964" t="s">
        <v>73</v>
      </c>
      <c r="B964" t="s">
        <v>136</v>
      </c>
      <c r="C964" s="2">
        <v>45647</v>
      </c>
      <c r="D964" s="91">
        <v>5</v>
      </c>
      <c r="E964" t="s">
        <v>37</v>
      </c>
      <c r="F964">
        <v>4042303</v>
      </c>
      <c r="G964" t="s">
        <v>252</v>
      </c>
      <c r="H964">
        <v>5</v>
      </c>
      <c r="I964">
        <v>0</v>
      </c>
      <c r="J964">
        <v>0</v>
      </c>
      <c r="M964"/>
    </row>
    <row r="965" spans="1:13" hidden="1" x14ac:dyDescent="0.25">
      <c r="A965" t="s">
        <v>73</v>
      </c>
      <c r="B965" t="s">
        <v>18</v>
      </c>
      <c r="C965" s="2">
        <v>45647</v>
      </c>
      <c r="D965" s="91">
        <v>0</v>
      </c>
      <c r="E965" t="s">
        <v>23</v>
      </c>
      <c r="F965">
        <v>4042306</v>
      </c>
      <c r="G965" t="s">
        <v>252</v>
      </c>
      <c r="H965">
        <v>0</v>
      </c>
      <c r="I965">
        <v>0</v>
      </c>
      <c r="J965">
        <v>0</v>
      </c>
      <c r="M965"/>
    </row>
    <row r="966" spans="1:13" hidden="1" x14ac:dyDescent="0.25">
      <c r="A966" t="s">
        <v>73</v>
      </c>
      <c r="B966" t="s">
        <v>141</v>
      </c>
      <c r="C966" s="2">
        <v>45647</v>
      </c>
      <c r="D966" s="91">
        <v>5</v>
      </c>
      <c r="E966" t="s">
        <v>23</v>
      </c>
      <c r="F966">
        <v>4042307</v>
      </c>
      <c r="G966" t="s">
        <v>252</v>
      </c>
      <c r="H966">
        <v>5</v>
      </c>
      <c r="I966">
        <v>0</v>
      </c>
      <c r="J966">
        <v>0</v>
      </c>
      <c r="M966"/>
    </row>
    <row r="967" spans="1:13" x14ac:dyDescent="0.25">
      <c r="A967" t="s">
        <v>44</v>
      </c>
      <c r="B967" t="s">
        <v>132</v>
      </c>
      <c r="C967" s="2">
        <v>45647</v>
      </c>
      <c r="D967" s="91">
        <v>0</v>
      </c>
      <c r="E967" t="s">
        <v>23</v>
      </c>
      <c r="F967">
        <v>4042310</v>
      </c>
      <c r="G967" t="s">
        <v>252</v>
      </c>
      <c r="H967">
        <v>3.75</v>
      </c>
      <c r="I967">
        <v>1</v>
      </c>
      <c r="J967">
        <v>3.75</v>
      </c>
      <c r="M967"/>
    </row>
    <row r="968" spans="1:13" x14ac:dyDescent="0.25">
      <c r="A968" t="s">
        <v>44</v>
      </c>
      <c r="B968" t="s">
        <v>18</v>
      </c>
      <c r="C968" s="2">
        <v>45647</v>
      </c>
      <c r="D968" s="91">
        <v>0</v>
      </c>
      <c r="E968" t="s">
        <v>20</v>
      </c>
      <c r="F968">
        <v>4042311</v>
      </c>
      <c r="G968" t="s">
        <v>252</v>
      </c>
      <c r="H968">
        <v>3.75</v>
      </c>
      <c r="I968">
        <v>1</v>
      </c>
      <c r="J968">
        <v>3.75</v>
      </c>
      <c r="M968"/>
    </row>
    <row r="969" spans="1:13" x14ac:dyDescent="0.25">
      <c r="A969" t="s">
        <v>44</v>
      </c>
      <c r="B969" t="s">
        <v>18</v>
      </c>
      <c r="C969" s="2">
        <v>45647</v>
      </c>
      <c r="D969" s="91">
        <v>0</v>
      </c>
      <c r="E969" t="s">
        <v>20</v>
      </c>
      <c r="F969">
        <v>4042312</v>
      </c>
      <c r="G969" t="s">
        <v>252</v>
      </c>
      <c r="H969">
        <v>3.75</v>
      </c>
      <c r="I969">
        <v>1</v>
      </c>
      <c r="J969">
        <v>3.75</v>
      </c>
      <c r="M969"/>
    </row>
    <row r="970" spans="1:13" x14ac:dyDescent="0.25">
      <c r="A970" t="s">
        <v>44</v>
      </c>
      <c r="B970" t="s">
        <v>18</v>
      </c>
      <c r="C970" s="2">
        <v>45647</v>
      </c>
      <c r="D970" s="91">
        <v>0</v>
      </c>
      <c r="E970" t="s">
        <v>20</v>
      </c>
      <c r="F970">
        <v>4042313</v>
      </c>
      <c r="G970" t="s">
        <v>252</v>
      </c>
      <c r="H970">
        <v>3.75</v>
      </c>
      <c r="I970">
        <v>1</v>
      </c>
      <c r="J970">
        <v>3.75</v>
      </c>
      <c r="M970"/>
    </row>
    <row r="971" spans="1:13" hidden="1" x14ac:dyDescent="0.25">
      <c r="A971" t="s">
        <v>73</v>
      </c>
      <c r="B971" t="s">
        <v>140</v>
      </c>
      <c r="C971" s="2">
        <v>45647</v>
      </c>
      <c r="D971" s="91">
        <v>5</v>
      </c>
      <c r="E971" t="s">
        <v>23</v>
      </c>
      <c r="F971">
        <v>4042316</v>
      </c>
      <c r="G971" t="s">
        <v>252</v>
      </c>
      <c r="H971">
        <v>5</v>
      </c>
      <c r="I971">
        <v>0</v>
      </c>
      <c r="J971">
        <v>0</v>
      </c>
      <c r="M971"/>
    </row>
    <row r="972" spans="1:13" hidden="1" x14ac:dyDescent="0.25">
      <c r="A972" t="s">
        <v>73</v>
      </c>
      <c r="B972" t="s">
        <v>141</v>
      </c>
      <c r="C972" s="2">
        <v>45647</v>
      </c>
      <c r="D972" s="91">
        <v>5</v>
      </c>
      <c r="E972" t="s">
        <v>23</v>
      </c>
      <c r="F972">
        <v>4042317</v>
      </c>
      <c r="G972" t="s">
        <v>252</v>
      </c>
      <c r="H972">
        <v>5</v>
      </c>
      <c r="I972">
        <v>0</v>
      </c>
      <c r="J972">
        <v>0</v>
      </c>
      <c r="M972"/>
    </row>
    <row r="973" spans="1:13" hidden="1" x14ac:dyDescent="0.25">
      <c r="A973" t="s">
        <v>73</v>
      </c>
      <c r="B973" t="s">
        <v>18</v>
      </c>
      <c r="C973" s="2">
        <v>45647</v>
      </c>
      <c r="D973" s="91">
        <v>5</v>
      </c>
      <c r="E973" t="s">
        <v>23</v>
      </c>
      <c r="F973">
        <v>4042318</v>
      </c>
      <c r="G973" t="s">
        <v>252</v>
      </c>
      <c r="H973">
        <v>5</v>
      </c>
      <c r="I973">
        <v>0</v>
      </c>
      <c r="J973">
        <v>0</v>
      </c>
      <c r="M973"/>
    </row>
    <row r="974" spans="1:13" hidden="1" x14ac:dyDescent="0.25">
      <c r="A974" t="s">
        <v>73</v>
      </c>
      <c r="B974" t="s">
        <v>136</v>
      </c>
      <c r="C974" s="2">
        <v>45647</v>
      </c>
      <c r="D974" s="91">
        <v>5</v>
      </c>
      <c r="E974" t="s">
        <v>37</v>
      </c>
      <c r="F974">
        <v>4042325</v>
      </c>
      <c r="G974" t="s">
        <v>252</v>
      </c>
      <c r="H974">
        <v>5</v>
      </c>
      <c r="I974">
        <v>0</v>
      </c>
      <c r="J974">
        <v>0</v>
      </c>
      <c r="M974"/>
    </row>
    <row r="975" spans="1:13" hidden="1" x14ac:dyDescent="0.25">
      <c r="A975" t="s">
        <v>73</v>
      </c>
      <c r="B975" t="s">
        <v>136</v>
      </c>
      <c r="C975" s="2">
        <v>45647</v>
      </c>
      <c r="D975" s="91">
        <v>5</v>
      </c>
      <c r="E975" t="s">
        <v>23</v>
      </c>
      <c r="F975">
        <v>4042326</v>
      </c>
      <c r="G975" t="s">
        <v>252</v>
      </c>
      <c r="H975">
        <v>5</v>
      </c>
      <c r="I975">
        <v>0</v>
      </c>
      <c r="J975">
        <v>0</v>
      </c>
      <c r="M975"/>
    </row>
    <row r="976" spans="1:13" x14ac:dyDescent="0.25">
      <c r="A976" t="s">
        <v>44</v>
      </c>
      <c r="B976" t="s">
        <v>18</v>
      </c>
      <c r="C976" s="2">
        <v>45647</v>
      </c>
      <c r="D976" s="91">
        <v>3.75</v>
      </c>
      <c r="E976" t="s">
        <v>20</v>
      </c>
      <c r="F976">
        <v>4042328</v>
      </c>
      <c r="G976" t="s">
        <v>252</v>
      </c>
      <c r="H976">
        <v>3.75</v>
      </c>
      <c r="I976">
        <v>0</v>
      </c>
      <c r="J976">
        <v>0</v>
      </c>
      <c r="M976"/>
    </row>
    <row r="977" spans="1:13" hidden="1" x14ac:dyDescent="0.25">
      <c r="A977" t="s">
        <v>75</v>
      </c>
      <c r="B977" t="s">
        <v>18</v>
      </c>
      <c r="C977" s="2">
        <v>45647</v>
      </c>
      <c r="D977" s="91">
        <v>5.5</v>
      </c>
      <c r="E977" t="s">
        <v>23</v>
      </c>
      <c r="F977">
        <v>4042331</v>
      </c>
      <c r="G977" t="s">
        <v>252</v>
      </c>
      <c r="H977">
        <v>5.5</v>
      </c>
      <c r="I977">
        <v>0</v>
      </c>
      <c r="J977">
        <v>0</v>
      </c>
      <c r="M977"/>
    </row>
    <row r="978" spans="1:13" x14ac:dyDescent="0.25">
      <c r="A978" t="s">
        <v>44</v>
      </c>
      <c r="B978" t="s">
        <v>18</v>
      </c>
      <c r="C978" s="2">
        <v>45647</v>
      </c>
      <c r="D978" s="91">
        <v>0</v>
      </c>
      <c r="E978" t="s">
        <v>20</v>
      </c>
      <c r="F978">
        <v>4042337</v>
      </c>
      <c r="G978" t="s">
        <v>252</v>
      </c>
      <c r="H978">
        <v>3.75</v>
      </c>
      <c r="I978">
        <v>1</v>
      </c>
      <c r="J978">
        <v>3.75</v>
      </c>
      <c r="M978"/>
    </row>
    <row r="979" spans="1:13" x14ac:dyDescent="0.25">
      <c r="A979" t="s">
        <v>44</v>
      </c>
      <c r="B979" t="s">
        <v>18</v>
      </c>
      <c r="C979" s="2">
        <v>45647</v>
      </c>
      <c r="D979" s="91">
        <v>0</v>
      </c>
      <c r="E979" t="s">
        <v>20</v>
      </c>
      <c r="F979">
        <v>4042338</v>
      </c>
      <c r="G979" t="s">
        <v>252</v>
      </c>
      <c r="H979">
        <v>3.75</v>
      </c>
      <c r="I979">
        <v>1</v>
      </c>
      <c r="J979">
        <v>3.75</v>
      </c>
      <c r="M979"/>
    </row>
    <row r="980" spans="1:13" hidden="1" x14ac:dyDescent="0.25">
      <c r="A980" t="s">
        <v>73</v>
      </c>
      <c r="B980" t="s">
        <v>18</v>
      </c>
      <c r="C980" s="2">
        <v>45647</v>
      </c>
      <c r="D980" s="91">
        <v>5</v>
      </c>
      <c r="E980" t="s">
        <v>23</v>
      </c>
      <c r="F980">
        <v>4042339</v>
      </c>
      <c r="G980" t="s">
        <v>252</v>
      </c>
      <c r="H980">
        <v>5</v>
      </c>
      <c r="I980">
        <v>0</v>
      </c>
      <c r="J980">
        <v>0</v>
      </c>
      <c r="M980"/>
    </row>
    <row r="981" spans="1:13" hidden="1" x14ac:dyDescent="0.25">
      <c r="A981" t="s">
        <v>73</v>
      </c>
      <c r="B981" t="s">
        <v>136</v>
      </c>
      <c r="C981" s="2">
        <v>45646</v>
      </c>
      <c r="D981" s="91">
        <v>0</v>
      </c>
      <c r="E981" t="s">
        <v>23</v>
      </c>
      <c r="F981">
        <v>4042347</v>
      </c>
      <c r="G981" t="s">
        <v>252</v>
      </c>
      <c r="H981">
        <v>0</v>
      </c>
      <c r="I981">
        <v>0</v>
      </c>
      <c r="J981">
        <v>0</v>
      </c>
      <c r="M981"/>
    </row>
    <row r="982" spans="1:13" hidden="1" x14ac:dyDescent="0.25">
      <c r="A982" t="s">
        <v>73</v>
      </c>
      <c r="B982" t="s">
        <v>18</v>
      </c>
      <c r="C982" s="2">
        <v>45647</v>
      </c>
      <c r="D982" s="91">
        <v>0</v>
      </c>
      <c r="E982" t="s">
        <v>23</v>
      </c>
      <c r="F982">
        <v>4042348</v>
      </c>
      <c r="G982" t="s">
        <v>252</v>
      </c>
      <c r="H982">
        <v>0</v>
      </c>
      <c r="I982">
        <v>0</v>
      </c>
      <c r="J982">
        <v>0</v>
      </c>
      <c r="M982"/>
    </row>
    <row r="983" spans="1:13" hidden="1" x14ac:dyDescent="0.25">
      <c r="A983" t="s">
        <v>75</v>
      </c>
      <c r="B983" t="s">
        <v>140</v>
      </c>
      <c r="C983" s="2">
        <v>45642</v>
      </c>
      <c r="D983" s="91">
        <v>5</v>
      </c>
      <c r="E983" t="s">
        <v>23</v>
      </c>
      <c r="F983">
        <v>4042366</v>
      </c>
      <c r="G983" t="s">
        <v>252</v>
      </c>
      <c r="H983">
        <v>5</v>
      </c>
      <c r="I983">
        <v>0</v>
      </c>
      <c r="J983">
        <v>0</v>
      </c>
      <c r="M983"/>
    </row>
    <row r="984" spans="1:13" hidden="1" x14ac:dyDescent="0.25">
      <c r="A984" t="s">
        <v>75</v>
      </c>
      <c r="B984" t="s">
        <v>18</v>
      </c>
      <c r="C984" s="2">
        <v>45644</v>
      </c>
      <c r="D984" s="91">
        <v>5.5</v>
      </c>
      <c r="E984" t="s">
        <v>23</v>
      </c>
      <c r="F984">
        <v>4042377</v>
      </c>
      <c r="G984" t="s">
        <v>252</v>
      </c>
      <c r="H984">
        <v>5.5</v>
      </c>
      <c r="I984">
        <v>0</v>
      </c>
      <c r="J984">
        <v>0</v>
      </c>
      <c r="M984"/>
    </row>
    <row r="985" spans="1:13" hidden="1" x14ac:dyDescent="0.25">
      <c r="A985" t="s">
        <v>73</v>
      </c>
      <c r="B985" t="s">
        <v>18</v>
      </c>
      <c r="C985" s="2">
        <v>45643</v>
      </c>
      <c r="D985" s="91">
        <v>5</v>
      </c>
      <c r="E985" t="s">
        <v>23</v>
      </c>
      <c r="F985">
        <v>4042378</v>
      </c>
      <c r="G985" t="s">
        <v>252</v>
      </c>
      <c r="H985">
        <v>5</v>
      </c>
      <c r="I985">
        <v>0</v>
      </c>
      <c r="J985">
        <v>0</v>
      </c>
      <c r="M985"/>
    </row>
    <row r="986" spans="1:13" hidden="1" x14ac:dyDescent="0.25">
      <c r="A986" t="s">
        <v>73</v>
      </c>
      <c r="B986" t="s">
        <v>142</v>
      </c>
      <c r="C986" s="2">
        <v>45645</v>
      </c>
      <c r="D986" s="91">
        <v>5</v>
      </c>
      <c r="E986" t="s">
        <v>23</v>
      </c>
      <c r="F986">
        <v>4042379</v>
      </c>
      <c r="G986" t="s">
        <v>252</v>
      </c>
      <c r="H986">
        <v>5</v>
      </c>
      <c r="I986">
        <v>0</v>
      </c>
      <c r="J986">
        <v>0</v>
      </c>
      <c r="M986"/>
    </row>
    <row r="987" spans="1:13" hidden="1" x14ac:dyDescent="0.25">
      <c r="A987" t="s">
        <v>73</v>
      </c>
      <c r="B987" t="s">
        <v>140</v>
      </c>
      <c r="C987" s="2">
        <v>45647</v>
      </c>
      <c r="D987" s="91">
        <v>5</v>
      </c>
      <c r="E987" t="s">
        <v>23</v>
      </c>
      <c r="F987">
        <v>4042380</v>
      </c>
      <c r="G987" t="s">
        <v>252</v>
      </c>
      <c r="H987">
        <v>5</v>
      </c>
      <c r="I987">
        <v>0</v>
      </c>
      <c r="J987">
        <v>0</v>
      </c>
      <c r="M987"/>
    </row>
    <row r="988" spans="1:13" hidden="1" x14ac:dyDescent="0.25">
      <c r="A988" t="s">
        <v>75</v>
      </c>
      <c r="B988" t="s">
        <v>18</v>
      </c>
      <c r="C988" s="2">
        <v>45644</v>
      </c>
      <c r="D988" s="91">
        <v>5</v>
      </c>
      <c r="E988" t="s">
        <v>23</v>
      </c>
      <c r="F988">
        <v>4042384</v>
      </c>
      <c r="G988" t="s">
        <v>252</v>
      </c>
      <c r="H988">
        <v>5</v>
      </c>
      <c r="I988">
        <v>0</v>
      </c>
      <c r="J988">
        <v>0</v>
      </c>
      <c r="M988"/>
    </row>
    <row r="989" spans="1:13" hidden="1" x14ac:dyDescent="0.25">
      <c r="A989" t="s">
        <v>73</v>
      </c>
      <c r="B989" t="s">
        <v>18</v>
      </c>
      <c r="C989" s="2">
        <v>45642</v>
      </c>
      <c r="D989" s="91">
        <v>5</v>
      </c>
      <c r="E989" t="s">
        <v>23</v>
      </c>
      <c r="F989">
        <v>4042385</v>
      </c>
      <c r="G989" t="s">
        <v>252</v>
      </c>
      <c r="H989">
        <v>5</v>
      </c>
      <c r="I989">
        <v>0</v>
      </c>
      <c r="J989">
        <v>0</v>
      </c>
      <c r="M989"/>
    </row>
    <row r="990" spans="1:13" hidden="1" x14ac:dyDescent="0.25">
      <c r="A990" t="s">
        <v>73</v>
      </c>
      <c r="B990" t="s">
        <v>18</v>
      </c>
      <c r="C990" s="2">
        <v>45642</v>
      </c>
      <c r="D990" s="91">
        <v>5</v>
      </c>
      <c r="E990" t="s">
        <v>20</v>
      </c>
      <c r="F990">
        <v>4042386</v>
      </c>
      <c r="G990" t="s">
        <v>252</v>
      </c>
      <c r="H990">
        <v>5</v>
      </c>
      <c r="I990">
        <v>0</v>
      </c>
      <c r="J990">
        <v>0</v>
      </c>
      <c r="M990"/>
    </row>
    <row r="991" spans="1:13" hidden="1" x14ac:dyDescent="0.25">
      <c r="A991" t="s">
        <v>73</v>
      </c>
      <c r="B991" t="s">
        <v>65</v>
      </c>
      <c r="C991" s="2">
        <v>45643</v>
      </c>
      <c r="D991" s="91">
        <v>0</v>
      </c>
      <c r="E991" t="s">
        <v>23</v>
      </c>
      <c r="F991">
        <v>4042387</v>
      </c>
      <c r="G991" t="s">
        <v>252</v>
      </c>
      <c r="H991">
        <v>0</v>
      </c>
      <c r="I991">
        <v>0</v>
      </c>
      <c r="J991">
        <v>0</v>
      </c>
      <c r="M991"/>
    </row>
    <row r="992" spans="1:13" hidden="1" x14ac:dyDescent="0.25">
      <c r="A992" t="s">
        <v>73</v>
      </c>
      <c r="B992" t="s">
        <v>143</v>
      </c>
      <c r="C992" s="2">
        <v>45645</v>
      </c>
      <c r="D992" s="91">
        <v>0</v>
      </c>
      <c r="E992" t="s">
        <v>23</v>
      </c>
      <c r="F992">
        <v>4042388</v>
      </c>
      <c r="G992" t="s">
        <v>252</v>
      </c>
      <c r="H992">
        <v>0</v>
      </c>
      <c r="I992">
        <v>0</v>
      </c>
      <c r="J992">
        <v>0</v>
      </c>
      <c r="M992"/>
    </row>
    <row r="993" spans="1:13" hidden="1" x14ac:dyDescent="0.25">
      <c r="A993" t="s">
        <v>73</v>
      </c>
      <c r="B993" t="s">
        <v>21</v>
      </c>
      <c r="C993" s="2">
        <v>45645</v>
      </c>
      <c r="D993" s="91">
        <v>0</v>
      </c>
      <c r="E993" t="s">
        <v>23</v>
      </c>
      <c r="F993">
        <v>4042390</v>
      </c>
      <c r="G993" t="s">
        <v>252</v>
      </c>
      <c r="H993">
        <v>0</v>
      </c>
      <c r="I993">
        <v>0</v>
      </c>
      <c r="J993">
        <v>0</v>
      </c>
      <c r="M993"/>
    </row>
    <row r="994" spans="1:13" x14ac:dyDescent="0.25">
      <c r="A994" t="s">
        <v>44</v>
      </c>
      <c r="B994" t="s">
        <v>132</v>
      </c>
      <c r="C994" s="2">
        <v>45647</v>
      </c>
      <c r="D994" s="91">
        <v>0</v>
      </c>
      <c r="E994" t="s">
        <v>23</v>
      </c>
      <c r="F994">
        <v>4042391</v>
      </c>
      <c r="G994" t="s">
        <v>252</v>
      </c>
      <c r="H994">
        <v>3.75</v>
      </c>
      <c r="I994">
        <v>1</v>
      </c>
      <c r="J994">
        <v>3.75</v>
      </c>
      <c r="M994"/>
    </row>
    <row r="995" spans="1:13" x14ac:dyDescent="0.25">
      <c r="A995" t="s">
        <v>44</v>
      </c>
      <c r="B995" t="s">
        <v>140</v>
      </c>
      <c r="C995" s="2">
        <v>45647</v>
      </c>
      <c r="D995" s="91">
        <v>0</v>
      </c>
      <c r="E995" t="s">
        <v>23</v>
      </c>
      <c r="F995">
        <v>4042392</v>
      </c>
      <c r="G995" t="s">
        <v>252</v>
      </c>
      <c r="H995">
        <v>0</v>
      </c>
      <c r="I995">
        <v>0</v>
      </c>
      <c r="J995">
        <v>0</v>
      </c>
      <c r="M995"/>
    </row>
    <row r="996" spans="1:13" hidden="1" x14ac:dyDescent="0.25">
      <c r="A996" t="s">
        <v>73</v>
      </c>
      <c r="B996" t="s">
        <v>21</v>
      </c>
      <c r="C996" s="2">
        <v>45643</v>
      </c>
      <c r="D996" s="91">
        <v>5</v>
      </c>
      <c r="E996" t="s">
        <v>23</v>
      </c>
      <c r="F996">
        <v>4042415</v>
      </c>
      <c r="G996" t="s">
        <v>252</v>
      </c>
      <c r="H996">
        <v>5</v>
      </c>
      <c r="I996">
        <v>0</v>
      </c>
      <c r="J996">
        <v>0</v>
      </c>
      <c r="M996"/>
    </row>
    <row r="997" spans="1:13" hidden="1" x14ac:dyDescent="0.25">
      <c r="A997" t="s">
        <v>73</v>
      </c>
      <c r="B997" t="s">
        <v>136</v>
      </c>
      <c r="C997" s="2">
        <v>45644</v>
      </c>
      <c r="D997" s="91">
        <v>0</v>
      </c>
      <c r="E997" t="s">
        <v>37</v>
      </c>
      <c r="F997">
        <v>4042421</v>
      </c>
      <c r="G997" t="s">
        <v>252</v>
      </c>
      <c r="H997">
        <v>0</v>
      </c>
      <c r="I997">
        <v>0</v>
      </c>
      <c r="J997">
        <v>0</v>
      </c>
      <c r="M997"/>
    </row>
    <row r="998" spans="1:13" hidden="1" x14ac:dyDescent="0.25">
      <c r="A998" t="s">
        <v>73</v>
      </c>
      <c r="B998" t="s">
        <v>138</v>
      </c>
      <c r="C998" s="2">
        <v>45645</v>
      </c>
      <c r="D998" s="91">
        <v>0</v>
      </c>
      <c r="E998" t="s">
        <v>37</v>
      </c>
      <c r="F998">
        <v>4042422</v>
      </c>
      <c r="G998" t="s">
        <v>252</v>
      </c>
      <c r="H998">
        <v>0</v>
      </c>
      <c r="I998">
        <v>0</v>
      </c>
      <c r="J998">
        <v>0</v>
      </c>
      <c r="M998"/>
    </row>
    <row r="999" spans="1:13" hidden="1" x14ac:dyDescent="0.25">
      <c r="A999" t="s">
        <v>73</v>
      </c>
      <c r="B999" t="s">
        <v>18</v>
      </c>
      <c r="C999" s="2">
        <v>45643</v>
      </c>
      <c r="D999" s="91">
        <v>0</v>
      </c>
      <c r="E999" t="s">
        <v>23</v>
      </c>
      <c r="F999">
        <v>4042435</v>
      </c>
      <c r="G999" t="s">
        <v>252</v>
      </c>
      <c r="H999">
        <v>0</v>
      </c>
      <c r="I999">
        <v>0</v>
      </c>
      <c r="J999">
        <v>0</v>
      </c>
      <c r="M999"/>
    </row>
    <row r="1000" spans="1:13" hidden="1" x14ac:dyDescent="0.25">
      <c r="A1000" t="s">
        <v>73</v>
      </c>
      <c r="B1000" t="s">
        <v>133</v>
      </c>
      <c r="C1000" s="2">
        <v>45646</v>
      </c>
      <c r="D1000" s="91">
        <v>0</v>
      </c>
      <c r="E1000" t="s">
        <v>23</v>
      </c>
      <c r="F1000">
        <v>4042436</v>
      </c>
      <c r="G1000" t="s">
        <v>252</v>
      </c>
      <c r="H1000">
        <v>0</v>
      </c>
      <c r="I1000">
        <v>0</v>
      </c>
      <c r="J1000">
        <v>0</v>
      </c>
      <c r="M1000"/>
    </row>
    <row r="1001" spans="1:13" hidden="1" x14ac:dyDescent="0.25">
      <c r="A1001" t="s">
        <v>73</v>
      </c>
      <c r="B1001" t="s">
        <v>143</v>
      </c>
      <c r="C1001" s="2">
        <v>45643</v>
      </c>
      <c r="D1001" s="91">
        <v>0</v>
      </c>
      <c r="E1001" t="s">
        <v>23</v>
      </c>
      <c r="F1001">
        <v>4042438</v>
      </c>
      <c r="G1001" t="s">
        <v>252</v>
      </c>
      <c r="H1001">
        <v>0</v>
      </c>
      <c r="I1001">
        <v>0</v>
      </c>
      <c r="J1001">
        <v>0</v>
      </c>
      <c r="M1001"/>
    </row>
    <row r="1002" spans="1:13" hidden="1" x14ac:dyDescent="0.25">
      <c r="A1002" t="s">
        <v>73</v>
      </c>
      <c r="B1002" t="s">
        <v>143</v>
      </c>
      <c r="C1002" s="2">
        <v>45645</v>
      </c>
      <c r="D1002" s="91">
        <v>0</v>
      </c>
      <c r="E1002" t="s">
        <v>23</v>
      </c>
      <c r="F1002">
        <v>4042443</v>
      </c>
      <c r="G1002" t="s">
        <v>252</v>
      </c>
      <c r="H1002">
        <v>0</v>
      </c>
      <c r="I1002">
        <v>0</v>
      </c>
      <c r="J1002">
        <v>0</v>
      </c>
      <c r="M1002"/>
    </row>
    <row r="1003" spans="1:13" x14ac:dyDescent="0.25">
      <c r="A1003" t="s">
        <v>44</v>
      </c>
      <c r="B1003" t="s">
        <v>45</v>
      </c>
      <c r="C1003" s="2">
        <v>45643</v>
      </c>
      <c r="D1003" s="91">
        <v>0</v>
      </c>
      <c r="E1003" t="s">
        <v>23</v>
      </c>
      <c r="F1003">
        <v>4042456</v>
      </c>
      <c r="G1003" t="s">
        <v>252</v>
      </c>
      <c r="H1003">
        <v>3.75</v>
      </c>
      <c r="I1003">
        <v>1</v>
      </c>
      <c r="J1003">
        <v>3.75</v>
      </c>
      <c r="M1003"/>
    </row>
    <row r="1004" spans="1:13" x14ac:dyDescent="0.25">
      <c r="A1004" t="s">
        <v>44</v>
      </c>
      <c r="B1004" t="s">
        <v>117</v>
      </c>
      <c r="C1004" s="2">
        <v>45643</v>
      </c>
      <c r="D1004" s="91">
        <v>0</v>
      </c>
      <c r="E1004" t="s">
        <v>23</v>
      </c>
      <c r="F1004">
        <v>4042457</v>
      </c>
      <c r="G1004" t="s">
        <v>252</v>
      </c>
      <c r="H1004">
        <v>3.75</v>
      </c>
      <c r="I1004">
        <v>1</v>
      </c>
      <c r="J1004">
        <v>3.75</v>
      </c>
      <c r="M1004"/>
    </row>
    <row r="1005" spans="1:13" x14ac:dyDescent="0.25">
      <c r="A1005" t="s">
        <v>44</v>
      </c>
      <c r="B1005" t="s">
        <v>145</v>
      </c>
      <c r="C1005" s="2">
        <v>45643</v>
      </c>
      <c r="D1005" s="91">
        <v>0</v>
      </c>
      <c r="E1005" t="s">
        <v>23</v>
      </c>
      <c r="F1005">
        <v>4042458</v>
      </c>
      <c r="G1005" t="s">
        <v>252</v>
      </c>
      <c r="H1005">
        <v>3.75</v>
      </c>
      <c r="I1005">
        <v>1</v>
      </c>
      <c r="J1005">
        <v>3.75</v>
      </c>
      <c r="M1005"/>
    </row>
    <row r="1006" spans="1:13" x14ac:dyDescent="0.25">
      <c r="A1006" t="s">
        <v>44</v>
      </c>
      <c r="B1006" t="s">
        <v>145</v>
      </c>
      <c r="C1006" s="2">
        <v>45645</v>
      </c>
      <c r="D1006" s="91">
        <v>0</v>
      </c>
      <c r="E1006" t="s">
        <v>23</v>
      </c>
      <c r="F1006">
        <v>4042459</v>
      </c>
      <c r="G1006" t="s">
        <v>252</v>
      </c>
      <c r="H1006">
        <v>3.75</v>
      </c>
      <c r="I1006">
        <v>1</v>
      </c>
      <c r="J1006">
        <v>3.75</v>
      </c>
      <c r="M1006"/>
    </row>
    <row r="1007" spans="1:13" x14ac:dyDescent="0.25">
      <c r="A1007" t="s">
        <v>44</v>
      </c>
      <c r="B1007" t="s">
        <v>18</v>
      </c>
      <c r="C1007" s="2">
        <v>45643</v>
      </c>
      <c r="D1007" s="91">
        <v>0</v>
      </c>
      <c r="E1007" t="s">
        <v>20</v>
      </c>
      <c r="F1007">
        <v>4042461</v>
      </c>
      <c r="G1007" t="s">
        <v>252</v>
      </c>
      <c r="H1007">
        <v>3.75</v>
      </c>
      <c r="I1007">
        <v>1</v>
      </c>
      <c r="J1007">
        <v>3.75</v>
      </c>
      <c r="M1007"/>
    </row>
    <row r="1008" spans="1:13" x14ac:dyDescent="0.25">
      <c r="A1008" t="s">
        <v>44</v>
      </c>
      <c r="B1008" t="s">
        <v>18</v>
      </c>
      <c r="C1008" s="2">
        <v>45645</v>
      </c>
      <c r="D1008" s="91">
        <v>0</v>
      </c>
      <c r="E1008" t="s">
        <v>20</v>
      </c>
      <c r="F1008">
        <v>4042462</v>
      </c>
      <c r="G1008" t="s">
        <v>252</v>
      </c>
      <c r="H1008">
        <v>3.75</v>
      </c>
      <c r="I1008">
        <v>1</v>
      </c>
      <c r="J1008">
        <v>3.75</v>
      </c>
      <c r="M1008"/>
    </row>
    <row r="1009" spans="1:13" hidden="1" x14ac:dyDescent="0.25">
      <c r="A1009" t="s">
        <v>73</v>
      </c>
      <c r="B1009" t="s">
        <v>143</v>
      </c>
      <c r="C1009" s="2">
        <v>45644</v>
      </c>
      <c r="D1009" s="91">
        <v>0</v>
      </c>
      <c r="E1009" t="s">
        <v>23</v>
      </c>
      <c r="F1009">
        <v>4042481</v>
      </c>
      <c r="G1009" t="s">
        <v>252</v>
      </c>
      <c r="H1009">
        <v>0</v>
      </c>
      <c r="I1009">
        <v>0</v>
      </c>
      <c r="J1009">
        <v>0</v>
      </c>
      <c r="M1009"/>
    </row>
    <row r="1010" spans="1:13" hidden="1" x14ac:dyDescent="0.25">
      <c r="A1010" t="s">
        <v>73</v>
      </c>
      <c r="B1010" t="s">
        <v>65</v>
      </c>
      <c r="C1010" s="2">
        <v>45645</v>
      </c>
      <c r="D1010" s="91">
        <v>0</v>
      </c>
      <c r="E1010" t="s">
        <v>23</v>
      </c>
      <c r="F1010">
        <v>4042483</v>
      </c>
      <c r="G1010" t="s">
        <v>252</v>
      </c>
      <c r="H1010">
        <v>0</v>
      </c>
      <c r="I1010">
        <v>0</v>
      </c>
      <c r="J1010">
        <v>0</v>
      </c>
      <c r="M1010"/>
    </row>
    <row r="1011" spans="1:13" x14ac:dyDescent="0.25">
      <c r="A1011" t="s">
        <v>44</v>
      </c>
      <c r="B1011" t="s">
        <v>45</v>
      </c>
      <c r="C1011" s="2">
        <v>45643</v>
      </c>
      <c r="D1011" s="91">
        <v>0</v>
      </c>
      <c r="E1011" t="s">
        <v>23</v>
      </c>
      <c r="F1011">
        <v>4042487</v>
      </c>
      <c r="G1011" t="s">
        <v>252</v>
      </c>
      <c r="H1011">
        <v>3.75</v>
      </c>
      <c r="I1011">
        <v>1</v>
      </c>
      <c r="J1011">
        <v>3.75</v>
      </c>
      <c r="M1011"/>
    </row>
    <row r="1012" spans="1:13" hidden="1" x14ac:dyDescent="0.25">
      <c r="A1012" t="s">
        <v>75</v>
      </c>
      <c r="B1012" t="s">
        <v>142</v>
      </c>
      <c r="C1012" s="2">
        <v>45642</v>
      </c>
      <c r="D1012" s="91">
        <v>0</v>
      </c>
      <c r="E1012" t="s">
        <v>23</v>
      </c>
      <c r="F1012">
        <v>4042488</v>
      </c>
      <c r="G1012" t="s">
        <v>252</v>
      </c>
      <c r="H1012">
        <v>0</v>
      </c>
      <c r="I1012">
        <v>0</v>
      </c>
      <c r="J1012">
        <v>0</v>
      </c>
      <c r="M1012"/>
    </row>
    <row r="1013" spans="1:13" hidden="1" x14ac:dyDescent="0.25">
      <c r="A1013" t="s">
        <v>75</v>
      </c>
      <c r="B1013" t="s">
        <v>18</v>
      </c>
      <c r="C1013" s="2">
        <v>45643</v>
      </c>
      <c r="D1013" s="91">
        <v>0</v>
      </c>
      <c r="E1013" t="s">
        <v>23</v>
      </c>
      <c r="F1013">
        <v>4042489</v>
      </c>
      <c r="G1013" t="s">
        <v>252</v>
      </c>
      <c r="H1013">
        <v>0</v>
      </c>
      <c r="I1013">
        <v>0</v>
      </c>
      <c r="J1013">
        <v>0</v>
      </c>
      <c r="M1013"/>
    </row>
    <row r="1014" spans="1:13" hidden="1" x14ac:dyDescent="0.25">
      <c r="A1014" t="s">
        <v>75</v>
      </c>
      <c r="B1014" t="s">
        <v>18</v>
      </c>
      <c r="C1014" s="2">
        <v>45644</v>
      </c>
      <c r="D1014" s="91">
        <v>0</v>
      </c>
      <c r="E1014" t="s">
        <v>23</v>
      </c>
      <c r="F1014">
        <v>4042490</v>
      </c>
      <c r="G1014" t="s">
        <v>252</v>
      </c>
      <c r="H1014">
        <v>0</v>
      </c>
      <c r="I1014">
        <v>0</v>
      </c>
      <c r="J1014">
        <v>0</v>
      </c>
      <c r="M1014"/>
    </row>
    <row r="1015" spans="1:13" hidden="1" x14ac:dyDescent="0.25">
      <c r="A1015" t="s">
        <v>75</v>
      </c>
      <c r="B1015" t="s">
        <v>133</v>
      </c>
      <c r="C1015" s="2">
        <v>45645</v>
      </c>
      <c r="D1015" s="91">
        <v>0</v>
      </c>
      <c r="E1015" t="s">
        <v>23</v>
      </c>
      <c r="F1015">
        <v>4042491</v>
      </c>
      <c r="G1015" t="s">
        <v>252</v>
      </c>
      <c r="H1015">
        <v>0</v>
      </c>
      <c r="I1015">
        <v>0</v>
      </c>
      <c r="J1015">
        <v>0</v>
      </c>
      <c r="M1015"/>
    </row>
    <row r="1016" spans="1:13" hidden="1" x14ac:dyDescent="0.25">
      <c r="A1016" t="s">
        <v>75</v>
      </c>
      <c r="B1016" t="s">
        <v>141</v>
      </c>
      <c r="C1016" s="2">
        <v>45646</v>
      </c>
      <c r="D1016" s="91">
        <v>0</v>
      </c>
      <c r="E1016" t="s">
        <v>23</v>
      </c>
      <c r="F1016">
        <v>4042492</v>
      </c>
      <c r="G1016" t="s">
        <v>252</v>
      </c>
      <c r="H1016">
        <v>0</v>
      </c>
      <c r="I1016">
        <v>0</v>
      </c>
      <c r="J1016">
        <v>0</v>
      </c>
      <c r="M1016"/>
    </row>
    <row r="1017" spans="1:13" hidden="1" x14ac:dyDescent="0.25">
      <c r="A1017" t="s">
        <v>75</v>
      </c>
      <c r="B1017" t="s">
        <v>142</v>
      </c>
      <c r="C1017" s="2">
        <v>45642</v>
      </c>
      <c r="D1017" s="91">
        <v>0</v>
      </c>
      <c r="E1017" t="s">
        <v>23</v>
      </c>
      <c r="F1017">
        <v>4042493</v>
      </c>
      <c r="G1017" t="s">
        <v>252</v>
      </c>
      <c r="H1017">
        <v>0</v>
      </c>
      <c r="I1017">
        <v>0</v>
      </c>
      <c r="J1017">
        <v>0</v>
      </c>
      <c r="M1017"/>
    </row>
    <row r="1018" spans="1:13" hidden="1" x14ac:dyDescent="0.25">
      <c r="A1018" t="s">
        <v>75</v>
      </c>
      <c r="B1018" t="s">
        <v>137</v>
      </c>
      <c r="C1018" s="2">
        <v>45643</v>
      </c>
      <c r="D1018" s="91">
        <v>0</v>
      </c>
      <c r="E1018" t="s">
        <v>23</v>
      </c>
      <c r="F1018">
        <v>4042494</v>
      </c>
      <c r="G1018" t="s">
        <v>252</v>
      </c>
      <c r="H1018">
        <v>0</v>
      </c>
      <c r="I1018">
        <v>0</v>
      </c>
      <c r="J1018">
        <v>0</v>
      </c>
      <c r="M1018"/>
    </row>
    <row r="1019" spans="1:13" hidden="1" x14ac:dyDescent="0.25">
      <c r="A1019" t="s">
        <v>75</v>
      </c>
      <c r="B1019" t="s">
        <v>142</v>
      </c>
      <c r="C1019" s="2">
        <v>45644</v>
      </c>
      <c r="D1019" s="91">
        <v>0</v>
      </c>
      <c r="E1019" t="s">
        <v>23</v>
      </c>
      <c r="F1019">
        <v>4042495</v>
      </c>
      <c r="G1019" t="s">
        <v>252</v>
      </c>
      <c r="H1019">
        <v>0</v>
      </c>
      <c r="I1019">
        <v>0</v>
      </c>
      <c r="J1019">
        <v>0</v>
      </c>
      <c r="M1019"/>
    </row>
    <row r="1020" spans="1:13" hidden="1" x14ac:dyDescent="0.25">
      <c r="A1020" t="s">
        <v>75</v>
      </c>
      <c r="B1020" t="s">
        <v>142</v>
      </c>
      <c r="C1020" s="2">
        <v>45645</v>
      </c>
      <c r="D1020" s="91">
        <v>0</v>
      </c>
      <c r="E1020" t="s">
        <v>23</v>
      </c>
      <c r="F1020">
        <v>4042496</v>
      </c>
      <c r="G1020" t="s">
        <v>252</v>
      </c>
      <c r="H1020">
        <v>0</v>
      </c>
      <c r="I1020">
        <v>0</v>
      </c>
      <c r="J1020">
        <v>0</v>
      </c>
      <c r="M1020"/>
    </row>
    <row r="1021" spans="1:13" hidden="1" x14ac:dyDescent="0.25">
      <c r="A1021" t="s">
        <v>75</v>
      </c>
      <c r="B1021" t="s">
        <v>139</v>
      </c>
      <c r="C1021" s="2">
        <v>45646</v>
      </c>
      <c r="D1021" s="91">
        <v>0</v>
      </c>
      <c r="E1021" t="s">
        <v>37</v>
      </c>
      <c r="F1021">
        <v>4042497</v>
      </c>
      <c r="G1021" t="s">
        <v>252</v>
      </c>
      <c r="H1021">
        <v>0</v>
      </c>
      <c r="I1021">
        <v>0</v>
      </c>
      <c r="J1021">
        <v>0</v>
      </c>
      <c r="M1021"/>
    </row>
    <row r="1022" spans="1:13" x14ac:dyDescent="0.25">
      <c r="A1022" t="s">
        <v>44</v>
      </c>
      <c r="B1022" t="s">
        <v>18</v>
      </c>
      <c r="C1022" s="2">
        <v>45642</v>
      </c>
      <c r="D1022" s="91">
        <v>0</v>
      </c>
      <c r="E1022" t="s">
        <v>20</v>
      </c>
      <c r="F1022">
        <v>4042500</v>
      </c>
      <c r="G1022" t="s">
        <v>252</v>
      </c>
      <c r="H1022">
        <v>3.75</v>
      </c>
      <c r="I1022">
        <v>1</v>
      </c>
      <c r="J1022">
        <v>3.75</v>
      </c>
      <c r="M1022"/>
    </row>
    <row r="1023" spans="1:13" x14ac:dyDescent="0.25">
      <c r="A1023" t="s">
        <v>44</v>
      </c>
      <c r="B1023" t="s">
        <v>117</v>
      </c>
      <c r="C1023" s="2">
        <v>45642</v>
      </c>
      <c r="D1023" s="91">
        <v>0</v>
      </c>
      <c r="E1023" t="s">
        <v>23</v>
      </c>
      <c r="F1023">
        <v>4042501</v>
      </c>
      <c r="G1023" t="s">
        <v>252</v>
      </c>
      <c r="H1023">
        <v>3.75</v>
      </c>
      <c r="I1023">
        <v>1</v>
      </c>
      <c r="J1023">
        <v>3.75</v>
      </c>
      <c r="M1023"/>
    </row>
    <row r="1024" spans="1:13" hidden="1" x14ac:dyDescent="0.25">
      <c r="A1024" t="s">
        <v>73</v>
      </c>
      <c r="B1024" t="s">
        <v>18</v>
      </c>
      <c r="C1024" s="2">
        <v>45643</v>
      </c>
      <c r="D1024" s="91">
        <v>5</v>
      </c>
      <c r="E1024" t="s">
        <v>23</v>
      </c>
      <c r="F1024">
        <v>4042508</v>
      </c>
      <c r="G1024" t="s">
        <v>252</v>
      </c>
      <c r="H1024">
        <v>5</v>
      </c>
      <c r="I1024">
        <v>0</v>
      </c>
      <c r="J1024">
        <v>0</v>
      </c>
      <c r="M1024"/>
    </row>
    <row r="1025" spans="1:13" x14ac:dyDescent="0.25">
      <c r="A1025" t="s">
        <v>44</v>
      </c>
      <c r="B1025" t="s">
        <v>18</v>
      </c>
      <c r="C1025" s="2">
        <v>45648</v>
      </c>
      <c r="D1025" s="91">
        <v>3.75</v>
      </c>
      <c r="E1025" t="s">
        <v>20</v>
      </c>
      <c r="F1025">
        <v>4042515</v>
      </c>
      <c r="G1025" t="s">
        <v>252</v>
      </c>
      <c r="H1025">
        <v>3.75</v>
      </c>
      <c r="I1025">
        <v>0</v>
      </c>
      <c r="J1025">
        <v>0</v>
      </c>
      <c r="M1025"/>
    </row>
    <row r="1026" spans="1:13" hidden="1" x14ac:dyDescent="0.25">
      <c r="A1026" t="s">
        <v>73</v>
      </c>
      <c r="B1026" t="s">
        <v>18</v>
      </c>
      <c r="C1026" s="2">
        <v>45648</v>
      </c>
      <c r="D1026" s="91">
        <v>0</v>
      </c>
      <c r="E1026" t="s">
        <v>23</v>
      </c>
      <c r="F1026">
        <v>4042516</v>
      </c>
      <c r="G1026" t="s">
        <v>252</v>
      </c>
      <c r="H1026">
        <v>0</v>
      </c>
      <c r="I1026">
        <v>0</v>
      </c>
      <c r="J1026">
        <v>0</v>
      </c>
      <c r="M1026"/>
    </row>
    <row r="1027" spans="1:13" hidden="1" x14ac:dyDescent="0.25">
      <c r="A1027" t="s">
        <v>73</v>
      </c>
      <c r="B1027" t="s">
        <v>18</v>
      </c>
      <c r="C1027" s="2">
        <v>45648</v>
      </c>
      <c r="D1027" s="91">
        <v>0</v>
      </c>
      <c r="E1027" t="s">
        <v>20</v>
      </c>
      <c r="F1027">
        <v>4042517</v>
      </c>
      <c r="G1027" t="s">
        <v>252</v>
      </c>
      <c r="H1027">
        <v>0</v>
      </c>
      <c r="I1027">
        <v>0</v>
      </c>
      <c r="J1027">
        <v>0</v>
      </c>
      <c r="M1027"/>
    </row>
    <row r="1028" spans="1:13" hidden="1" x14ac:dyDescent="0.25">
      <c r="A1028" t="s">
        <v>73</v>
      </c>
      <c r="B1028" t="s">
        <v>18</v>
      </c>
      <c r="C1028" s="2">
        <v>45648</v>
      </c>
      <c r="D1028" s="91">
        <v>5</v>
      </c>
      <c r="E1028" t="s">
        <v>20</v>
      </c>
      <c r="F1028">
        <v>4042519</v>
      </c>
      <c r="G1028" t="s">
        <v>252</v>
      </c>
      <c r="H1028">
        <v>5</v>
      </c>
      <c r="I1028">
        <v>0</v>
      </c>
      <c r="J1028">
        <v>0</v>
      </c>
      <c r="M1028"/>
    </row>
    <row r="1029" spans="1:13" hidden="1" x14ac:dyDescent="0.25">
      <c r="A1029" t="s">
        <v>73</v>
      </c>
      <c r="B1029" t="s">
        <v>136</v>
      </c>
      <c r="C1029" s="2">
        <v>45648</v>
      </c>
      <c r="D1029" s="91">
        <v>0</v>
      </c>
      <c r="E1029" t="s">
        <v>23</v>
      </c>
      <c r="F1029">
        <v>4042521</v>
      </c>
      <c r="G1029" t="s">
        <v>252</v>
      </c>
      <c r="H1029">
        <v>0</v>
      </c>
      <c r="I1029">
        <v>0</v>
      </c>
      <c r="J1029">
        <v>0</v>
      </c>
      <c r="M1029"/>
    </row>
    <row r="1030" spans="1:13" hidden="1" x14ac:dyDescent="0.25">
      <c r="A1030" t="s">
        <v>75</v>
      </c>
      <c r="B1030" t="s">
        <v>136</v>
      </c>
      <c r="C1030" s="2">
        <v>45648</v>
      </c>
      <c r="D1030" s="91">
        <v>5</v>
      </c>
      <c r="E1030" t="s">
        <v>23</v>
      </c>
      <c r="F1030">
        <v>4042522</v>
      </c>
      <c r="G1030" t="s">
        <v>252</v>
      </c>
      <c r="H1030">
        <v>5</v>
      </c>
      <c r="I1030">
        <v>0</v>
      </c>
      <c r="J1030">
        <v>0</v>
      </c>
      <c r="M1030"/>
    </row>
    <row r="1031" spans="1:13" hidden="1" x14ac:dyDescent="0.25">
      <c r="A1031" t="s">
        <v>73</v>
      </c>
      <c r="B1031" t="s">
        <v>143</v>
      </c>
      <c r="C1031" s="2">
        <v>45645</v>
      </c>
      <c r="D1031" s="91">
        <v>0</v>
      </c>
      <c r="E1031" t="s">
        <v>23</v>
      </c>
      <c r="F1031">
        <v>4042540</v>
      </c>
      <c r="G1031" t="s">
        <v>252</v>
      </c>
      <c r="H1031">
        <v>0</v>
      </c>
      <c r="I1031">
        <v>0</v>
      </c>
      <c r="J1031">
        <v>0</v>
      </c>
      <c r="M1031"/>
    </row>
    <row r="1032" spans="1:13" x14ac:dyDescent="0.25">
      <c r="A1032" t="s">
        <v>44</v>
      </c>
      <c r="B1032" t="s">
        <v>134</v>
      </c>
      <c r="C1032" s="2">
        <v>45643</v>
      </c>
      <c r="D1032" s="91">
        <v>0</v>
      </c>
      <c r="E1032" t="s">
        <v>23</v>
      </c>
      <c r="F1032">
        <v>4042541</v>
      </c>
      <c r="G1032" t="s">
        <v>252</v>
      </c>
      <c r="H1032">
        <v>3.75</v>
      </c>
      <c r="I1032">
        <v>1</v>
      </c>
      <c r="J1032">
        <v>3.75</v>
      </c>
      <c r="M1032"/>
    </row>
    <row r="1033" spans="1:13" x14ac:dyDescent="0.25">
      <c r="A1033" t="s">
        <v>44</v>
      </c>
      <c r="B1033" t="s">
        <v>18</v>
      </c>
      <c r="C1033" s="2">
        <v>45643</v>
      </c>
      <c r="D1033" s="91">
        <v>0</v>
      </c>
      <c r="E1033" t="s">
        <v>20</v>
      </c>
      <c r="F1033">
        <v>4042542</v>
      </c>
      <c r="G1033" t="s">
        <v>252</v>
      </c>
      <c r="H1033">
        <v>3.75</v>
      </c>
      <c r="I1033">
        <v>1</v>
      </c>
      <c r="J1033">
        <v>3.75</v>
      </c>
      <c r="M1033"/>
    </row>
    <row r="1034" spans="1:13" hidden="1" x14ac:dyDescent="0.25">
      <c r="A1034" t="s">
        <v>73</v>
      </c>
      <c r="B1034" t="s">
        <v>138</v>
      </c>
      <c r="C1034" s="2">
        <v>45642</v>
      </c>
      <c r="D1034" s="91">
        <v>5</v>
      </c>
      <c r="E1034" t="s">
        <v>37</v>
      </c>
      <c r="F1034">
        <v>4042543</v>
      </c>
      <c r="G1034" t="s">
        <v>252</v>
      </c>
      <c r="H1034">
        <v>5</v>
      </c>
      <c r="I1034">
        <v>0</v>
      </c>
      <c r="J1034">
        <v>0</v>
      </c>
      <c r="M1034"/>
    </row>
    <row r="1035" spans="1:13" hidden="1" x14ac:dyDescent="0.25">
      <c r="A1035" t="s">
        <v>73</v>
      </c>
      <c r="B1035" t="s">
        <v>136</v>
      </c>
      <c r="C1035" s="2">
        <v>45643</v>
      </c>
      <c r="D1035" s="91">
        <v>5</v>
      </c>
      <c r="E1035" t="s">
        <v>23</v>
      </c>
      <c r="F1035">
        <v>4042544</v>
      </c>
      <c r="G1035" t="s">
        <v>252</v>
      </c>
      <c r="H1035">
        <v>5</v>
      </c>
      <c r="I1035">
        <v>0</v>
      </c>
      <c r="J1035">
        <v>0</v>
      </c>
      <c r="M1035"/>
    </row>
    <row r="1036" spans="1:13" hidden="1" x14ac:dyDescent="0.25">
      <c r="A1036" t="s">
        <v>73</v>
      </c>
      <c r="B1036" t="s">
        <v>133</v>
      </c>
      <c r="C1036" s="2">
        <v>45644</v>
      </c>
      <c r="D1036" s="91">
        <v>5</v>
      </c>
      <c r="E1036" t="s">
        <v>23</v>
      </c>
      <c r="F1036">
        <v>4042545</v>
      </c>
      <c r="G1036" t="s">
        <v>252</v>
      </c>
      <c r="H1036">
        <v>5</v>
      </c>
      <c r="I1036">
        <v>0</v>
      </c>
      <c r="J1036">
        <v>0</v>
      </c>
      <c r="M1036"/>
    </row>
    <row r="1037" spans="1:13" hidden="1" x14ac:dyDescent="0.25">
      <c r="A1037" t="s">
        <v>73</v>
      </c>
      <c r="B1037" t="s">
        <v>142</v>
      </c>
      <c r="C1037" s="2">
        <v>45645</v>
      </c>
      <c r="D1037" s="91">
        <v>5</v>
      </c>
      <c r="E1037" t="s">
        <v>23</v>
      </c>
      <c r="F1037">
        <v>4042546</v>
      </c>
      <c r="G1037" t="s">
        <v>252</v>
      </c>
      <c r="H1037">
        <v>5</v>
      </c>
      <c r="I1037">
        <v>0</v>
      </c>
      <c r="J1037">
        <v>0</v>
      </c>
      <c r="M1037"/>
    </row>
    <row r="1038" spans="1:13" hidden="1" x14ac:dyDescent="0.25">
      <c r="A1038" t="s">
        <v>73</v>
      </c>
      <c r="B1038" t="s">
        <v>142</v>
      </c>
      <c r="C1038" s="2">
        <v>45642</v>
      </c>
      <c r="D1038" s="91">
        <v>5</v>
      </c>
      <c r="E1038" t="s">
        <v>23</v>
      </c>
      <c r="F1038">
        <v>4042547</v>
      </c>
      <c r="G1038" t="s">
        <v>252</v>
      </c>
      <c r="H1038">
        <v>5</v>
      </c>
      <c r="I1038">
        <v>0</v>
      </c>
      <c r="J1038">
        <v>0</v>
      </c>
      <c r="M1038"/>
    </row>
    <row r="1039" spans="1:13" x14ac:dyDescent="0.25">
      <c r="A1039" t="s">
        <v>44</v>
      </c>
      <c r="B1039" t="s">
        <v>117</v>
      </c>
      <c r="C1039" s="2">
        <v>45644</v>
      </c>
      <c r="D1039" s="91">
        <v>3.75</v>
      </c>
      <c r="E1039" t="s">
        <v>23</v>
      </c>
      <c r="F1039">
        <v>4042549</v>
      </c>
      <c r="G1039" t="s">
        <v>252</v>
      </c>
      <c r="H1039">
        <v>7.5</v>
      </c>
      <c r="I1039">
        <v>1</v>
      </c>
      <c r="J1039">
        <v>3.75</v>
      </c>
      <c r="M1039"/>
    </row>
    <row r="1040" spans="1:13" x14ac:dyDescent="0.25">
      <c r="A1040" t="s">
        <v>44</v>
      </c>
      <c r="B1040" t="s">
        <v>134</v>
      </c>
      <c r="C1040" s="2">
        <v>45644</v>
      </c>
      <c r="D1040" s="91">
        <v>3.75</v>
      </c>
      <c r="E1040" t="s">
        <v>23</v>
      </c>
      <c r="F1040">
        <v>4042550</v>
      </c>
      <c r="G1040" t="s">
        <v>252</v>
      </c>
      <c r="H1040">
        <v>7.5</v>
      </c>
      <c r="I1040">
        <v>1</v>
      </c>
      <c r="J1040">
        <v>3.75</v>
      </c>
      <c r="M1040"/>
    </row>
    <row r="1041" spans="1:13" hidden="1" x14ac:dyDescent="0.25">
      <c r="A1041" t="s">
        <v>73</v>
      </c>
      <c r="B1041" t="s">
        <v>137</v>
      </c>
      <c r="C1041" s="2">
        <v>45643</v>
      </c>
      <c r="D1041" s="91">
        <v>0</v>
      </c>
      <c r="E1041" t="s">
        <v>23</v>
      </c>
      <c r="F1041">
        <v>4042552</v>
      </c>
      <c r="G1041" t="s">
        <v>252</v>
      </c>
      <c r="H1041">
        <v>0</v>
      </c>
      <c r="I1041">
        <v>0</v>
      </c>
      <c r="J1041">
        <v>0</v>
      </c>
      <c r="M1041"/>
    </row>
    <row r="1042" spans="1:13" x14ac:dyDescent="0.25">
      <c r="A1042" t="s">
        <v>44</v>
      </c>
      <c r="B1042" t="s">
        <v>117</v>
      </c>
      <c r="C1042" s="2">
        <v>45645</v>
      </c>
      <c r="D1042" s="91">
        <v>0</v>
      </c>
      <c r="E1042" t="s">
        <v>23</v>
      </c>
      <c r="F1042">
        <v>4042557</v>
      </c>
      <c r="G1042" t="s">
        <v>252</v>
      </c>
      <c r="H1042">
        <v>3.75</v>
      </c>
      <c r="I1042">
        <v>1</v>
      </c>
      <c r="J1042">
        <v>3.75</v>
      </c>
      <c r="M1042"/>
    </row>
    <row r="1043" spans="1:13" x14ac:dyDescent="0.25">
      <c r="A1043" t="s">
        <v>44</v>
      </c>
      <c r="B1043" t="s">
        <v>18</v>
      </c>
      <c r="C1043" s="2">
        <v>45645</v>
      </c>
      <c r="D1043" s="91">
        <v>0</v>
      </c>
      <c r="E1043" t="s">
        <v>20</v>
      </c>
      <c r="F1043">
        <v>4042558</v>
      </c>
      <c r="G1043" t="s">
        <v>252</v>
      </c>
      <c r="H1043">
        <v>3.75</v>
      </c>
      <c r="I1043">
        <v>1</v>
      </c>
      <c r="J1043">
        <v>3.75</v>
      </c>
      <c r="M1043"/>
    </row>
    <row r="1044" spans="1:13" hidden="1" x14ac:dyDescent="0.25">
      <c r="A1044" t="s">
        <v>73</v>
      </c>
      <c r="B1044" t="s">
        <v>133</v>
      </c>
      <c r="C1044" s="2">
        <v>45648</v>
      </c>
      <c r="D1044" s="91">
        <v>0</v>
      </c>
      <c r="E1044" t="s">
        <v>23</v>
      </c>
      <c r="F1044">
        <v>4042563</v>
      </c>
      <c r="G1044" t="s">
        <v>252</v>
      </c>
      <c r="H1044">
        <v>0</v>
      </c>
      <c r="I1044">
        <v>0</v>
      </c>
      <c r="J1044">
        <v>0</v>
      </c>
      <c r="M1044"/>
    </row>
    <row r="1045" spans="1:13" hidden="1" x14ac:dyDescent="0.25">
      <c r="A1045" t="s">
        <v>75</v>
      </c>
      <c r="B1045" t="s">
        <v>144</v>
      </c>
      <c r="C1045" s="2">
        <v>45644</v>
      </c>
      <c r="D1045" s="91">
        <v>5.5</v>
      </c>
      <c r="E1045" t="s">
        <v>37</v>
      </c>
      <c r="F1045">
        <v>4042566</v>
      </c>
      <c r="G1045" t="s">
        <v>252</v>
      </c>
      <c r="H1045">
        <v>5.5</v>
      </c>
      <c r="I1045">
        <v>0</v>
      </c>
      <c r="J1045">
        <v>0</v>
      </c>
      <c r="M1045"/>
    </row>
    <row r="1046" spans="1:13" hidden="1" x14ac:dyDescent="0.25">
      <c r="A1046" t="s">
        <v>75</v>
      </c>
      <c r="B1046" t="s">
        <v>143</v>
      </c>
      <c r="C1046" s="2">
        <v>45644</v>
      </c>
      <c r="D1046" s="91">
        <v>5</v>
      </c>
      <c r="E1046" t="s">
        <v>23</v>
      </c>
      <c r="F1046">
        <v>4042567</v>
      </c>
      <c r="G1046" t="s">
        <v>252</v>
      </c>
      <c r="H1046">
        <v>5</v>
      </c>
      <c r="I1046">
        <v>0</v>
      </c>
      <c r="J1046">
        <v>0</v>
      </c>
      <c r="M1046"/>
    </row>
    <row r="1047" spans="1:13" hidden="1" x14ac:dyDescent="0.25">
      <c r="A1047" t="s">
        <v>75</v>
      </c>
      <c r="B1047" t="s">
        <v>18</v>
      </c>
      <c r="C1047" s="2">
        <v>45646</v>
      </c>
      <c r="D1047" s="91">
        <v>5.5</v>
      </c>
      <c r="E1047" t="s">
        <v>23</v>
      </c>
      <c r="F1047">
        <v>4042568</v>
      </c>
      <c r="G1047" t="s">
        <v>252</v>
      </c>
      <c r="H1047">
        <v>5.5</v>
      </c>
      <c r="I1047">
        <v>0</v>
      </c>
      <c r="J1047">
        <v>0</v>
      </c>
      <c r="M1047"/>
    </row>
    <row r="1048" spans="1:13" hidden="1" x14ac:dyDescent="0.25">
      <c r="A1048" t="s">
        <v>75</v>
      </c>
      <c r="B1048" t="s">
        <v>135</v>
      </c>
      <c r="C1048" s="2">
        <v>45646</v>
      </c>
      <c r="D1048" s="91">
        <v>5</v>
      </c>
      <c r="E1048" t="s">
        <v>23</v>
      </c>
      <c r="F1048">
        <v>4042569</v>
      </c>
      <c r="G1048" t="s">
        <v>252</v>
      </c>
      <c r="H1048">
        <v>5</v>
      </c>
      <c r="I1048">
        <v>0</v>
      </c>
      <c r="J1048">
        <v>0</v>
      </c>
      <c r="M1048"/>
    </row>
    <row r="1049" spans="1:13" x14ac:dyDescent="0.25">
      <c r="A1049" t="s">
        <v>44</v>
      </c>
      <c r="B1049" t="s">
        <v>18</v>
      </c>
      <c r="C1049" s="2">
        <v>45642</v>
      </c>
      <c r="D1049" s="91">
        <v>0</v>
      </c>
      <c r="E1049" t="s">
        <v>20</v>
      </c>
      <c r="F1049">
        <v>4042570</v>
      </c>
      <c r="G1049" t="s">
        <v>252</v>
      </c>
      <c r="H1049">
        <v>3.75</v>
      </c>
      <c r="I1049">
        <v>1</v>
      </c>
      <c r="J1049">
        <v>3.75</v>
      </c>
      <c r="M1049"/>
    </row>
    <row r="1050" spans="1:13" x14ac:dyDescent="0.25">
      <c r="A1050" t="s">
        <v>44</v>
      </c>
      <c r="B1050" t="s">
        <v>18</v>
      </c>
      <c r="C1050" s="2">
        <v>45642</v>
      </c>
      <c r="D1050" s="91">
        <v>0</v>
      </c>
      <c r="E1050" t="s">
        <v>20</v>
      </c>
      <c r="F1050">
        <v>4042571</v>
      </c>
      <c r="G1050" t="s">
        <v>252</v>
      </c>
      <c r="H1050">
        <v>3.75</v>
      </c>
      <c r="I1050">
        <v>1</v>
      </c>
      <c r="J1050">
        <v>3.75</v>
      </c>
      <c r="M1050"/>
    </row>
    <row r="1051" spans="1:13" hidden="1" x14ac:dyDescent="0.25">
      <c r="A1051" t="s">
        <v>73</v>
      </c>
      <c r="B1051" t="s">
        <v>139</v>
      </c>
      <c r="C1051" s="2">
        <v>45642</v>
      </c>
      <c r="D1051" s="91">
        <v>5</v>
      </c>
      <c r="E1051" t="s">
        <v>37</v>
      </c>
      <c r="F1051">
        <v>4042579</v>
      </c>
      <c r="G1051" t="s">
        <v>252</v>
      </c>
      <c r="H1051">
        <v>5</v>
      </c>
      <c r="I1051">
        <v>0</v>
      </c>
      <c r="J1051">
        <v>0</v>
      </c>
      <c r="M1051"/>
    </row>
    <row r="1052" spans="1:13" x14ac:dyDescent="0.25">
      <c r="A1052" t="s">
        <v>44</v>
      </c>
      <c r="B1052" t="s">
        <v>132</v>
      </c>
      <c r="C1052" s="2">
        <v>45643</v>
      </c>
      <c r="D1052" s="91">
        <v>0</v>
      </c>
      <c r="E1052" t="s">
        <v>23</v>
      </c>
      <c r="F1052">
        <v>4042580</v>
      </c>
      <c r="G1052" t="s">
        <v>252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44</v>
      </c>
      <c r="B1053" t="s">
        <v>18</v>
      </c>
      <c r="C1053" s="2">
        <v>45645</v>
      </c>
      <c r="D1053" s="91">
        <v>0</v>
      </c>
      <c r="E1053" t="s">
        <v>20</v>
      </c>
      <c r="F1053">
        <v>4042581</v>
      </c>
      <c r="G1053" t="s">
        <v>252</v>
      </c>
      <c r="H1053">
        <v>3.75</v>
      </c>
      <c r="I1053">
        <v>1</v>
      </c>
      <c r="J1053">
        <v>3.75</v>
      </c>
      <c r="M1053"/>
    </row>
    <row r="1054" spans="1:13" x14ac:dyDescent="0.25">
      <c r="A1054" t="s">
        <v>44</v>
      </c>
      <c r="B1054" t="s">
        <v>132</v>
      </c>
      <c r="C1054" s="2">
        <v>45647</v>
      </c>
      <c r="D1054" s="91">
        <v>0</v>
      </c>
      <c r="E1054" t="s">
        <v>23</v>
      </c>
      <c r="F1054">
        <v>4042582</v>
      </c>
      <c r="G1054" t="s">
        <v>252</v>
      </c>
      <c r="H1054">
        <v>3.75</v>
      </c>
      <c r="I1054">
        <v>1</v>
      </c>
      <c r="J1054">
        <v>3.75</v>
      </c>
      <c r="M1054"/>
    </row>
    <row r="1055" spans="1:13" x14ac:dyDescent="0.25">
      <c r="A1055" t="s">
        <v>44</v>
      </c>
      <c r="B1055" t="s">
        <v>45</v>
      </c>
      <c r="C1055" s="2">
        <v>45643</v>
      </c>
      <c r="D1055" s="91">
        <v>0</v>
      </c>
      <c r="E1055" t="s">
        <v>23</v>
      </c>
      <c r="F1055">
        <v>4042583</v>
      </c>
      <c r="G1055" t="s">
        <v>252</v>
      </c>
      <c r="H1055">
        <v>3.75</v>
      </c>
      <c r="I1055">
        <v>1</v>
      </c>
      <c r="J1055">
        <v>3.75</v>
      </c>
      <c r="M1055"/>
    </row>
    <row r="1056" spans="1:13" x14ac:dyDescent="0.25">
      <c r="A1056" t="s">
        <v>44</v>
      </c>
      <c r="B1056" t="s">
        <v>117</v>
      </c>
      <c r="C1056" s="2">
        <v>45645</v>
      </c>
      <c r="D1056" s="91">
        <v>0</v>
      </c>
      <c r="E1056" t="s">
        <v>23</v>
      </c>
      <c r="F1056">
        <v>4042584</v>
      </c>
      <c r="G1056" t="s">
        <v>252</v>
      </c>
      <c r="H1056">
        <v>3.75</v>
      </c>
      <c r="I1056">
        <v>1</v>
      </c>
      <c r="J1056">
        <v>3.75</v>
      </c>
      <c r="M1056"/>
    </row>
    <row r="1057" spans="1:13" x14ac:dyDescent="0.25">
      <c r="A1057" t="s">
        <v>44</v>
      </c>
      <c r="B1057" t="s">
        <v>18</v>
      </c>
      <c r="C1057" s="2">
        <v>45647</v>
      </c>
      <c r="D1057" s="91">
        <v>0</v>
      </c>
      <c r="E1057" t="s">
        <v>20</v>
      </c>
      <c r="F1057">
        <v>4042585</v>
      </c>
      <c r="G1057" t="s">
        <v>252</v>
      </c>
      <c r="H1057">
        <v>3.75</v>
      </c>
      <c r="I1057">
        <v>1</v>
      </c>
      <c r="J1057">
        <v>3.75</v>
      </c>
      <c r="M1057"/>
    </row>
    <row r="1058" spans="1:13" x14ac:dyDescent="0.25">
      <c r="A1058" t="s">
        <v>44</v>
      </c>
      <c r="B1058" t="s">
        <v>145</v>
      </c>
      <c r="C1058" s="2">
        <v>45642</v>
      </c>
      <c r="D1058" s="91">
        <v>0</v>
      </c>
      <c r="E1058" t="s">
        <v>23</v>
      </c>
      <c r="F1058">
        <v>4042588</v>
      </c>
      <c r="G1058" t="s">
        <v>252</v>
      </c>
      <c r="H1058">
        <v>0</v>
      </c>
      <c r="I1058">
        <v>0</v>
      </c>
      <c r="J1058">
        <v>0</v>
      </c>
      <c r="M1058"/>
    </row>
    <row r="1059" spans="1:13" x14ac:dyDescent="0.25">
      <c r="A1059" t="s">
        <v>44</v>
      </c>
      <c r="B1059" t="s">
        <v>18</v>
      </c>
      <c r="C1059" s="2">
        <v>45642</v>
      </c>
      <c r="D1059" s="91">
        <v>0</v>
      </c>
      <c r="E1059" t="s">
        <v>20</v>
      </c>
      <c r="F1059">
        <v>4042589</v>
      </c>
      <c r="G1059" t="s">
        <v>252</v>
      </c>
      <c r="H1059">
        <v>3.75</v>
      </c>
      <c r="I1059">
        <v>1</v>
      </c>
      <c r="J1059">
        <v>3.75</v>
      </c>
      <c r="M1059"/>
    </row>
    <row r="1060" spans="1:13" hidden="1" x14ac:dyDescent="0.25">
      <c r="A1060" t="s">
        <v>73</v>
      </c>
      <c r="B1060" t="s">
        <v>18</v>
      </c>
      <c r="C1060" s="2">
        <v>45642</v>
      </c>
      <c r="D1060" s="91">
        <v>5</v>
      </c>
      <c r="E1060" t="s">
        <v>20</v>
      </c>
      <c r="F1060">
        <v>4042591</v>
      </c>
      <c r="G1060" t="s">
        <v>252</v>
      </c>
      <c r="H1060">
        <v>5</v>
      </c>
      <c r="I1060">
        <v>0</v>
      </c>
      <c r="J1060">
        <v>0</v>
      </c>
      <c r="M1060"/>
    </row>
    <row r="1061" spans="1:13" hidden="1" x14ac:dyDescent="0.25">
      <c r="A1061" t="s">
        <v>75</v>
      </c>
      <c r="B1061" t="s">
        <v>21</v>
      </c>
      <c r="C1061" s="2">
        <v>45642</v>
      </c>
      <c r="D1061" s="91">
        <v>5.5</v>
      </c>
      <c r="E1061" t="s">
        <v>23</v>
      </c>
      <c r="F1061">
        <v>4042594</v>
      </c>
      <c r="G1061" t="s">
        <v>252</v>
      </c>
      <c r="H1061">
        <v>5.5</v>
      </c>
      <c r="I1061">
        <v>0</v>
      </c>
      <c r="J1061">
        <v>0</v>
      </c>
      <c r="M1061"/>
    </row>
    <row r="1062" spans="1:13" hidden="1" x14ac:dyDescent="0.25">
      <c r="A1062" t="s">
        <v>75</v>
      </c>
      <c r="B1062" t="s">
        <v>139</v>
      </c>
      <c r="C1062" s="2">
        <v>45642</v>
      </c>
      <c r="D1062" s="91">
        <v>0</v>
      </c>
      <c r="E1062" t="s">
        <v>37</v>
      </c>
      <c r="F1062">
        <v>4042595</v>
      </c>
      <c r="G1062" t="s">
        <v>252</v>
      </c>
      <c r="H1062">
        <v>5</v>
      </c>
      <c r="I1062">
        <v>1</v>
      </c>
      <c r="J1062">
        <v>5</v>
      </c>
      <c r="M1062"/>
    </row>
    <row r="1063" spans="1:13" hidden="1" x14ac:dyDescent="0.25">
      <c r="A1063" t="s">
        <v>73</v>
      </c>
      <c r="B1063" t="s">
        <v>18</v>
      </c>
      <c r="C1063" s="2">
        <v>45642</v>
      </c>
      <c r="D1063" s="91">
        <v>5</v>
      </c>
      <c r="E1063" t="s">
        <v>23</v>
      </c>
      <c r="F1063">
        <v>4042596</v>
      </c>
      <c r="G1063" t="s">
        <v>252</v>
      </c>
      <c r="H1063">
        <v>5</v>
      </c>
      <c r="I1063">
        <v>0</v>
      </c>
      <c r="J1063">
        <v>0</v>
      </c>
      <c r="M1063"/>
    </row>
    <row r="1064" spans="1:13" hidden="1" x14ac:dyDescent="0.25">
      <c r="A1064" t="s">
        <v>73</v>
      </c>
      <c r="B1064" t="s">
        <v>21</v>
      </c>
      <c r="C1064" s="2">
        <v>45642</v>
      </c>
      <c r="D1064" s="91">
        <v>5</v>
      </c>
      <c r="E1064" t="s">
        <v>23</v>
      </c>
      <c r="F1064">
        <v>4042597</v>
      </c>
      <c r="G1064" t="s">
        <v>252</v>
      </c>
      <c r="H1064">
        <v>5</v>
      </c>
      <c r="I1064">
        <v>0</v>
      </c>
      <c r="J1064">
        <v>0</v>
      </c>
      <c r="M1064"/>
    </row>
    <row r="1065" spans="1:13" hidden="1" x14ac:dyDescent="0.25">
      <c r="A1065" t="s">
        <v>75</v>
      </c>
      <c r="B1065" t="s">
        <v>18</v>
      </c>
      <c r="C1065" s="2">
        <v>45642</v>
      </c>
      <c r="D1065" s="91">
        <v>5.5</v>
      </c>
      <c r="E1065" t="s">
        <v>23</v>
      </c>
      <c r="F1065">
        <v>4042598</v>
      </c>
      <c r="G1065" t="s">
        <v>252</v>
      </c>
      <c r="H1065">
        <v>5.5</v>
      </c>
      <c r="I1065">
        <v>0</v>
      </c>
      <c r="J1065">
        <v>0</v>
      </c>
      <c r="M1065"/>
    </row>
    <row r="1066" spans="1:13" x14ac:dyDescent="0.25">
      <c r="A1066" t="s">
        <v>44</v>
      </c>
      <c r="B1066" t="s">
        <v>18</v>
      </c>
      <c r="C1066" s="2">
        <v>45642</v>
      </c>
      <c r="D1066" s="91">
        <v>0</v>
      </c>
      <c r="E1066" t="s">
        <v>20</v>
      </c>
      <c r="F1066">
        <v>4042600</v>
      </c>
      <c r="G1066" t="s">
        <v>252</v>
      </c>
      <c r="H1066">
        <v>3.75</v>
      </c>
      <c r="I1066">
        <v>1</v>
      </c>
      <c r="J1066">
        <v>3.75</v>
      </c>
      <c r="M1066"/>
    </row>
    <row r="1067" spans="1:13" x14ac:dyDescent="0.25">
      <c r="A1067" t="s">
        <v>44</v>
      </c>
      <c r="B1067" t="s">
        <v>18</v>
      </c>
      <c r="C1067" s="2">
        <v>45643</v>
      </c>
      <c r="D1067" s="91">
        <v>0</v>
      </c>
      <c r="E1067" t="s">
        <v>20</v>
      </c>
      <c r="F1067">
        <v>4042601</v>
      </c>
      <c r="G1067" t="s">
        <v>252</v>
      </c>
      <c r="H1067">
        <v>3.75</v>
      </c>
      <c r="I1067">
        <v>1</v>
      </c>
      <c r="J1067">
        <v>3.75</v>
      </c>
      <c r="M1067"/>
    </row>
    <row r="1068" spans="1:13" x14ac:dyDescent="0.25">
      <c r="A1068" t="s">
        <v>44</v>
      </c>
      <c r="B1068" t="s">
        <v>18</v>
      </c>
      <c r="C1068" s="2">
        <v>45644</v>
      </c>
      <c r="D1068" s="91">
        <v>0</v>
      </c>
      <c r="E1068" t="s">
        <v>20</v>
      </c>
      <c r="F1068">
        <v>4042602</v>
      </c>
      <c r="G1068" t="s">
        <v>252</v>
      </c>
      <c r="H1068">
        <v>3.75</v>
      </c>
      <c r="I1068">
        <v>1</v>
      </c>
      <c r="J1068">
        <v>3.75</v>
      </c>
      <c r="M1068"/>
    </row>
    <row r="1069" spans="1:13" x14ac:dyDescent="0.25">
      <c r="A1069" t="s">
        <v>44</v>
      </c>
      <c r="B1069" t="s">
        <v>145</v>
      </c>
      <c r="C1069" s="2">
        <v>45645</v>
      </c>
      <c r="D1069" s="91">
        <v>0</v>
      </c>
      <c r="E1069" t="s">
        <v>23</v>
      </c>
      <c r="F1069">
        <v>4042603</v>
      </c>
      <c r="G1069" t="s">
        <v>252</v>
      </c>
      <c r="H1069">
        <v>3.75</v>
      </c>
      <c r="I1069">
        <v>1</v>
      </c>
      <c r="J1069">
        <v>3.75</v>
      </c>
      <c r="M1069"/>
    </row>
    <row r="1070" spans="1:13" x14ac:dyDescent="0.25">
      <c r="A1070" t="s">
        <v>44</v>
      </c>
      <c r="B1070" t="s">
        <v>18</v>
      </c>
      <c r="C1070" s="2">
        <v>45646</v>
      </c>
      <c r="D1070" s="91">
        <v>3.75</v>
      </c>
      <c r="E1070" t="s">
        <v>20</v>
      </c>
      <c r="F1070">
        <v>4042604</v>
      </c>
      <c r="G1070" t="s">
        <v>252</v>
      </c>
      <c r="H1070">
        <v>3.75</v>
      </c>
      <c r="I1070">
        <v>0</v>
      </c>
      <c r="J1070">
        <v>0</v>
      </c>
      <c r="M1070"/>
    </row>
    <row r="1071" spans="1:13" x14ac:dyDescent="0.25">
      <c r="A1071" t="s">
        <v>44</v>
      </c>
      <c r="B1071" t="s">
        <v>18</v>
      </c>
      <c r="C1071" s="2">
        <v>45644</v>
      </c>
      <c r="D1071" s="91">
        <v>0</v>
      </c>
      <c r="E1071" t="s">
        <v>20</v>
      </c>
      <c r="F1071">
        <v>4042607</v>
      </c>
      <c r="G1071" t="s">
        <v>252</v>
      </c>
      <c r="H1071">
        <v>3.75</v>
      </c>
      <c r="I1071">
        <v>1</v>
      </c>
      <c r="J1071">
        <v>3.75</v>
      </c>
      <c r="M1071"/>
    </row>
    <row r="1072" spans="1:13" hidden="1" x14ac:dyDescent="0.25">
      <c r="A1072" t="s">
        <v>73</v>
      </c>
      <c r="B1072" t="s">
        <v>143</v>
      </c>
      <c r="C1072" s="2">
        <v>45644</v>
      </c>
      <c r="D1072" s="91">
        <v>5</v>
      </c>
      <c r="E1072" t="s">
        <v>23</v>
      </c>
      <c r="F1072">
        <v>4042616</v>
      </c>
      <c r="G1072" t="s">
        <v>252</v>
      </c>
      <c r="H1072">
        <v>5</v>
      </c>
      <c r="I1072">
        <v>0</v>
      </c>
      <c r="J1072">
        <v>0</v>
      </c>
      <c r="M1072"/>
    </row>
    <row r="1073" spans="1:13" hidden="1" x14ac:dyDescent="0.25">
      <c r="A1073" t="s">
        <v>73</v>
      </c>
      <c r="B1073" t="s">
        <v>141</v>
      </c>
      <c r="C1073" s="2">
        <v>45646</v>
      </c>
      <c r="D1073" s="91">
        <v>5</v>
      </c>
      <c r="E1073" t="s">
        <v>23</v>
      </c>
      <c r="F1073">
        <v>4042617</v>
      </c>
      <c r="G1073" t="s">
        <v>252</v>
      </c>
      <c r="H1073">
        <v>5</v>
      </c>
      <c r="I1073">
        <v>0</v>
      </c>
      <c r="J1073">
        <v>0</v>
      </c>
      <c r="M1073"/>
    </row>
    <row r="1074" spans="1:13" hidden="1" x14ac:dyDescent="0.25">
      <c r="A1074" t="s">
        <v>75</v>
      </c>
      <c r="B1074" t="s">
        <v>140</v>
      </c>
      <c r="C1074" s="2">
        <v>45647</v>
      </c>
      <c r="D1074" s="91">
        <v>5</v>
      </c>
      <c r="E1074" t="s">
        <v>23</v>
      </c>
      <c r="F1074">
        <v>4042619</v>
      </c>
      <c r="G1074" t="s">
        <v>252</v>
      </c>
      <c r="H1074">
        <v>5</v>
      </c>
      <c r="I1074">
        <v>0</v>
      </c>
      <c r="J1074">
        <v>0</v>
      </c>
      <c r="M1074"/>
    </row>
    <row r="1075" spans="1:13" hidden="1" x14ac:dyDescent="0.25">
      <c r="A1075" t="s">
        <v>73</v>
      </c>
      <c r="B1075" t="s">
        <v>143</v>
      </c>
      <c r="C1075" s="2">
        <v>45642</v>
      </c>
      <c r="D1075" s="91">
        <v>5</v>
      </c>
      <c r="E1075" t="s">
        <v>23</v>
      </c>
      <c r="F1075">
        <v>4042621</v>
      </c>
      <c r="G1075" t="s">
        <v>252</v>
      </c>
      <c r="H1075">
        <v>5</v>
      </c>
      <c r="I1075">
        <v>0</v>
      </c>
      <c r="J1075">
        <v>0</v>
      </c>
      <c r="M1075"/>
    </row>
    <row r="1076" spans="1:13" x14ac:dyDescent="0.25">
      <c r="A1076" t="s">
        <v>44</v>
      </c>
      <c r="B1076" t="s">
        <v>117</v>
      </c>
      <c r="C1076" s="2">
        <v>45642</v>
      </c>
      <c r="D1076" s="91">
        <v>0</v>
      </c>
      <c r="E1076" t="s">
        <v>23</v>
      </c>
      <c r="F1076">
        <v>4042622</v>
      </c>
      <c r="G1076" t="s">
        <v>252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44</v>
      </c>
      <c r="B1077" t="s">
        <v>18</v>
      </c>
      <c r="C1077" s="2">
        <v>45642</v>
      </c>
      <c r="D1077" s="91">
        <v>0</v>
      </c>
      <c r="E1077" t="s">
        <v>20</v>
      </c>
      <c r="F1077">
        <v>4042631</v>
      </c>
      <c r="G1077" t="s">
        <v>252</v>
      </c>
      <c r="H1077">
        <v>0</v>
      </c>
      <c r="I1077">
        <v>0</v>
      </c>
      <c r="J1077">
        <v>0</v>
      </c>
      <c r="M1077"/>
    </row>
    <row r="1078" spans="1:13" x14ac:dyDescent="0.25">
      <c r="A1078" t="s">
        <v>44</v>
      </c>
      <c r="B1078" t="s">
        <v>45</v>
      </c>
      <c r="C1078" s="2">
        <v>45642</v>
      </c>
      <c r="D1078" s="91">
        <v>0</v>
      </c>
      <c r="E1078" t="s">
        <v>23</v>
      </c>
      <c r="F1078">
        <v>4042632</v>
      </c>
      <c r="G1078" t="s">
        <v>252</v>
      </c>
      <c r="H1078">
        <v>3.75</v>
      </c>
      <c r="I1078">
        <v>1</v>
      </c>
      <c r="J1078">
        <v>3.75</v>
      </c>
      <c r="M1078"/>
    </row>
    <row r="1079" spans="1:13" hidden="1" x14ac:dyDescent="0.25">
      <c r="A1079" t="s">
        <v>73</v>
      </c>
      <c r="B1079" t="s">
        <v>21</v>
      </c>
      <c r="C1079" s="2">
        <v>45644</v>
      </c>
      <c r="D1079" s="91">
        <v>0</v>
      </c>
      <c r="E1079" t="s">
        <v>23</v>
      </c>
      <c r="F1079">
        <v>4042633</v>
      </c>
      <c r="G1079" t="s">
        <v>252</v>
      </c>
      <c r="H1079">
        <v>0</v>
      </c>
      <c r="I1079">
        <v>0</v>
      </c>
      <c r="J1079">
        <v>0</v>
      </c>
      <c r="M1079"/>
    </row>
    <row r="1080" spans="1:13" hidden="1" x14ac:dyDescent="0.25">
      <c r="A1080" t="s">
        <v>73</v>
      </c>
      <c r="B1080" t="s">
        <v>18</v>
      </c>
      <c r="C1080" s="2">
        <v>45642</v>
      </c>
      <c r="D1080" s="91">
        <v>0</v>
      </c>
      <c r="E1080" t="s">
        <v>23</v>
      </c>
      <c r="F1080">
        <v>4042635</v>
      </c>
      <c r="G1080" t="s">
        <v>252</v>
      </c>
      <c r="H1080">
        <v>0</v>
      </c>
      <c r="I1080">
        <v>0</v>
      </c>
      <c r="J1080">
        <v>0</v>
      </c>
      <c r="M1080"/>
    </row>
    <row r="1081" spans="1:13" hidden="1" x14ac:dyDescent="0.25">
      <c r="A1081" t="s">
        <v>73</v>
      </c>
      <c r="B1081" t="s">
        <v>18</v>
      </c>
      <c r="C1081" s="2">
        <v>45642</v>
      </c>
      <c r="D1081" s="91">
        <v>5</v>
      </c>
      <c r="E1081" t="s">
        <v>20</v>
      </c>
      <c r="F1081">
        <v>4042636</v>
      </c>
      <c r="G1081" t="s">
        <v>252</v>
      </c>
      <c r="H1081">
        <v>5</v>
      </c>
      <c r="I1081">
        <v>0</v>
      </c>
      <c r="J1081">
        <v>0</v>
      </c>
      <c r="M1081"/>
    </row>
    <row r="1082" spans="1:13" hidden="1" x14ac:dyDescent="0.25">
      <c r="A1082" t="s">
        <v>73</v>
      </c>
      <c r="B1082" t="s">
        <v>18</v>
      </c>
      <c r="C1082" s="2">
        <v>45642</v>
      </c>
      <c r="D1082" s="91">
        <v>5</v>
      </c>
      <c r="E1082" t="s">
        <v>20</v>
      </c>
      <c r="F1082">
        <v>4042640</v>
      </c>
      <c r="G1082" t="s">
        <v>252</v>
      </c>
      <c r="H1082">
        <v>5</v>
      </c>
      <c r="I1082">
        <v>0</v>
      </c>
      <c r="J1082">
        <v>0</v>
      </c>
      <c r="M1082"/>
    </row>
    <row r="1083" spans="1:13" hidden="1" x14ac:dyDescent="0.25">
      <c r="A1083" t="s">
        <v>73</v>
      </c>
      <c r="B1083" t="s">
        <v>18</v>
      </c>
      <c r="C1083" s="2">
        <v>45642</v>
      </c>
      <c r="D1083" s="91">
        <v>5</v>
      </c>
      <c r="E1083" t="s">
        <v>20</v>
      </c>
      <c r="F1083">
        <v>4042646</v>
      </c>
      <c r="G1083" t="s">
        <v>252</v>
      </c>
      <c r="H1083">
        <v>5</v>
      </c>
      <c r="I1083">
        <v>0</v>
      </c>
      <c r="J1083">
        <v>0</v>
      </c>
      <c r="M1083"/>
    </row>
    <row r="1084" spans="1:13" hidden="1" x14ac:dyDescent="0.25">
      <c r="A1084" t="s">
        <v>73</v>
      </c>
      <c r="B1084" t="s">
        <v>18</v>
      </c>
      <c r="C1084" s="2">
        <v>45642</v>
      </c>
      <c r="D1084" s="91">
        <v>0</v>
      </c>
      <c r="E1084" t="s">
        <v>23</v>
      </c>
      <c r="F1084">
        <v>4042649</v>
      </c>
      <c r="G1084" t="s">
        <v>252</v>
      </c>
      <c r="H1084">
        <v>5</v>
      </c>
      <c r="I1084">
        <v>1</v>
      </c>
      <c r="J1084">
        <v>5</v>
      </c>
      <c r="M1084"/>
    </row>
    <row r="1085" spans="1:13" hidden="1" x14ac:dyDescent="0.25">
      <c r="A1085" t="s">
        <v>73</v>
      </c>
      <c r="B1085" t="s">
        <v>18</v>
      </c>
      <c r="C1085" s="2">
        <v>45642</v>
      </c>
      <c r="D1085" s="91">
        <v>0</v>
      </c>
      <c r="E1085" t="s">
        <v>23</v>
      </c>
      <c r="F1085">
        <v>4042654</v>
      </c>
      <c r="G1085" t="s">
        <v>252</v>
      </c>
      <c r="H1085">
        <v>0</v>
      </c>
      <c r="I1085">
        <v>0</v>
      </c>
      <c r="J1085">
        <v>0</v>
      </c>
      <c r="M1085"/>
    </row>
    <row r="1086" spans="1:13" x14ac:dyDescent="0.25">
      <c r="A1086" t="s">
        <v>44</v>
      </c>
      <c r="B1086" t="s">
        <v>132</v>
      </c>
      <c r="C1086" s="2">
        <v>45642</v>
      </c>
      <c r="D1086" s="91">
        <v>0</v>
      </c>
      <c r="E1086" t="s">
        <v>23</v>
      </c>
      <c r="F1086">
        <v>4042656</v>
      </c>
      <c r="G1086" t="s">
        <v>252</v>
      </c>
      <c r="H1086">
        <v>3.75</v>
      </c>
      <c r="I1086">
        <v>1</v>
      </c>
      <c r="J1086">
        <v>3.75</v>
      </c>
      <c r="M1086"/>
    </row>
    <row r="1087" spans="1:13" x14ac:dyDescent="0.25">
      <c r="A1087" t="s">
        <v>44</v>
      </c>
      <c r="B1087" t="s">
        <v>132</v>
      </c>
      <c r="C1087" s="2">
        <v>45642</v>
      </c>
      <c r="D1087" s="91">
        <v>0</v>
      </c>
      <c r="E1087" t="s">
        <v>23</v>
      </c>
      <c r="F1087">
        <v>4042658</v>
      </c>
      <c r="G1087" t="s">
        <v>252</v>
      </c>
      <c r="H1087">
        <v>3.75</v>
      </c>
      <c r="I1087">
        <v>1</v>
      </c>
      <c r="J1087">
        <v>3.75</v>
      </c>
      <c r="M1087"/>
    </row>
    <row r="1088" spans="1:13" x14ac:dyDescent="0.25">
      <c r="A1088" t="s">
        <v>44</v>
      </c>
      <c r="B1088" t="s">
        <v>18</v>
      </c>
      <c r="C1088" s="2">
        <v>45642</v>
      </c>
      <c r="D1088" s="91">
        <v>0</v>
      </c>
      <c r="E1088" t="s">
        <v>20</v>
      </c>
      <c r="F1088">
        <v>4042659</v>
      </c>
      <c r="G1088" t="s">
        <v>252</v>
      </c>
      <c r="H1088">
        <v>0</v>
      </c>
      <c r="I1088">
        <v>0</v>
      </c>
      <c r="J1088">
        <v>0</v>
      </c>
      <c r="M1088"/>
    </row>
    <row r="1089" spans="1:13" x14ac:dyDescent="0.25">
      <c r="A1089" t="s">
        <v>44</v>
      </c>
      <c r="B1089" t="s">
        <v>134</v>
      </c>
      <c r="C1089" s="2">
        <v>45645</v>
      </c>
      <c r="D1089" s="91">
        <v>0</v>
      </c>
      <c r="E1089" t="s">
        <v>23</v>
      </c>
      <c r="F1089">
        <v>4042660</v>
      </c>
      <c r="G1089" t="s">
        <v>252</v>
      </c>
      <c r="H1089">
        <v>3.75</v>
      </c>
      <c r="I1089">
        <v>1</v>
      </c>
      <c r="J1089">
        <v>3.75</v>
      </c>
      <c r="M1089"/>
    </row>
    <row r="1090" spans="1:13" x14ac:dyDescent="0.25">
      <c r="A1090" t="s">
        <v>44</v>
      </c>
      <c r="B1090" t="s">
        <v>140</v>
      </c>
      <c r="C1090" s="2">
        <v>45647</v>
      </c>
      <c r="D1090" s="91">
        <v>3.75</v>
      </c>
      <c r="E1090" t="s">
        <v>23</v>
      </c>
      <c r="F1090">
        <v>4042661</v>
      </c>
      <c r="G1090" t="s">
        <v>252</v>
      </c>
      <c r="H1090">
        <v>3.75</v>
      </c>
      <c r="I1090">
        <v>0</v>
      </c>
      <c r="J1090">
        <v>0</v>
      </c>
      <c r="M1090"/>
    </row>
    <row r="1091" spans="1:13" x14ac:dyDescent="0.25">
      <c r="A1091" t="s">
        <v>44</v>
      </c>
      <c r="B1091" t="s">
        <v>45</v>
      </c>
      <c r="C1091" s="2">
        <v>45644</v>
      </c>
      <c r="D1091" s="91">
        <v>3.75</v>
      </c>
      <c r="E1091" t="s">
        <v>23</v>
      </c>
      <c r="F1091">
        <v>4042662</v>
      </c>
      <c r="G1091" t="s">
        <v>252</v>
      </c>
      <c r="H1091">
        <v>3.75</v>
      </c>
      <c r="I1091">
        <v>0</v>
      </c>
      <c r="J1091">
        <v>0</v>
      </c>
      <c r="M1091"/>
    </row>
    <row r="1092" spans="1:13" x14ac:dyDescent="0.25">
      <c r="A1092" t="s">
        <v>44</v>
      </c>
      <c r="B1092" t="s">
        <v>145</v>
      </c>
      <c r="C1092" s="2">
        <v>45644</v>
      </c>
      <c r="D1092" s="91">
        <v>0</v>
      </c>
      <c r="E1092" t="s">
        <v>23</v>
      </c>
      <c r="F1092">
        <v>4042663</v>
      </c>
      <c r="G1092" t="s">
        <v>252</v>
      </c>
      <c r="H1092">
        <v>3.75</v>
      </c>
      <c r="I1092">
        <v>1</v>
      </c>
      <c r="J1092">
        <v>3.75</v>
      </c>
      <c r="M1092"/>
    </row>
    <row r="1093" spans="1:13" hidden="1" x14ac:dyDescent="0.25">
      <c r="A1093" t="s">
        <v>73</v>
      </c>
      <c r="B1093" t="s">
        <v>143</v>
      </c>
      <c r="C1093" s="2">
        <v>45642</v>
      </c>
      <c r="D1093" s="91">
        <v>5</v>
      </c>
      <c r="E1093" t="s">
        <v>23</v>
      </c>
      <c r="F1093">
        <v>4042666</v>
      </c>
      <c r="G1093" t="s">
        <v>252</v>
      </c>
      <c r="H1093">
        <v>5</v>
      </c>
      <c r="I1093">
        <v>0</v>
      </c>
      <c r="J1093">
        <v>0</v>
      </c>
      <c r="M1093"/>
    </row>
    <row r="1094" spans="1:13" hidden="1" x14ac:dyDescent="0.25">
      <c r="A1094" t="s">
        <v>75</v>
      </c>
      <c r="B1094" t="s">
        <v>18</v>
      </c>
      <c r="C1094" s="2">
        <v>45642</v>
      </c>
      <c r="D1094" s="91">
        <v>0</v>
      </c>
      <c r="E1094" t="s">
        <v>23</v>
      </c>
      <c r="F1094">
        <v>4042668</v>
      </c>
      <c r="G1094" t="s">
        <v>252</v>
      </c>
      <c r="H1094">
        <v>0</v>
      </c>
      <c r="I1094">
        <v>0</v>
      </c>
      <c r="J1094">
        <v>0</v>
      </c>
      <c r="M1094"/>
    </row>
    <row r="1095" spans="1:13" hidden="1" x14ac:dyDescent="0.25">
      <c r="A1095" t="s">
        <v>75</v>
      </c>
      <c r="B1095" t="s">
        <v>140</v>
      </c>
      <c r="C1095" s="2">
        <v>45643</v>
      </c>
      <c r="D1095" s="91">
        <v>0</v>
      </c>
      <c r="E1095" t="s">
        <v>23</v>
      </c>
      <c r="F1095">
        <v>4042674</v>
      </c>
      <c r="G1095" t="s">
        <v>252</v>
      </c>
      <c r="H1095">
        <v>3.75</v>
      </c>
      <c r="I1095">
        <v>1</v>
      </c>
      <c r="J1095">
        <v>3.75</v>
      </c>
      <c r="M1095"/>
    </row>
    <row r="1096" spans="1:13" hidden="1" x14ac:dyDescent="0.25">
      <c r="A1096" t="s">
        <v>73</v>
      </c>
      <c r="B1096" t="s">
        <v>135</v>
      </c>
      <c r="C1096" s="2">
        <v>45643</v>
      </c>
      <c r="D1096" s="91">
        <v>5</v>
      </c>
      <c r="E1096" t="s">
        <v>23</v>
      </c>
      <c r="F1096">
        <v>4042675</v>
      </c>
      <c r="G1096" t="s">
        <v>252</v>
      </c>
      <c r="H1096">
        <v>5</v>
      </c>
      <c r="I1096">
        <v>0</v>
      </c>
      <c r="J1096">
        <v>0</v>
      </c>
      <c r="M1096"/>
    </row>
    <row r="1097" spans="1:13" hidden="1" x14ac:dyDescent="0.25">
      <c r="A1097" t="s">
        <v>75</v>
      </c>
      <c r="B1097" t="s">
        <v>18</v>
      </c>
      <c r="C1097" s="2">
        <v>45643</v>
      </c>
      <c r="D1097" s="91">
        <v>5</v>
      </c>
      <c r="E1097" t="s">
        <v>20</v>
      </c>
      <c r="F1097">
        <v>4042676</v>
      </c>
      <c r="G1097" t="s">
        <v>252</v>
      </c>
      <c r="H1097">
        <v>5</v>
      </c>
      <c r="I1097">
        <v>0</v>
      </c>
      <c r="J1097">
        <v>0</v>
      </c>
      <c r="M1097"/>
    </row>
    <row r="1098" spans="1:13" hidden="1" x14ac:dyDescent="0.25">
      <c r="A1098" t="s">
        <v>73</v>
      </c>
      <c r="B1098" t="s">
        <v>18</v>
      </c>
      <c r="C1098" s="2">
        <v>45645</v>
      </c>
      <c r="D1098" s="91">
        <v>5</v>
      </c>
      <c r="E1098" t="s">
        <v>20</v>
      </c>
      <c r="F1098">
        <v>4042680</v>
      </c>
      <c r="G1098" t="s">
        <v>252</v>
      </c>
      <c r="H1098">
        <v>5</v>
      </c>
      <c r="I1098">
        <v>0</v>
      </c>
      <c r="J1098">
        <v>0</v>
      </c>
      <c r="M1098"/>
    </row>
    <row r="1099" spans="1:13" hidden="1" x14ac:dyDescent="0.25">
      <c r="A1099" t="s">
        <v>73</v>
      </c>
      <c r="B1099" t="s">
        <v>138</v>
      </c>
      <c r="C1099" s="2">
        <v>45646</v>
      </c>
      <c r="D1099" s="91">
        <v>5</v>
      </c>
      <c r="E1099" t="s">
        <v>37</v>
      </c>
      <c r="F1099">
        <v>4042681</v>
      </c>
      <c r="G1099" t="s">
        <v>252</v>
      </c>
      <c r="H1099">
        <v>5</v>
      </c>
      <c r="I1099">
        <v>0</v>
      </c>
      <c r="J1099">
        <v>0</v>
      </c>
      <c r="M1099"/>
    </row>
    <row r="1100" spans="1:13" hidden="1" x14ac:dyDescent="0.25">
      <c r="A1100" t="s">
        <v>73</v>
      </c>
      <c r="B1100" t="s">
        <v>136</v>
      </c>
      <c r="C1100" s="2">
        <v>45646</v>
      </c>
      <c r="D1100" s="91">
        <v>0</v>
      </c>
      <c r="E1100" t="s">
        <v>37</v>
      </c>
      <c r="F1100">
        <v>4042682</v>
      </c>
      <c r="G1100" t="s">
        <v>252</v>
      </c>
      <c r="H1100">
        <v>5</v>
      </c>
      <c r="I1100">
        <v>1</v>
      </c>
      <c r="J1100">
        <v>5</v>
      </c>
      <c r="M1100"/>
    </row>
    <row r="1101" spans="1:13" hidden="1" x14ac:dyDescent="0.25">
      <c r="A1101" t="s">
        <v>73</v>
      </c>
      <c r="B1101" t="s">
        <v>18</v>
      </c>
      <c r="C1101" s="2">
        <v>45648</v>
      </c>
      <c r="D1101" s="91">
        <v>5</v>
      </c>
      <c r="E1101" t="s">
        <v>20</v>
      </c>
      <c r="F1101">
        <v>4042686</v>
      </c>
      <c r="G1101" t="s">
        <v>252</v>
      </c>
      <c r="H1101">
        <v>5</v>
      </c>
      <c r="I1101">
        <v>0</v>
      </c>
      <c r="J1101">
        <v>0</v>
      </c>
      <c r="M1101"/>
    </row>
    <row r="1102" spans="1:13" hidden="1" x14ac:dyDescent="0.25">
      <c r="A1102" t="s">
        <v>75</v>
      </c>
      <c r="B1102" t="s">
        <v>18</v>
      </c>
      <c r="C1102" s="2">
        <v>45643</v>
      </c>
      <c r="D1102" s="91">
        <v>0</v>
      </c>
      <c r="E1102" t="s">
        <v>23</v>
      </c>
      <c r="F1102">
        <v>4042690</v>
      </c>
      <c r="G1102" t="s">
        <v>252</v>
      </c>
      <c r="H1102">
        <v>5.5</v>
      </c>
      <c r="I1102">
        <v>1</v>
      </c>
      <c r="J1102">
        <v>5.5</v>
      </c>
      <c r="M1102"/>
    </row>
    <row r="1103" spans="1:13" hidden="1" x14ac:dyDescent="0.25">
      <c r="A1103" t="s">
        <v>75</v>
      </c>
      <c r="B1103" t="s">
        <v>18</v>
      </c>
      <c r="C1103" s="2">
        <v>45645</v>
      </c>
      <c r="D1103" s="91">
        <v>0</v>
      </c>
      <c r="E1103" t="s">
        <v>23</v>
      </c>
      <c r="F1103">
        <v>4042692</v>
      </c>
      <c r="G1103" t="s">
        <v>252</v>
      </c>
      <c r="H1103">
        <v>5.5</v>
      </c>
      <c r="I1103">
        <v>1</v>
      </c>
      <c r="J1103">
        <v>5.5</v>
      </c>
      <c r="M1103"/>
    </row>
    <row r="1104" spans="1:13" hidden="1" x14ac:dyDescent="0.25">
      <c r="A1104" t="s">
        <v>73</v>
      </c>
      <c r="B1104" t="s">
        <v>21</v>
      </c>
      <c r="C1104" s="2">
        <v>45642</v>
      </c>
      <c r="D1104" s="91">
        <v>5</v>
      </c>
      <c r="E1104" t="s">
        <v>23</v>
      </c>
      <c r="F1104">
        <v>4042702</v>
      </c>
      <c r="G1104" t="s">
        <v>252</v>
      </c>
      <c r="H1104">
        <v>5</v>
      </c>
      <c r="I1104">
        <v>0</v>
      </c>
      <c r="J1104">
        <v>0</v>
      </c>
      <c r="M1104"/>
    </row>
    <row r="1105" spans="1:13" x14ac:dyDescent="0.25">
      <c r="A1105" t="s">
        <v>44</v>
      </c>
      <c r="B1105" t="s">
        <v>145</v>
      </c>
      <c r="C1105" s="2">
        <v>45642</v>
      </c>
      <c r="D1105" s="91">
        <v>0</v>
      </c>
      <c r="E1105" t="s">
        <v>23</v>
      </c>
      <c r="F1105">
        <v>4042704</v>
      </c>
      <c r="G1105" t="s">
        <v>252</v>
      </c>
      <c r="H1105">
        <v>3.75</v>
      </c>
      <c r="I1105">
        <v>1</v>
      </c>
      <c r="J1105">
        <v>3.75</v>
      </c>
      <c r="M1105"/>
    </row>
    <row r="1106" spans="1:13" x14ac:dyDescent="0.25">
      <c r="A1106" t="s">
        <v>44</v>
      </c>
      <c r="B1106" t="s">
        <v>145</v>
      </c>
      <c r="C1106" s="2">
        <v>45642</v>
      </c>
      <c r="D1106" s="91">
        <v>0</v>
      </c>
      <c r="E1106" t="s">
        <v>23</v>
      </c>
      <c r="F1106">
        <v>4042705</v>
      </c>
      <c r="G1106" t="s">
        <v>252</v>
      </c>
      <c r="H1106">
        <v>3.75</v>
      </c>
      <c r="I1106">
        <v>1</v>
      </c>
      <c r="J1106">
        <v>3.75</v>
      </c>
      <c r="M1106"/>
    </row>
    <row r="1107" spans="1:13" hidden="1" x14ac:dyDescent="0.25">
      <c r="A1107" t="s">
        <v>73</v>
      </c>
      <c r="B1107" t="s">
        <v>18</v>
      </c>
      <c r="C1107" s="2">
        <v>45648</v>
      </c>
      <c r="D1107" s="91">
        <v>5</v>
      </c>
      <c r="E1107" t="s">
        <v>23</v>
      </c>
      <c r="F1107">
        <v>4042706</v>
      </c>
      <c r="G1107" t="s">
        <v>252</v>
      </c>
      <c r="H1107">
        <v>5</v>
      </c>
      <c r="I1107">
        <v>0</v>
      </c>
      <c r="J1107">
        <v>0</v>
      </c>
      <c r="M1107"/>
    </row>
    <row r="1108" spans="1:13" hidden="1" x14ac:dyDescent="0.25">
      <c r="A1108" t="s">
        <v>73</v>
      </c>
      <c r="B1108" t="s">
        <v>18</v>
      </c>
      <c r="C1108" s="2">
        <v>45648</v>
      </c>
      <c r="D1108" s="91">
        <v>5</v>
      </c>
      <c r="E1108" t="s">
        <v>23</v>
      </c>
      <c r="F1108">
        <v>4042708</v>
      </c>
      <c r="G1108" t="s">
        <v>252</v>
      </c>
      <c r="H1108">
        <v>5</v>
      </c>
      <c r="I1108">
        <v>0</v>
      </c>
      <c r="J1108">
        <v>0</v>
      </c>
      <c r="M1108"/>
    </row>
    <row r="1109" spans="1:13" hidden="1" x14ac:dyDescent="0.25">
      <c r="A1109" t="s">
        <v>73</v>
      </c>
      <c r="B1109" t="s">
        <v>135</v>
      </c>
      <c r="C1109" s="2">
        <v>45645</v>
      </c>
      <c r="D1109" s="91">
        <v>0</v>
      </c>
      <c r="E1109" t="s">
        <v>23</v>
      </c>
      <c r="F1109">
        <v>4042712</v>
      </c>
      <c r="G1109" t="s">
        <v>252</v>
      </c>
      <c r="H1109">
        <v>0</v>
      </c>
      <c r="I1109">
        <v>0</v>
      </c>
      <c r="J1109">
        <v>0</v>
      </c>
      <c r="M1109"/>
    </row>
    <row r="1110" spans="1:13" hidden="1" x14ac:dyDescent="0.25">
      <c r="A1110" t="s">
        <v>73</v>
      </c>
      <c r="B1110" t="s">
        <v>65</v>
      </c>
      <c r="C1110" s="2">
        <v>45642</v>
      </c>
      <c r="D1110" s="91">
        <v>0</v>
      </c>
      <c r="E1110" t="s">
        <v>23</v>
      </c>
      <c r="F1110">
        <v>4042713</v>
      </c>
      <c r="G1110" t="s">
        <v>252</v>
      </c>
      <c r="H1110">
        <v>0</v>
      </c>
      <c r="I1110">
        <v>0</v>
      </c>
      <c r="J1110">
        <v>0</v>
      </c>
      <c r="M1110"/>
    </row>
    <row r="1111" spans="1:13" hidden="1" x14ac:dyDescent="0.25">
      <c r="A1111" t="s">
        <v>73</v>
      </c>
      <c r="B1111" t="s">
        <v>18</v>
      </c>
      <c r="C1111" s="2">
        <v>45645</v>
      </c>
      <c r="D1111" s="91">
        <v>0</v>
      </c>
      <c r="E1111" t="s">
        <v>23</v>
      </c>
      <c r="F1111">
        <v>4042719</v>
      </c>
      <c r="G1111" t="s">
        <v>252</v>
      </c>
      <c r="H1111">
        <v>0</v>
      </c>
      <c r="I1111">
        <v>0</v>
      </c>
      <c r="J1111">
        <v>0</v>
      </c>
      <c r="M1111"/>
    </row>
    <row r="1112" spans="1:13" hidden="1" x14ac:dyDescent="0.25">
      <c r="A1112" t="s">
        <v>44</v>
      </c>
      <c r="B1112" t="s">
        <v>18</v>
      </c>
      <c r="C1112" s="2">
        <v>45649</v>
      </c>
      <c r="D1112" s="91">
        <v>0</v>
      </c>
      <c r="E1112" t="s">
        <v>20</v>
      </c>
      <c r="F1112">
        <v>4042737</v>
      </c>
      <c r="G1112" t="s">
        <v>252</v>
      </c>
      <c r="H1112">
        <v>3.75</v>
      </c>
      <c r="I1112">
        <v>1</v>
      </c>
      <c r="J1112">
        <v>3.75</v>
      </c>
      <c r="M1112"/>
    </row>
    <row r="1113" spans="1:13" hidden="1" x14ac:dyDescent="0.25">
      <c r="A1113" t="s">
        <v>44</v>
      </c>
      <c r="B1113" t="s">
        <v>145</v>
      </c>
      <c r="C1113" s="2">
        <v>45649</v>
      </c>
      <c r="D1113" s="91">
        <v>0</v>
      </c>
      <c r="E1113" t="s">
        <v>23</v>
      </c>
      <c r="F1113">
        <v>4042738</v>
      </c>
      <c r="G1113" t="s">
        <v>252</v>
      </c>
      <c r="H1113">
        <v>3.75</v>
      </c>
      <c r="I1113">
        <v>1</v>
      </c>
      <c r="J1113">
        <v>3.75</v>
      </c>
      <c r="M1113"/>
    </row>
    <row r="1114" spans="1:13" hidden="1" x14ac:dyDescent="0.25">
      <c r="A1114" t="s">
        <v>44</v>
      </c>
      <c r="B1114" t="s">
        <v>18</v>
      </c>
      <c r="C1114" s="2">
        <v>45649</v>
      </c>
      <c r="D1114" s="91">
        <v>0</v>
      </c>
      <c r="E1114" t="s">
        <v>20</v>
      </c>
      <c r="F1114">
        <v>4042741</v>
      </c>
      <c r="G1114" t="s">
        <v>252</v>
      </c>
      <c r="H1114">
        <v>3.75</v>
      </c>
      <c r="I1114">
        <v>1</v>
      </c>
      <c r="J1114">
        <v>3.75</v>
      </c>
      <c r="M1114"/>
    </row>
    <row r="1115" spans="1:13" hidden="1" x14ac:dyDescent="0.25">
      <c r="A1115" t="s">
        <v>44</v>
      </c>
      <c r="B1115" t="s">
        <v>45</v>
      </c>
      <c r="C1115" s="2">
        <v>45649</v>
      </c>
      <c r="D1115" s="91">
        <v>0</v>
      </c>
      <c r="E1115" t="s">
        <v>23</v>
      </c>
      <c r="F1115">
        <v>4042742</v>
      </c>
      <c r="G1115" t="s">
        <v>252</v>
      </c>
      <c r="H1115">
        <v>3.75</v>
      </c>
      <c r="I1115">
        <v>1</v>
      </c>
      <c r="J1115">
        <v>3.75</v>
      </c>
      <c r="M1115"/>
    </row>
    <row r="1116" spans="1:13" hidden="1" x14ac:dyDescent="0.25">
      <c r="A1116" t="s">
        <v>73</v>
      </c>
      <c r="B1116" t="s">
        <v>136</v>
      </c>
      <c r="C1116" s="2">
        <v>45649</v>
      </c>
      <c r="D1116" s="91">
        <v>0</v>
      </c>
      <c r="E1116" t="s">
        <v>37</v>
      </c>
      <c r="F1116">
        <v>4042771</v>
      </c>
      <c r="G1116" t="s">
        <v>252</v>
      </c>
      <c r="H1116">
        <v>0</v>
      </c>
      <c r="I1116">
        <v>0</v>
      </c>
      <c r="J1116">
        <v>0</v>
      </c>
      <c r="M1116"/>
    </row>
    <row r="1117" spans="1:13" hidden="1" x14ac:dyDescent="0.25">
      <c r="A1117" t="s">
        <v>75</v>
      </c>
      <c r="B1117" t="s">
        <v>18</v>
      </c>
      <c r="C1117" s="2">
        <v>45649</v>
      </c>
      <c r="D1117" s="91">
        <v>0</v>
      </c>
      <c r="E1117" t="s">
        <v>23</v>
      </c>
      <c r="F1117">
        <v>4042773</v>
      </c>
      <c r="G1117" t="s">
        <v>252</v>
      </c>
      <c r="H1117">
        <v>0</v>
      </c>
      <c r="I1117">
        <v>0</v>
      </c>
      <c r="J1117">
        <v>0</v>
      </c>
      <c r="M1117"/>
    </row>
    <row r="1118" spans="1:13" hidden="1" x14ac:dyDescent="0.25">
      <c r="A1118" t="s">
        <v>73</v>
      </c>
      <c r="B1118" t="s">
        <v>136</v>
      </c>
      <c r="C1118" s="2">
        <v>45649</v>
      </c>
      <c r="D1118" s="91">
        <v>0</v>
      </c>
      <c r="E1118" t="s">
        <v>37</v>
      </c>
      <c r="F1118">
        <v>4042788</v>
      </c>
      <c r="G1118" t="s">
        <v>252</v>
      </c>
      <c r="H1118">
        <v>0</v>
      </c>
      <c r="I1118">
        <v>0</v>
      </c>
      <c r="J1118">
        <v>0</v>
      </c>
      <c r="M1118"/>
    </row>
    <row r="1119" spans="1:13" hidden="1" x14ac:dyDescent="0.25">
      <c r="A1119" t="s">
        <v>44</v>
      </c>
      <c r="B1119" t="s">
        <v>134</v>
      </c>
      <c r="C1119" s="2">
        <v>45649</v>
      </c>
      <c r="D1119" s="91">
        <v>0</v>
      </c>
      <c r="E1119" t="s">
        <v>23</v>
      </c>
      <c r="F1119">
        <v>4042805</v>
      </c>
      <c r="G1119" t="s">
        <v>252</v>
      </c>
      <c r="H1119">
        <v>3.75</v>
      </c>
      <c r="I1119">
        <v>1</v>
      </c>
      <c r="J1119">
        <v>3.75</v>
      </c>
      <c r="M1119"/>
    </row>
    <row r="1120" spans="1:13" hidden="1" x14ac:dyDescent="0.25">
      <c r="A1120" t="s">
        <v>44</v>
      </c>
      <c r="B1120" t="s">
        <v>134</v>
      </c>
      <c r="C1120" s="2">
        <v>45649</v>
      </c>
      <c r="D1120" s="91">
        <v>0</v>
      </c>
      <c r="E1120" t="s">
        <v>23</v>
      </c>
      <c r="F1120">
        <v>4042806</v>
      </c>
      <c r="G1120" t="s">
        <v>252</v>
      </c>
      <c r="H1120">
        <v>3.75</v>
      </c>
      <c r="I1120">
        <v>1</v>
      </c>
      <c r="J1120">
        <v>3.75</v>
      </c>
      <c r="M1120"/>
    </row>
    <row r="1121" spans="1:13" hidden="1" x14ac:dyDescent="0.25">
      <c r="A1121" t="s">
        <v>75</v>
      </c>
      <c r="B1121" t="s">
        <v>139</v>
      </c>
      <c r="C1121" s="2">
        <v>45649</v>
      </c>
      <c r="D1121" s="91">
        <v>0</v>
      </c>
      <c r="E1121" t="s">
        <v>37</v>
      </c>
      <c r="F1121">
        <v>4042807</v>
      </c>
      <c r="G1121" t="s">
        <v>252</v>
      </c>
      <c r="H1121">
        <v>0</v>
      </c>
      <c r="I1121">
        <v>0</v>
      </c>
      <c r="J1121">
        <v>0</v>
      </c>
      <c r="M1121"/>
    </row>
    <row r="1122" spans="1:13" hidden="1" x14ac:dyDescent="0.25">
      <c r="A1122" t="s">
        <v>75</v>
      </c>
      <c r="B1122" t="s">
        <v>18</v>
      </c>
      <c r="C1122" s="2">
        <v>45649</v>
      </c>
      <c r="D1122" s="91">
        <v>0</v>
      </c>
      <c r="E1122" t="s">
        <v>23</v>
      </c>
      <c r="F1122">
        <v>4042808</v>
      </c>
      <c r="G1122" t="s">
        <v>252</v>
      </c>
      <c r="H1122">
        <v>0</v>
      </c>
      <c r="I1122">
        <v>0</v>
      </c>
      <c r="J1122">
        <v>0</v>
      </c>
      <c r="M1122"/>
    </row>
    <row r="1123" spans="1:13" hidden="1" x14ac:dyDescent="0.25">
      <c r="A1123" t="s">
        <v>73</v>
      </c>
      <c r="B1123" t="s">
        <v>136</v>
      </c>
      <c r="C1123" s="2">
        <v>45649</v>
      </c>
      <c r="D1123" s="91">
        <v>0</v>
      </c>
      <c r="E1123" t="s">
        <v>37</v>
      </c>
      <c r="F1123">
        <v>4042815</v>
      </c>
      <c r="G1123" t="s">
        <v>252</v>
      </c>
      <c r="H1123">
        <v>0</v>
      </c>
      <c r="I1123">
        <v>0</v>
      </c>
      <c r="J1123">
        <v>0</v>
      </c>
      <c r="M1123"/>
    </row>
    <row r="1124" spans="1:13" hidden="1" x14ac:dyDescent="0.25">
      <c r="A1124" t="s">
        <v>44</v>
      </c>
      <c r="B1124" t="s">
        <v>145</v>
      </c>
      <c r="C1124" s="2">
        <v>45649</v>
      </c>
      <c r="D1124" s="91">
        <v>0</v>
      </c>
      <c r="E1124" t="s">
        <v>23</v>
      </c>
      <c r="F1124">
        <v>4042824</v>
      </c>
      <c r="G1124" t="s">
        <v>252</v>
      </c>
      <c r="H1124">
        <v>3.75</v>
      </c>
      <c r="I1124">
        <v>1</v>
      </c>
      <c r="J1124">
        <v>3.75</v>
      </c>
      <c r="M1124"/>
    </row>
    <row r="1125" spans="1:13" hidden="1" x14ac:dyDescent="0.25">
      <c r="A1125" t="s">
        <v>44</v>
      </c>
      <c r="B1125" t="s">
        <v>134</v>
      </c>
      <c r="C1125" s="2">
        <v>45649</v>
      </c>
      <c r="D1125" s="91">
        <v>0</v>
      </c>
      <c r="E1125" t="s">
        <v>23</v>
      </c>
      <c r="F1125">
        <v>4042825</v>
      </c>
      <c r="G1125" t="s">
        <v>252</v>
      </c>
      <c r="H1125">
        <v>3.75</v>
      </c>
      <c r="I1125">
        <v>1</v>
      </c>
      <c r="J1125">
        <v>3.75</v>
      </c>
      <c r="M1125"/>
    </row>
    <row r="1126" spans="1:13" hidden="1" x14ac:dyDescent="0.25">
      <c r="A1126" t="s">
        <v>44</v>
      </c>
      <c r="B1126" t="s">
        <v>134</v>
      </c>
      <c r="C1126" s="2">
        <v>45649</v>
      </c>
      <c r="D1126" s="91">
        <v>0</v>
      </c>
      <c r="E1126" t="s">
        <v>23</v>
      </c>
      <c r="F1126">
        <v>4042832</v>
      </c>
      <c r="G1126" t="s">
        <v>252</v>
      </c>
      <c r="H1126">
        <v>3.75</v>
      </c>
      <c r="I1126">
        <v>1</v>
      </c>
      <c r="J1126">
        <v>3.75</v>
      </c>
      <c r="M1126"/>
    </row>
    <row r="1127" spans="1:13" hidden="1" x14ac:dyDescent="0.25">
      <c r="A1127" t="s">
        <v>44</v>
      </c>
      <c r="B1127" t="s">
        <v>134</v>
      </c>
      <c r="C1127" s="2">
        <v>45649</v>
      </c>
      <c r="D1127" s="91">
        <v>0</v>
      </c>
      <c r="E1127" t="s">
        <v>23</v>
      </c>
      <c r="F1127">
        <v>4042833</v>
      </c>
      <c r="G1127" t="s">
        <v>252</v>
      </c>
      <c r="H1127">
        <v>3.75</v>
      </c>
      <c r="I1127">
        <v>1</v>
      </c>
      <c r="J1127">
        <v>3.75</v>
      </c>
      <c r="M1127"/>
    </row>
    <row r="1128" spans="1:13" hidden="1" x14ac:dyDescent="0.25">
      <c r="A1128" t="s">
        <v>73</v>
      </c>
      <c r="B1128" t="s">
        <v>21</v>
      </c>
      <c r="C1128" s="2">
        <v>45649</v>
      </c>
      <c r="D1128" s="91">
        <v>0</v>
      </c>
      <c r="E1128" t="s">
        <v>23</v>
      </c>
      <c r="F1128">
        <v>4042854</v>
      </c>
      <c r="G1128" t="s">
        <v>252</v>
      </c>
      <c r="H1128">
        <v>0</v>
      </c>
      <c r="I1128">
        <v>0</v>
      </c>
      <c r="J1128">
        <v>0</v>
      </c>
      <c r="M1128"/>
    </row>
    <row r="1129" spans="1:13" hidden="1" x14ac:dyDescent="0.25">
      <c r="A1129" t="s">
        <v>73</v>
      </c>
      <c r="B1129" t="s">
        <v>65</v>
      </c>
      <c r="C1129" s="2">
        <v>45649</v>
      </c>
      <c r="D1129" s="91">
        <v>0</v>
      </c>
      <c r="E1129" t="s">
        <v>23</v>
      </c>
      <c r="F1129">
        <v>4042855</v>
      </c>
      <c r="G1129" t="s">
        <v>252</v>
      </c>
      <c r="H1129">
        <v>0</v>
      </c>
      <c r="I1129">
        <v>0</v>
      </c>
      <c r="J1129">
        <v>0</v>
      </c>
      <c r="M1129"/>
    </row>
    <row r="1130" spans="1:13" hidden="1" x14ac:dyDescent="0.25">
      <c r="A1130" t="s">
        <v>73</v>
      </c>
      <c r="B1130" t="s">
        <v>136</v>
      </c>
      <c r="C1130" s="2">
        <v>45649</v>
      </c>
      <c r="D1130" s="91">
        <v>0</v>
      </c>
      <c r="E1130" t="s">
        <v>37</v>
      </c>
      <c r="F1130">
        <v>4042875</v>
      </c>
      <c r="G1130" t="s">
        <v>252</v>
      </c>
      <c r="H1130">
        <v>0</v>
      </c>
      <c r="I1130">
        <v>0</v>
      </c>
      <c r="J1130">
        <v>0</v>
      </c>
      <c r="M1130"/>
    </row>
    <row r="1131" spans="1:13" hidden="1" x14ac:dyDescent="0.25">
      <c r="A1131" t="s">
        <v>75</v>
      </c>
      <c r="B1131" t="s">
        <v>18</v>
      </c>
      <c r="C1131" s="2">
        <v>45649</v>
      </c>
      <c r="D1131" s="91">
        <v>5.5</v>
      </c>
      <c r="E1131" t="s">
        <v>23</v>
      </c>
      <c r="F1131">
        <v>4042884</v>
      </c>
      <c r="G1131" t="s">
        <v>252</v>
      </c>
      <c r="H1131">
        <v>5.5</v>
      </c>
      <c r="I1131">
        <v>0</v>
      </c>
      <c r="J1131">
        <v>0</v>
      </c>
      <c r="M1131"/>
    </row>
    <row r="1132" spans="1:13" hidden="1" x14ac:dyDescent="0.25">
      <c r="A1132" t="s">
        <v>75</v>
      </c>
      <c r="B1132" t="s">
        <v>144</v>
      </c>
      <c r="C1132" s="2">
        <v>45649</v>
      </c>
      <c r="D1132" s="91">
        <v>0</v>
      </c>
      <c r="E1132" t="s">
        <v>37</v>
      </c>
      <c r="F1132">
        <v>4042885</v>
      </c>
      <c r="G1132" t="s">
        <v>252</v>
      </c>
      <c r="H1132">
        <v>0</v>
      </c>
      <c r="I1132">
        <v>0</v>
      </c>
      <c r="J1132">
        <v>0</v>
      </c>
      <c r="M1132"/>
    </row>
    <row r="1133" spans="1:13" hidden="1" x14ac:dyDescent="0.25">
      <c r="A1133" t="s">
        <v>75</v>
      </c>
      <c r="B1133" t="s">
        <v>18</v>
      </c>
      <c r="C1133" s="2">
        <v>45649</v>
      </c>
      <c r="D1133" s="91">
        <v>5.5</v>
      </c>
      <c r="E1133" t="s">
        <v>23</v>
      </c>
      <c r="F1133">
        <v>4042886</v>
      </c>
      <c r="G1133" t="s">
        <v>252</v>
      </c>
      <c r="H1133">
        <v>5.5</v>
      </c>
      <c r="I1133">
        <v>0</v>
      </c>
      <c r="J1133">
        <v>0</v>
      </c>
      <c r="M1133"/>
    </row>
    <row r="1134" spans="1:13" hidden="1" x14ac:dyDescent="0.25">
      <c r="A1134" t="s">
        <v>75</v>
      </c>
      <c r="B1134" t="s">
        <v>18</v>
      </c>
      <c r="C1134" s="2">
        <v>45649</v>
      </c>
      <c r="D1134" s="91">
        <v>0</v>
      </c>
      <c r="E1134" t="s">
        <v>23</v>
      </c>
      <c r="F1134">
        <v>4042887</v>
      </c>
      <c r="G1134" t="s">
        <v>252</v>
      </c>
      <c r="H1134">
        <v>0</v>
      </c>
      <c r="I1134">
        <v>0</v>
      </c>
      <c r="J1134">
        <v>0</v>
      </c>
      <c r="M1134"/>
    </row>
    <row r="1135" spans="1:13" hidden="1" x14ac:dyDescent="0.25">
      <c r="A1135" t="s">
        <v>44</v>
      </c>
      <c r="B1135" t="s">
        <v>134</v>
      </c>
      <c r="C1135" s="2">
        <v>45649</v>
      </c>
      <c r="D1135" s="91">
        <v>0</v>
      </c>
      <c r="E1135" t="s">
        <v>23</v>
      </c>
      <c r="F1135">
        <v>4042892</v>
      </c>
      <c r="G1135" t="s">
        <v>252</v>
      </c>
      <c r="H1135">
        <v>3.75</v>
      </c>
      <c r="I1135">
        <v>1</v>
      </c>
      <c r="J1135">
        <v>3.75</v>
      </c>
      <c r="M1135"/>
    </row>
    <row r="1136" spans="1:13" hidden="1" x14ac:dyDescent="0.25">
      <c r="A1136" t="s">
        <v>44</v>
      </c>
      <c r="B1136" t="s">
        <v>134</v>
      </c>
      <c r="C1136" s="2">
        <v>45649</v>
      </c>
      <c r="D1136" s="91">
        <v>0</v>
      </c>
      <c r="E1136" t="s">
        <v>23</v>
      </c>
      <c r="F1136">
        <v>4042893</v>
      </c>
      <c r="G1136" t="s">
        <v>252</v>
      </c>
      <c r="H1136">
        <v>3.75</v>
      </c>
      <c r="I1136">
        <v>1</v>
      </c>
      <c r="J1136">
        <v>3.75</v>
      </c>
      <c r="M1136"/>
    </row>
    <row r="1137" spans="1:13" hidden="1" x14ac:dyDescent="0.25">
      <c r="A1137" t="s">
        <v>44</v>
      </c>
      <c r="B1137" t="s">
        <v>134</v>
      </c>
      <c r="C1137" s="2">
        <v>45649</v>
      </c>
      <c r="D1137" s="91">
        <v>0</v>
      </c>
      <c r="E1137" t="s">
        <v>23</v>
      </c>
      <c r="F1137">
        <v>4042894</v>
      </c>
      <c r="G1137" t="s">
        <v>252</v>
      </c>
      <c r="H1137">
        <v>3.75</v>
      </c>
      <c r="I1137">
        <v>1</v>
      </c>
      <c r="J1137">
        <v>3.75</v>
      </c>
      <c r="M1137"/>
    </row>
    <row r="1138" spans="1:13" hidden="1" x14ac:dyDescent="0.25">
      <c r="A1138" t="s">
        <v>44</v>
      </c>
      <c r="B1138" t="s">
        <v>134</v>
      </c>
      <c r="C1138" s="2">
        <v>45649</v>
      </c>
      <c r="D1138" s="91">
        <v>0</v>
      </c>
      <c r="E1138" t="s">
        <v>23</v>
      </c>
      <c r="F1138">
        <v>4042895</v>
      </c>
      <c r="G1138" t="s">
        <v>252</v>
      </c>
      <c r="H1138">
        <v>3.75</v>
      </c>
      <c r="I1138">
        <v>1</v>
      </c>
      <c r="J1138">
        <v>3.75</v>
      </c>
      <c r="M1138"/>
    </row>
    <row r="1139" spans="1:13" hidden="1" x14ac:dyDescent="0.25">
      <c r="A1139" t="s">
        <v>75</v>
      </c>
      <c r="B1139" t="s">
        <v>65</v>
      </c>
      <c r="C1139" s="2">
        <v>45649</v>
      </c>
      <c r="D1139" s="91">
        <v>5</v>
      </c>
      <c r="E1139" t="s">
        <v>23</v>
      </c>
      <c r="F1139">
        <v>4042896</v>
      </c>
      <c r="G1139" t="s">
        <v>252</v>
      </c>
      <c r="H1139">
        <v>5</v>
      </c>
      <c r="I1139">
        <v>0</v>
      </c>
      <c r="J1139">
        <v>0</v>
      </c>
      <c r="M1139"/>
    </row>
    <row r="1140" spans="1:13" hidden="1" x14ac:dyDescent="0.25">
      <c r="A1140" t="s">
        <v>75</v>
      </c>
      <c r="B1140" t="s">
        <v>142</v>
      </c>
      <c r="C1140" s="2">
        <v>45649</v>
      </c>
      <c r="D1140" s="91">
        <v>3.75</v>
      </c>
      <c r="E1140" t="s">
        <v>23</v>
      </c>
      <c r="F1140">
        <v>4042897</v>
      </c>
      <c r="G1140" t="s">
        <v>252</v>
      </c>
      <c r="H1140">
        <v>3.75</v>
      </c>
      <c r="I1140">
        <v>0</v>
      </c>
      <c r="J1140">
        <v>0</v>
      </c>
      <c r="M1140"/>
    </row>
    <row r="1141" spans="1:13" hidden="1" x14ac:dyDescent="0.25">
      <c r="A1141" t="s">
        <v>44</v>
      </c>
      <c r="B1141" t="s">
        <v>18</v>
      </c>
      <c r="C1141" s="2">
        <v>45649</v>
      </c>
      <c r="D1141" s="91">
        <v>3.75</v>
      </c>
      <c r="E1141" t="s">
        <v>20</v>
      </c>
      <c r="F1141">
        <v>4042904</v>
      </c>
      <c r="G1141" t="s">
        <v>252</v>
      </c>
      <c r="H1141">
        <v>3.75</v>
      </c>
      <c r="I1141">
        <v>0</v>
      </c>
      <c r="J1141">
        <v>0</v>
      </c>
      <c r="M1141"/>
    </row>
    <row r="1142" spans="1:13" hidden="1" x14ac:dyDescent="0.25">
      <c r="A1142" t="s">
        <v>44</v>
      </c>
      <c r="B1142" t="s">
        <v>18</v>
      </c>
      <c r="C1142" s="2">
        <v>45649</v>
      </c>
      <c r="D1142" s="91">
        <v>3.75</v>
      </c>
      <c r="E1142" t="s">
        <v>20</v>
      </c>
      <c r="F1142">
        <v>4042905</v>
      </c>
      <c r="G1142" t="s">
        <v>252</v>
      </c>
      <c r="H1142">
        <v>3.75</v>
      </c>
      <c r="I1142">
        <v>0</v>
      </c>
      <c r="J1142">
        <v>0</v>
      </c>
      <c r="M1142"/>
    </row>
    <row r="1143" spans="1:13" hidden="1" x14ac:dyDescent="0.25">
      <c r="A1143" t="s">
        <v>75</v>
      </c>
      <c r="B1143" t="s">
        <v>142</v>
      </c>
      <c r="C1143" s="2">
        <v>45649</v>
      </c>
      <c r="D1143" s="91">
        <v>0</v>
      </c>
      <c r="E1143" t="s">
        <v>23</v>
      </c>
      <c r="F1143">
        <v>4042906</v>
      </c>
      <c r="G1143" t="s">
        <v>252</v>
      </c>
      <c r="H1143">
        <v>0</v>
      </c>
      <c r="I1143">
        <v>0</v>
      </c>
      <c r="J1143">
        <v>0</v>
      </c>
      <c r="M1143"/>
    </row>
    <row r="1144" spans="1:13" hidden="1" x14ac:dyDescent="0.25">
      <c r="A1144" t="s">
        <v>73</v>
      </c>
      <c r="B1144" t="s">
        <v>142</v>
      </c>
      <c r="C1144" s="2">
        <v>45649</v>
      </c>
      <c r="D1144" s="91">
        <v>0</v>
      </c>
      <c r="E1144" t="s">
        <v>23</v>
      </c>
      <c r="F1144">
        <v>4042907</v>
      </c>
      <c r="G1144" t="s">
        <v>252</v>
      </c>
      <c r="H1144">
        <v>0</v>
      </c>
      <c r="I1144">
        <v>0</v>
      </c>
      <c r="J1144">
        <v>0</v>
      </c>
      <c r="M1144"/>
    </row>
    <row r="1145" spans="1:13" hidden="1" x14ac:dyDescent="0.25">
      <c r="A1145" t="s">
        <v>75</v>
      </c>
      <c r="B1145" t="s">
        <v>139</v>
      </c>
      <c r="C1145" s="2">
        <v>45649</v>
      </c>
      <c r="D1145" s="91">
        <v>0</v>
      </c>
      <c r="E1145" t="s">
        <v>37</v>
      </c>
      <c r="F1145">
        <v>4042917</v>
      </c>
      <c r="G1145" t="s">
        <v>252</v>
      </c>
      <c r="H1145">
        <v>0</v>
      </c>
      <c r="I1145">
        <v>0</v>
      </c>
      <c r="J1145">
        <v>0</v>
      </c>
      <c r="M1145"/>
    </row>
    <row r="1146" spans="1:13" hidden="1" x14ac:dyDescent="0.25">
      <c r="A1146" t="s">
        <v>75</v>
      </c>
      <c r="B1146" t="s">
        <v>18</v>
      </c>
      <c r="C1146" s="2">
        <v>45649</v>
      </c>
      <c r="D1146" s="91">
        <v>0</v>
      </c>
      <c r="E1146" t="s">
        <v>23</v>
      </c>
      <c r="F1146">
        <v>4042918</v>
      </c>
      <c r="G1146" t="s">
        <v>252</v>
      </c>
      <c r="H1146">
        <v>0</v>
      </c>
      <c r="I1146">
        <v>0</v>
      </c>
      <c r="J1146">
        <v>0</v>
      </c>
      <c r="M1146"/>
    </row>
    <row r="1147" spans="1:13" hidden="1" x14ac:dyDescent="0.25">
      <c r="A1147" t="s">
        <v>73</v>
      </c>
      <c r="B1147" t="s">
        <v>139</v>
      </c>
      <c r="C1147" s="2">
        <v>45649</v>
      </c>
      <c r="D1147" s="91">
        <v>5</v>
      </c>
      <c r="E1147" t="s">
        <v>37</v>
      </c>
      <c r="F1147">
        <v>4042971</v>
      </c>
      <c r="G1147" t="s">
        <v>252</v>
      </c>
      <c r="H1147">
        <v>5</v>
      </c>
      <c r="I1147">
        <v>0</v>
      </c>
      <c r="J1147">
        <v>0</v>
      </c>
      <c r="M1147"/>
    </row>
    <row r="1148" spans="1:13" hidden="1" x14ac:dyDescent="0.25">
      <c r="A1148" t="s">
        <v>73</v>
      </c>
      <c r="B1148" t="s">
        <v>139</v>
      </c>
      <c r="C1148" s="2">
        <v>45649</v>
      </c>
      <c r="D1148" s="91">
        <v>5</v>
      </c>
      <c r="E1148" t="s">
        <v>37</v>
      </c>
      <c r="F1148">
        <v>4042972</v>
      </c>
      <c r="G1148" t="s">
        <v>252</v>
      </c>
      <c r="H1148">
        <v>5</v>
      </c>
      <c r="I1148">
        <v>0</v>
      </c>
      <c r="J1148">
        <v>0</v>
      </c>
      <c r="M1148"/>
    </row>
    <row r="1149" spans="1:13" hidden="1" x14ac:dyDescent="0.25">
      <c r="A1149" t="s">
        <v>75</v>
      </c>
      <c r="B1149" t="s">
        <v>18</v>
      </c>
      <c r="C1149" s="2">
        <v>45649</v>
      </c>
      <c r="D1149" s="91">
        <v>0</v>
      </c>
      <c r="E1149" t="s">
        <v>23</v>
      </c>
      <c r="F1149">
        <v>4042978</v>
      </c>
      <c r="G1149" t="s">
        <v>252</v>
      </c>
      <c r="H1149">
        <v>5.5</v>
      </c>
      <c r="I1149">
        <v>1</v>
      </c>
      <c r="J1149">
        <v>5.5</v>
      </c>
      <c r="M1149"/>
    </row>
    <row r="1150" spans="1:13" hidden="1" x14ac:dyDescent="0.25">
      <c r="A1150" t="s">
        <v>44</v>
      </c>
      <c r="B1150" t="s">
        <v>45</v>
      </c>
      <c r="C1150" s="2">
        <v>45649</v>
      </c>
      <c r="D1150" s="91">
        <v>0</v>
      </c>
      <c r="E1150" t="s">
        <v>23</v>
      </c>
      <c r="F1150">
        <v>4042991</v>
      </c>
      <c r="G1150" t="s">
        <v>252</v>
      </c>
      <c r="H1150">
        <v>3.75</v>
      </c>
      <c r="I1150">
        <v>1</v>
      </c>
      <c r="J1150">
        <v>3.75</v>
      </c>
      <c r="M1150"/>
    </row>
    <row r="1151" spans="1:13" hidden="1" x14ac:dyDescent="0.25">
      <c r="A1151" t="s">
        <v>44</v>
      </c>
      <c r="B1151" t="s">
        <v>134</v>
      </c>
      <c r="C1151" s="2">
        <v>45649</v>
      </c>
      <c r="D1151" s="91">
        <v>0</v>
      </c>
      <c r="E1151" t="s">
        <v>23</v>
      </c>
      <c r="F1151">
        <v>4042992</v>
      </c>
      <c r="G1151" t="s">
        <v>252</v>
      </c>
      <c r="H1151">
        <v>3.75</v>
      </c>
      <c r="I1151">
        <v>1</v>
      </c>
      <c r="J1151">
        <v>3.75</v>
      </c>
      <c r="M1151"/>
    </row>
    <row r="1152" spans="1:13" hidden="1" x14ac:dyDescent="0.25">
      <c r="A1152" t="s">
        <v>44</v>
      </c>
      <c r="B1152" t="s">
        <v>45</v>
      </c>
      <c r="C1152" s="2">
        <v>45649</v>
      </c>
      <c r="D1152" s="91">
        <v>0</v>
      </c>
      <c r="E1152" t="s">
        <v>23</v>
      </c>
      <c r="F1152">
        <v>4042995</v>
      </c>
      <c r="G1152" t="s">
        <v>252</v>
      </c>
      <c r="H1152">
        <v>3.75</v>
      </c>
      <c r="I1152">
        <v>1</v>
      </c>
      <c r="J1152">
        <v>3.75</v>
      </c>
      <c r="M1152"/>
    </row>
    <row r="1153" spans="1:13" hidden="1" x14ac:dyDescent="0.25">
      <c r="A1153" t="s">
        <v>44</v>
      </c>
      <c r="B1153" t="s">
        <v>45</v>
      </c>
      <c r="C1153" s="2">
        <v>45649</v>
      </c>
      <c r="D1153" s="91">
        <v>0</v>
      </c>
      <c r="E1153" t="s">
        <v>23</v>
      </c>
      <c r="F1153">
        <v>4042996</v>
      </c>
      <c r="G1153" t="s">
        <v>252</v>
      </c>
      <c r="H1153">
        <v>3.75</v>
      </c>
      <c r="I1153">
        <v>1</v>
      </c>
      <c r="J1153">
        <v>3.75</v>
      </c>
      <c r="M1153"/>
    </row>
    <row r="1154" spans="1:13" hidden="1" x14ac:dyDescent="0.25">
      <c r="A1154" t="s">
        <v>73</v>
      </c>
      <c r="B1154" t="s">
        <v>136</v>
      </c>
      <c r="C1154" s="2">
        <v>45649</v>
      </c>
      <c r="D1154" s="91">
        <v>0</v>
      </c>
      <c r="E1154" t="s">
        <v>37</v>
      </c>
      <c r="F1154">
        <v>4043003</v>
      </c>
      <c r="G1154" t="s">
        <v>252</v>
      </c>
      <c r="H1154">
        <v>0</v>
      </c>
      <c r="I1154">
        <v>0</v>
      </c>
      <c r="J1154">
        <v>0</v>
      </c>
      <c r="M1154"/>
    </row>
    <row r="1155" spans="1:13" hidden="1" x14ac:dyDescent="0.25">
      <c r="A1155" t="s">
        <v>73</v>
      </c>
      <c r="B1155" t="s">
        <v>21</v>
      </c>
      <c r="C1155" s="2">
        <v>45649</v>
      </c>
      <c r="D1155" s="91">
        <v>0</v>
      </c>
      <c r="E1155" t="s">
        <v>23</v>
      </c>
      <c r="F1155">
        <v>4043023</v>
      </c>
      <c r="G1155" t="s">
        <v>252</v>
      </c>
      <c r="H1155">
        <v>5</v>
      </c>
      <c r="I1155">
        <v>1</v>
      </c>
      <c r="J1155">
        <v>5</v>
      </c>
      <c r="M1155"/>
    </row>
    <row r="1156" spans="1:13" hidden="1" x14ac:dyDescent="0.25">
      <c r="A1156" t="s">
        <v>73</v>
      </c>
      <c r="B1156" t="s">
        <v>65</v>
      </c>
      <c r="C1156" s="2">
        <v>45649</v>
      </c>
      <c r="D1156" s="91">
        <v>5</v>
      </c>
      <c r="E1156" t="s">
        <v>23</v>
      </c>
      <c r="F1156">
        <v>4043024</v>
      </c>
      <c r="G1156" t="s">
        <v>252</v>
      </c>
      <c r="H1156">
        <v>5</v>
      </c>
      <c r="I1156">
        <v>0</v>
      </c>
      <c r="J1156">
        <v>0</v>
      </c>
      <c r="M1156"/>
    </row>
    <row r="1157" spans="1:13" hidden="1" x14ac:dyDescent="0.25">
      <c r="A1157" t="s">
        <v>44</v>
      </c>
      <c r="B1157" t="s">
        <v>45</v>
      </c>
      <c r="C1157" s="2">
        <v>45649</v>
      </c>
      <c r="D1157" s="91">
        <v>0</v>
      </c>
      <c r="E1157" t="s">
        <v>23</v>
      </c>
      <c r="F1157">
        <v>4043028</v>
      </c>
      <c r="G1157" t="s">
        <v>252</v>
      </c>
      <c r="H1157">
        <v>3.75</v>
      </c>
      <c r="I1157">
        <v>1</v>
      </c>
      <c r="J1157">
        <v>3.75</v>
      </c>
      <c r="M1157"/>
    </row>
    <row r="1158" spans="1:13" hidden="1" x14ac:dyDescent="0.25">
      <c r="A1158" t="s">
        <v>44</v>
      </c>
      <c r="B1158" t="s">
        <v>45</v>
      </c>
      <c r="C1158" s="2">
        <v>45649</v>
      </c>
      <c r="D1158" s="91">
        <v>0</v>
      </c>
      <c r="E1158" t="s">
        <v>23</v>
      </c>
      <c r="F1158">
        <v>4043029</v>
      </c>
      <c r="G1158" t="s">
        <v>252</v>
      </c>
      <c r="H1158">
        <v>3.75</v>
      </c>
      <c r="I1158">
        <v>1</v>
      </c>
      <c r="J1158">
        <v>3.75</v>
      </c>
      <c r="M1158"/>
    </row>
    <row r="1159" spans="1:13" hidden="1" x14ac:dyDescent="0.25">
      <c r="A1159" t="s">
        <v>75</v>
      </c>
      <c r="B1159" t="s">
        <v>18</v>
      </c>
      <c r="C1159" s="2">
        <v>45649</v>
      </c>
      <c r="D1159" s="91">
        <v>0</v>
      </c>
      <c r="E1159" t="s">
        <v>23</v>
      </c>
      <c r="F1159">
        <v>4043033</v>
      </c>
      <c r="G1159" t="s">
        <v>252</v>
      </c>
      <c r="H1159">
        <v>0</v>
      </c>
      <c r="I1159">
        <v>0</v>
      </c>
      <c r="J1159">
        <v>0</v>
      </c>
      <c r="M1159"/>
    </row>
    <row r="1160" spans="1:13" hidden="1" x14ac:dyDescent="0.25">
      <c r="A1160" t="s">
        <v>75</v>
      </c>
      <c r="B1160" t="s">
        <v>138</v>
      </c>
      <c r="C1160" s="2">
        <v>45649</v>
      </c>
      <c r="D1160" s="91">
        <v>0</v>
      </c>
      <c r="E1160" t="s">
        <v>37</v>
      </c>
      <c r="F1160">
        <v>4043034</v>
      </c>
      <c r="G1160" t="s">
        <v>252</v>
      </c>
      <c r="H1160">
        <v>0</v>
      </c>
      <c r="I1160">
        <v>0</v>
      </c>
      <c r="J1160">
        <v>0</v>
      </c>
      <c r="M1160"/>
    </row>
    <row r="1161" spans="1:13" hidden="1" x14ac:dyDescent="0.25">
      <c r="A1161" t="s">
        <v>44</v>
      </c>
      <c r="B1161" t="s">
        <v>45</v>
      </c>
      <c r="C1161" s="2">
        <v>45649</v>
      </c>
      <c r="D1161" s="91">
        <v>0</v>
      </c>
      <c r="E1161" t="s">
        <v>23</v>
      </c>
      <c r="F1161">
        <v>4043035</v>
      </c>
      <c r="G1161" t="s">
        <v>252</v>
      </c>
      <c r="H1161">
        <v>3.75</v>
      </c>
      <c r="I1161">
        <v>1</v>
      </c>
      <c r="J1161">
        <v>3.75</v>
      </c>
      <c r="M1161"/>
    </row>
    <row r="1162" spans="1:13" hidden="1" x14ac:dyDescent="0.25">
      <c r="A1162" t="s">
        <v>44</v>
      </c>
      <c r="B1162" t="s">
        <v>45</v>
      </c>
      <c r="C1162" s="2">
        <v>45649</v>
      </c>
      <c r="D1162" s="91">
        <v>0</v>
      </c>
      <c r="E1162" t="s">
        <v>23</v>
      </c>
      <c r="F1162">
        <v>4043036</v>
      </c>
      <c r="G1162" t="s">
        <v>252</v>
      </c>
      <c r="H1162">
        <v>3.75</v>
      </c>
      <c r="I1162">
        <v>1</v>
      </c>
      <c r="J1162">
        <v>3.75</v>
      </c>
      <c r="M1162"/>
    </row>
    <row r="1163" spans="1:13" hidden="1" x14ac:dyDescent="0.25">
      <c r="A1163" t="s">
        <v>73</v>
      </c>
      <c r="B1163" t="s">
        <v>18</v>
      </c>
      <c r="C1163" s="2">
        <v>45649</v>
      </c>
      <c r="D1163" s="91">
        <v>5</v>
      </c>
      <c r="E1163" t="s">
        <v>23</v>
      </c>
      <c r="F1163">
        <v>4043043</v>
      </c>
      <c r="G1163" t="s">
        <v>252</v>
      </c>
      <c r="H1163">
        <v>5</v>
      </c>
      <c r="I1163">
        <v>0</v>
      </c>
      <c r="J1163">
        <v>0</v>
      </c>
      <c r="M1163"/>
    </row>
    <row r="1164" spans="1:13" hidden="1" x14ac:dyDescent="0.25">
      <c r="A1164" t="s">
        <v>75</v>
      </c>
      <c r="B1164" t="s">
        <v>142</v>
      </c>
      <c r="C1164" s="2">
        <v>45649</v>
      </c>
      <c r="D1164" s="91">
        <v>0</v>
      </c>
      <c r="E1164" t="s">
        <v>23</v>
      </c>
      <c r="F1164">
        <v>4043048</v>
      </c>
      <c r="G1164" t="s">
        <v>252</v>
      </c>
      <c r="H1164">
        <v>0</v>
      </c>
      <c r="I1164">
        <v>0</v>
      </c>
      <c r="J1164">
        <v>0</v>
      </c>
      <c r="M1164"/>
    </row>
    <row r="1165" spans="1:13" hidden="1" x14ac:dyDescent="0.25">
      <c r="A1165" t="s">
        <v>75</v>
      </c>
      <c r="B1165" t="s">
        <v>143</v>
      </c>
      <c r="C1165" s="2">
        <v>45649</v>
      </c>
      <c r="D1165" s="91">
        <v>0</v>
      </c>
      <c r="E1165" t="s">
        <v>23</v>
      </c>
      <c r="F1165">
        <v>4043049</v>
      </c>
      <c r="G1165" t="s">
        <v>252</v>
      </c>
      <c r="H1165">
        <v>0</v>
      </c>
      <c r="I1165">
        <v>0</v>
      </c>
      <c r="J1165">
        <v>0</v>
      </c>
      <c r="M1165"/>
    </row>
    <row r="1166" spans="1:13" hidden="1" x14ac:dyDescent="0.25">
      <c r="A1166" t="s">
        <v>75</v>
      </c>
      <c r="B1166" t="s">
        <v>138</v>
      </c>
      <c r="C1166" s="2">
        <v>45649</v>
      </c>
      <c r="D1166" s="91">
        <v>5.5</v>
      </c>
      <c r="E1166" t="s">
        <v>37</v>
      </c>
      <c r="F1166">
        <v>4043050</v>
      </c>
      <c r="G1166" t="s">
        <v>252</v>
      </c>
      <c r="H1166">
        <v>5.5</v>
      </c>
      <c r="I1166">
        <v>0</v>
      </c>
      <c r="J1166">
        <v>0</v>
      </c>
      <c r="M1166"/>
    </row>
    <row r="1167" spans="1:13" hidden="1" x14ac:dyDescent="0.25">
      <c r="A1167" t="s">
        <v>75</v>
      </c>
      <c r="B1167" t="s">
        <v>142</v>
      </c>
      <c r="C1167" s="2">
        <v>45649</v>
      </c>
      <c r="D1167" s="91">
        <v>0</v>
      </c>
      <c r="E1167" t="s">
        <v>23</v>
      </c>
      <c r="F1167">
        <v>4043051</v>
      </c>
      <c r="G1167" t="s">
        <v>252</v>
      </c>
      <c r="H1167">
        <v>0</v>
      </c>
      <c r="I1167">
        <v>0</v>
      </c>
      <c r="J1167">
        <v>0</v>
      </c>
      <c r="M1167"/>
    </row>
    <row r="1168" spans="1:13" hidden="1" x14ac:dyDescent="0.25">
      <c r="A1168" t="s">
        <v>75</v>
      </c>
      <c r="B1168" t="s">
        <v>144</v>
      </c>
      <c r="C1168" s="2">
        <v>45649</v>
      </c>
      <c r="D1168" s="91">
        <v>0</v>
      </c>
      <c r="E1168" t="s">
        <v>37</v>
      </c>
      <c r="F1168">
        <v>4043052</v>
      </c>
      <c r="G1168" t="s">
        <v>252</v>
      </c>
      <c r="H1168">
        <v>0</v>
      </c>
      <c r="I1168">
        <v>0</v>
      </c>
      <c r="J1168">
        <v>0</v>
      </c>
      <c r="M1168"/>
    </row>
    <row r="1169" spans="1:13" hidden="1" x14ac:dyDescent="0.25">
      <c r="A1169" t="s">
        <v>73</v>
      </c>
      <c r="B1169" t="s">
        <v>18</v>
      </c>
      <c r="C1169" s="2">
        <v>45649</v>
      </c>
      <c r="D1169" s="91">
        <v>0</v>
      </c>
      <c r="E1169" t="s">
        <v>23</v>
      </c>
      <c r="F1169">
        <v>4043055</v>
      </c>
      <c r="G1169" t="s">
        <v>252</v>
      </c>
      <c r="H1169">
        <v>0</v>
      </c>
      <c r="I1169">
        <v>0</v>
      </c>
      <c r="J1169">
        <v>0</v>
      </c>
      <c r="M1169"/>
    </row>
    <row r="1170" spans="1:13" hidden="1" x14ac:dyDescent="0.25">
      <c r="A1170" t="s">
        <v>73</v>
      </c>
      <c r="B1170" t="s">
        <v>18</v>
      </c>
      <c r="C1170" s="2">
        <v>45649</v>
      </c>
      <c r="D1170" s="91">
        <v>0</v>
      </c>
      <c r="E1170" t="s">
        <v>23</v>
      </c>
      <c r="F1170">
        <v>4043056</v>
      </c>
      <c r="G1170" t="s">
        <v>252</v>
      </c>
      <c r="H1170">
        <v>0</v>
      </c>
      <c r="I1170">
        <v>0</v>
      </c>
      <c r="J1170">
        <v>0</v>
      </c>
      <c r="M1170"/>
    </row>
    <row r="1171" spans="1:13" hidden="1" x14ac:dyDescent="0.25">
      <c r="A1171" t="s">
        <v>73</v>
      </c>
      <c r="B1171" t="s">
        <v>136</v>
      </c>
      <c r="C1171" s="2">
        <v>45649</v>
      </c>
      <c r="D1171" s="91">
        <v>0</v>
      </c>
      <c r="E1171" t="s">
        <v>23</v>
      </c>
      <c r="F1171">
        <v>4043059</v>
      </c>
      <c r="G1171" t="s">
        <v>252</v>
      </c>
      <c r="H1171">
        <v>0</v>
      </c>
      <c r="I1171">
        <v>0</v>
      </c>
      <c r="J1171">
        <v>0</v>
      </c>
      <c r="M1171"/>
    </row>
    <row r="1172" spans="1:13" hidden="1" x14ac:dyDescent="0.25">
      <c r="A1172" t="s">
        <v>73</v>
      </c>
      <c r="B1172" t="s">
        <v>18</v>
      </c>
      <c r="C1172" s="2">
        <v>45649</v>
      </c>
      <c r="D1172" s="91">
        <v>0</v>
      </c>
      <c r="E1172" t="s">
        <v>23</v>
      </c>
      <c r="F1172">
        <v>4043060</v>
      </c>
      <c r="G1172" t="s">
        <v>252</v>
      </c>
      <c r="H1172">
        <v>0</v>
      </c>
      <c r="I1172">
        <v>0</v>
      </c>
      <c r="J1172">
        <v>0</v>
      </c>
      <c r="M1172"/>
    </row>
    <row r="1173" spans="1:13" hidden="1" x14ac:dyDescent="0.25">
      <c r="A1173" t="s">
        <v>73</v>
      </c>
      <c r="B1173" t="s">
        <v>136</v>
      </c>
      <c r="C1173" s="2">
        <v>45649</v>
      </c>
      <c r="D1173" s="91">
        <v>5</v>
      </c>
      <c r="E1173" t="s">
        <v>37</v>
      </c>
      <c r="F1173">
        <v>4043081</v>
      </c>
      <c r="G1173" t="s">
        <v>252</v>
      </c>
      <c r="H1173">
        <v>5</v>
      </c>
      <c r="I1173">
        <v>0</v>
      </c>
      <c r="J1173">
        <v>0</v>
      </c>
      <c r="M1173"/>
    </row>
    <row r="1174" spans="1:13" hidden="1" x14ac:dyDescent="0.25">
      <c r="A1174" t="s">
        <v>75</v>
      </c>
      <c r="B1174" t="s">
        <v>138</v>
      </c>
      <c r="C1174" s="2">
        <v>45649</v>
      </c>
      <c r="D1174" s="91">
        <v>0</v>
      </c>
      <c r="E1174" t="s">
        <v>37</v>
      </c>
      <c r="F1174">
        <v>4043082</v>
      </c>
      <c r="G1174" t="s">
        <v>252</v>
      </c>
      <c r="H1174">
        <v>0</v>
      </c>
      <c r="I1174">
        <v>0</v>
      </c>
      <c r="J1174">
        <v>0</v>
      </c>
      <c r="M1174"/>
    </row>
    <row r="1175" spans="1:13" hidden="1" x14ac:dyDescent="0.25">
      <c r="A1175" t="s">
        <v>75</v>
      </c>
      <c r="B1175" t="s">
        <v>144</v>
      </c>
      <c r="C1175" s="2">
        <v>45649</v>
      </c>
      <c r="D1175" s="91">
        <v>0</v>
      </c>
      <c r="E1175" t="s">
        <v>37</v>
      </c>
      <c r="F1175">
        <v>4043083</v>
      </c>
      <c r="G1175" t="s">
        <v>252</v>
      </c>
      <c r="H1175">
        <v>0</v>
      </c>
      <c r="I1175">
        <v>0</v>
      </c>
      <c r="J1175">
        <v>0</v>
      </c>
      <c r="M1175"/>
    </row>
    <row r="1176" spans="1:13" hidden="1" x14ac:dyDescent="0.25">
      <c r="A1176" t="s">
        <v>73</v>
      </c>
      <c r="B1176" t="s">
        <v>136</v>
      </c>
      <c r="C1176" s="2">
        <v>45649</v>
      </c>
      <c r="D1176" s="91">
        <v>0</v>
      </c>
      <c r="E1176" t="s">
        <v>37</v>
      </c>
      <c r="F1176">
        <v>4043092</v>
      </c>
      <c r="G1176" t="s">
        <v>252</v>
      </c>
      <c r="H1176">
        <v>0</v>
      </c>
      <c r="I1176">
        <v>0</v>
      </c>
      <c r="J1176">
        <v>0</v>
      </c>
      <c r="M1176"/>
    </row>
    <row r="1177" spans="1:13" hidden="1" x14ac:dyDescent="0.25">
      <c r="A1177" t="s">
        <v>73</v>
      </c>
      <c r="B1177" t="s">
        <v>21</v>
      </c>
      <c r="C1177" s="2">
        <v>45649</v>
      </c>
      <c r="D1177" s="91">
        <v>0</v>
      </c>
      <c r="E1177" t="s">
        <v>23</v>
      </c>
      <c r="F1177">
        <v>4043103</v>
      </c>
      <c r="G1177" t="s">
        <v>252</v>
      </c>
      <c r="H1177">
        <v>0</v>
      </c>
      <c r="I1177">
        <v>0</v>
      </c>
      <c r="J1177">
        <v>0</v>
      </c>
      <c r="M1177"/>
    </row>
    <row r="1178" spans="1:13" hidden="1" x14ac:dyDescent="0.25">
      <c r="A1178" t="s">
        <v>44</v>
      </c>
      <c r="B1178" t="s">
        <v>45</v>
      </c>
      <c r="C1178" s="2">
        <v>45649</v>
      </c>
      <c r="D1178" s="91">
        <v>0</v>
      </c>
      <c r="E1178" t="s">
        <v>23</v>
      </c>
      <c r="F1178">
        <v>4043104</v>
      </c>
      <c r="G1178" t="s">
        <v>252</v>
      </c>
      <c r="H1178">
        <v>3.75</v>
      </c>
      <c r="I1178">
        <v>1</v>
      </c>
      <c r="J1178">
        <v>3.75</v>
      </c>
      <c r="M1178"/>
    </row>
    <row r="1179" spans="1:13" hidden="1" x14ac:dyDescent="0.25">
      <c r="A1179" t="s">
        <v>44</v>
      </c>
      <c r="B1179" t="s">
        <v>45</v>
      </c>
      <c r="C1179" s="2">
        <v>45649</v>
      </c>
      <c r="D1179" s="91">
        <v>0</v>
      </c>
      <c r="E1179" t="s">
        <v>23</v>
      </c>
      <c r="F1179">
        <v>4043105</v>
      </c>
      <c r="G1179" t="s">
        <v>252</v>
      </c>
      <c r="H1179">
        <v>3.75</v>
      </c>
      <c r="I1179">
        <v>1</v>
      </c>
      <c r="J1179">
        <v>3.75</v>
      </c>
      <c r="M1179"/>
    </row>
    <row r="1180" spans="1:13" hidden="1" x14ac:dyDescent="0.25">
      <c r="A1180" t="s">
        <v>73</v>
      </c>
      <c r="B1180" t="s">
        <v>21</v>
      </c>
      <c r="C1180" s="2">
        <v>45649</v>
      </c>
      <c r="D1180" s="91">
        <v>0</v>
      </c>
      <c r="E1180" t="s">
        <v>23</v>
      </c>
      <c r="F1180">
        <v>4043113</v>
      </c>
      <c r="G1180" t="s">
        <v>252</v>
      </c>
      <c r="H1180">
        <v>0</v>
      </c>
      <c r="I1180">
        <v>0</v>
      </c>
      <c r="J1180">
        <v>0</v>
      </c>
      <c r="M1180"/>
    </row>
    <row r="1181" spans="1:13" hidden="1" x14ac:dyDescent="0.25">
      <c r="A1181" t="s">
        <v>73</v>
      </c>
      <c r="B1181" t="s">
        <v>136</v>
      </c>
      <c r="C1181" s="2">
        <v>45649</v>
      </c>
      <c r="D1181" s="91">
        <v>0</v>
      </c>
      <c r="E1181" t="s">
        <v>23</v>
      </c>
      <c r="F1181">
        <v>4043114</v>
      </c>
      <c r="G1181" t="s">
        <v>252</v>
      </c>
      <c r="H1181">
        <v>0</v>
      </c>
      <c r="I1181">
        <v>0</v>
      </c>
      <c r="J1181">
        <v>0</v>
      </c>
      <c r="M1181"/>
    </row>
    <row r="1182" spans="1:13" hidden="1" x14ac:dyDescent="0.25">
      <c r="A1182" t="s">
        <v>44</v>
      </c>
      <c r="B1182" t="s">
        <v>145</v>
      </c>
      <c r="C1182" s="2">
        <v>45649</v>
      </c>
      <c r="D1182" s="91">
        <v>0</v>
      </c>
      <c r="E1182" t="s">
        <v>23</v>
      </c>
      <c r="F1182">
        <v>4043119</v>
      </c>
      <c r="G1182" t="s">
        <v>252</v>
      </c>
      <c r="H1182">
        <v>3.75</v>
      </c>
      <c r="I1182">
        <v>1</v>
      </c>
      <c r="J1182">
        <v>3.75</v>
      </c>
      <c r="M1182"/>
    </row>
    <row r="1183" spans="1:13" hidden="1" x14ac:dyDescent="0.25">
      <c r="A1183" t="s">
        <v>44</v>
      </c>
      <c r="B1183" t="s">
        <v>117</v>
      </c>
      <c r="C1183" s="2">
        <v>45649</v>
      </c>
      <c r="D1183" s="91">
        <v>3.75</v>
      </c>
      <c r="E1183" t="s">
        <v>23</v>
      </c>
      <c r="F1183">
        <v>4043120</v>
      </c>
      <c r="G1183" t="s">
        <v>252</v>
      </c>
      <c r="H1183">
        <v>3.75</v>
      </c>
      <c r="I1183">
        <v>0</v>
      </c>
      <c r="J1183">
        <v>0</v>
      </c>
      <c r="M1183"/>
    </row>
    <row r="1184" spans="1:13" hidden="1" x14ac:dyDescent="0.25">
      <c r="A1184" t="s">
        <v>44</v>
      </c>
      <c r="B1184" t="s">
        <v>18</v>
      </c>
      <c r="C1184" s="2">
        <v>45649</v>
      </c>
      <c r="D1184" s="91">
        <v>3.75</v>
      </c>
      <c r="E1184" t="s">
        <v>20</v>
      </c>
      <c r="F1184">
        <v>4043121</v>
      </c>
      <c r="G1184" t="s">
        <v>252</v>
      </c>
      <c r="H1184">
        <v>3.75</v>
      </c>
      <c r="I1184">
        <v>0</v>
      </c>
      <c r="J1184">
        <v>0</v>
      </c>
      <c r="M1184"/>
    </row>
    <row r="1185" spans="1:13" hidden="1" x14ac:dyDescent="0.25">
      <c r="A1185" t="s">
        <v>73</v>
      </c>
      <c r="B1185" t="s">
        <v>136</v>
      </c>
      <c r="C1185" s="2">
        <v>45649</v>
      </c>
      <c r="D1185" s="91">
        <v>0</v>
      </c>
      <c r="E1185" t="s">
        <v>37</v>
      </c>
      <c r="F1185">
        <v>4043126</v>
      </c>
      <c r="G1185" t="s">
        <v>252</v>
      </c>
      <c r="H1185">
        <v>0</v>
      </c>
      <c r="I1185">
        <v>0</v>
      </c>
      <c r="J1185">
        <v>0</v>
      </c>
      <c r="M1185"/>
    </row>
    <row r="1186" spans="1:13" hidden="1" x14ac:dyDescent="0.25">
      <c r="A1186" t="s">
        <v>44</v>
      </c>
      <c r="B1186" t="s">
        <v>134</v>
      </c>
      <c r="C1186" s="2">
        <v>45649</v>
      </c>
      <c r="D1186" s="91">
        <v>3.75</v>
      </c>
      <c r="E1186" t="s">
        <v>23</v>
      </c>
      <c r="F1186">
        <v>4043129</v>
      </c>
      <c r="G1186" t="s">
        <v>252</v>
      </c>
      <c r="H1186">
        <v>3.75</v>
      </c>
      <c r="I1186">
        <v>0</v>
      </c>
      <c r="J1186">
        <v>0</v>
      </c>
      <c r="M1186"/>
    </row>
    <row r="1187" spans="1:13" hidden="1" x14ac:dyDescent="0.25">
      <c r="A1187" t="s">
        <v>44</v>
      </c>
      <c r="B1187" t="s">
        <v>117</v>
      </c>
      <c r="C1187" s="2">
        <v>45649</v>
      </c>
      <c r="D1187" s="91">
        <v>3.75</v>
      </c>
      <c r="E1187" t="s">
        <v>23</v>
      </c>
      <c r="F1187">
        <v>4043130</v>
      </c>
      <c r="G1187" t="s">
        <v>252</v>
      </c>
      <c r="H1187">
        <v>3.75</v>
      </c>
      <c r="I1187">
        <v>0</v>
      </c>
      <c r="J1187">
        <v>0</v>
      </c>
      <c r="M1187"/>
    </row>
    <row r="1188" spans="1:13" hidden="1" x14ac:dyDescent="0.25">
      <c r="A1188" t="s">
        <v>73</v>
      </c>
      <c r="B1188" t="s">
        <v>136</v>
      </c>
      <c r="C1188" s="2">
        <v>45649</v>
      </c>
      <c r="D1188" s="91">
        <v>0</v>
      </c>
      <c r="E1188" t="s">
        <v>37</v>
      </c>
      <c r="F1188">
        <v>4043156</v>
      </c>
      <c r="G1188" t="s">
        <v>252</v>
      </c>
      <c r="H1188">
        <v>0</v>
      </c>
      <c r="I1188">
        <v>0</v>
      </c>
      <c r="J1188">
        <v>0</v>
      </c>
      <c r="M1188"/>
    </row>
    <row r="1189" spans="1:13" hidden="1" x14ac:dyDescent="0.25">
      <c r="A1189" t="s">
        <v>44</v>
      </c>
      <c r="B1189" t="s">
        <v>145</v>
      </c>
      <c r="C1189" s="2">
        <v>45649</v>
      </c>
      <c r="D1189" s="91">
        <v>0</v>
      </c>
      <c r="E1189" t="s">
        <v>23</v>
      </c>
      <c r="F1189">
        <v>4043163</v>
      </c>
      <c r="G1189" t="s">
        <v>252</v>
      </c>
      <c r="H1189">
        <v>3.75</v>
      </c>
      <c r="I1189">
        <v>1</v>
      </c>
      <c r="J1189">
        <v>3.75</v>
      </c>
      <c r="M1189"/>
    </row>
    <row r="1190" spans="1:13" hidden="1" x14ac:dyDescent="0.25">
      <c r="A1190" t="s">
        <v>44</v>
      </c>
      <c r="B1190" t="s">
        <v>117</v>
      </c>
      <c r="C1190" s="2">
        <v>45649</v>
      </c>
      <c r="D1190" s="91">
        <v>3.75</v>
      </c>
      <c r="E1190" t="s">
        <v>23</v>
      </c>
      <c r="F1190">
        <v>4043164</v>
      </c>
      <c r="G1190" t="s">
        <v>252</v>
      </c>
      <c r="H1190">
        <v>3.75</v>
      </c>
      <c r="I1190">
        <v>0</v>
      </c>
      <c r="J1190">
        <v>0</v>
      </c>
      <c r="M1190"/>
    </row>
    <row r="1191" spans="1:13" hidden="1" x14ac:dyDescent="0.25">
      <c r="A1191" t="s">
        <v>73</v>
      </c>
      <c r="B1191" t="s">
        <v>136</v>
      </c>
      <c r="C1191" s="2">
        <v>45649</v>
      </c>
      <c r="D1191" s="91">
        <v>0</v>
      </c>
      <c r="E1191" t="s">
        <v>37</v>
      </c>
      <c r="F1191">
        <v>4043169</v>
      </c>
      <c r="G1191" t="s">
        <v>252</v>
      </c>
      <c r="H1191">
        <v>0</v>
      </c>
      <c r="I1191">
        <v>0</v>
      </c>
      <c r="J1191">
        <v>0</v>
      </c>
      <c r="M1191"/>
    </row>
    <row r="1192" spans="1:13" hidden="1" x14ac:dyDescent="0.25">
      <c r="A1192" t="s">
        <v>73</v>
      </c>
      <c r="B1192" t="s">
        <v>21</v>
      </c>
      <c r="C1192" s="2">
        <v>45649</v>
      </c>
      <c r="D1192" s="91">
        <v>0</v>
      </c>
      <c r="E1192" t="s">
        <v>23</v>
      </c>
      <c r="F1192">
        <v>4043177</v>
      </c>
      <c r="G1192" t="s">
        <v>252</v>
      </c>
      <c r="H1192">
        <v>0</v>
      </c>
      <c r="I1192">
        <v>0</v>
      </c>
      <c r="J1192">
        <v>0</v>
      </c>
      <c r="M1192"/>
    </row>
    <row r="1193" spans="1:13" hidden="1" x14ac:dyDescent="0.25">
      <c r="A1193" t="s">
        <v>73</v>
      </c>
      <c r="B1193" t="s">
        <v>136</v>
      </c>
      <c r="C1193" s="2">
        <v>45649</v>
      </c>
      <c r="D1193" s="91">
        <v>0</v>
      </c>
      <c r="E1193" t="s">
        <v>37</v>
      </c>
      <c r="F1193">
        <v>4043180</v>
      </c>
      <c r="G1193" t="s">
        <v>252</v>
      </c>
      <c r="H1193">
        <v>0</v>
      </c>
      <c r="I1193">
        <v>0</v>
      </c>
      <c r="J1193">
        <v>0</v>
      </c>
      <c r="M1193"/>
    </row>
    <row r="1194" spans="1:13" hidden="1" x14ac:dyDescent="0.25">
      <c r="A1194" t="s">
        <v>73</v>
      </c>
      <c r="B1194" t="s">
        <v>18</v>
      </c>
      <c r="C1194" s="2">
        <v>45649</v>
      </c>
      <c r="D1194" s="91">
        <v>0</v>
      </c>
      <c r="E1194" t="s">
        <v>23</v>
      </c>
      <c r="F1194">
        <v>4043188</v>
      </c>
      <c r="G1194" t="s">
        <v>252</v>
      </c>
      <c r="H1194">
        <v>0</v>
      </c>
      <c r="I1194">
        <v>0</v>
      </c>
      <c r="J1194">
        <v>0</v>
      </c>
      <c r="M1194"/>
    </row>
    <row r="1195" spans="1:13" x14ac:dyDescent="0.25">
      <c r="A1195" t="s">
        <v>44</v>
      </c>
      <c r="B1195" t="s">
        <v>45</v>
      </c>
      <c r="C1195" s="2">
        <v>45646</v>
      </c>
      <c r="D1195" s="91">
        <v>0</v>
      </c>
      <c r="E1195" t="s">
        <v>23</v>
      </c>
      <c r="F1195">
        <v>4043219</v>
      </c>
      <c r="G1195" t="s">
        <v>252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44</v>
      </c>
      <c r="B1196" t="s">
        <v>134</v>
      </c>
      <c r="C1196" s="2">
        <v>45646</v>
      </c>
      <c r="D1196" s="91">
        <v>0</v>
      </c>
      <c r="E1196" t="s">
        <v>23</v>
      </c>
      <c r="F1196">
        <v>4043232</v>
      </c>
      <c r="G1196" t="s">
        <v>252</v>
      </c>
      <c r="H1196">
        <v>3.75</v>
      </c>
      <c r="I1196">
        <v>1</v>
      </c>
      <c r="J1196">
        <v>3.75</v>
      </c>
      <c r="M1196"/>
    </row>
    <row r="1197" spans="1:13" hidden="1" x14ac:dyDescent="0.25">
      <c r="A1197" t="s">
        <v>73</v>
      </c>
      <c r="B1197" t="s">
        <v>21</v>
      </c>
      <c r="C1197" s="2">
        <v>45649</v>
      </c>
      <c r="D1197" s="91">
        <v>0</v>
      </c>
      <c r="E1197" t="s">
        <v>23</v>
      </c>
      <c r="F1197">
        <v>4043239</v>
      </c>
      <c r="G1197" t="s">
        <v>252</v>
      </c>
      <c r="H1197">
        <v>0</v>
      </c>
      <c r="I1197">
        <v>0</v>
      </c>
      <c r="J1197">
        <v>0</v>
      </c>
      <c r="M1197"/>
    </row>
    <row r="1198" spans="1:13" hidden="1" x14ac:dyDescent="0.25">
      <c r="A1198" t="s">
        <v>75</v>
      </c>
      <c r="B1198" t="s">
        <v>18</v>
      </c>
      <c r="C1198" s="2">
        <v>45643</v>
      </c>
      <c r="D1198" s="91">
        <v>0</v>
      </c>
      <c r="E1198" t="s">
        <v>23</v>
      </c>
      <c r="F1198">
        <v>4043242</v>
      </c>
      <c r="G1198" t="s">
        <v>252</v>
      </c>
      <c r="H1198">
        <v>5.5</v>
      </c>
      <c r="I1198">
        <v>1</v>
      </c>
      <c r="J1198">
        <v>5.5</v>
      </c>
      <c r="M1198"/>
    </row>
    <row r="1199" spans="1:13" hidden="1" x14ac:dyDescent="0.25">
      <c r="A1199" t="s">
        <v>75</v>
      </c>
      <c r="B1199" t="s">
        <v>138</v>
      </c>
      <c r="C1199" s="2">
        <v>45643</v>
      </c>
      <c r="D1199" s="91">
        <v>5</v>
      </c>
      <c r="E1199" t="s">
        <v>37</v>
      </c>
      <c r="F1199">
        <v>4043243</v>
      </c>
      <c r="G1199" t="s">
        <v>252</v>
      </c>
      <c r="H1199">
        <v>5</v>
      </c>
      <c r="I1199">
        <v>0</v>
      </c>
      <c r="J1199">
        <v>0</v>
      </c>
      <c r="M1199"/>
    </row>
    <row r="1200" spans="1:13" hidden="1" x14ac:dyDescent="0.25">
      <c r="A1200" t="s">
        <v>75</v>
      </c>
      <c r="B1200" t="s">
        <v>21</v>
      </c>
      <c r="C1200" s="2">
        <v>45644</v>
      </c>
      <c r="D1200" s="91">
        <v>0</v>
      </c>
      <c r="E1200" t="s">
        <v>23</v>
      </c>
      <c r="F1200">
        <v>4043244</v>
      </c>
      <c r="G1200" t="s">
        <v>252</v>
      </c>
      <c r="H1200">
        <v>0</v>
      </c>
      <c r="I1200">
        <v>0</v>
      </c>
      <c r="J1200">
        <v>0</v>
      </c>
      <c r="M1200"/>
    </row>
    <row r="1201" spans="1:13" hidden="1" x14ac:dyDescent="0.25">
      <c r="A1201" t="s">
        <v>73</v>
      </c>
      <c r="B1201" t="s">
        <v>144</v>
      </c>
      <c r="C1201" s="2">
        <v>45643</v>
      </c>
      <c r="D1201" s="91">
        <v>0</v>
      </c>
      <c r="E1201" t="s">
        <v>37</v>
      </c>
      <c r="F1201">
        <v>4043249</v>
      </c>
      <c r="G1201" t="s">
        <v>252</v>
      </c>
      <c r="H1201">
        <v>0</v>
      </c>
      <c r="I1201">
        <v>0</v>
      </c>
      <c r="J1201">
        <v>0</v>
      </c>
      <c r="M1201"/>
    </row>
    <row r="1202" spans="1:13" x14ac:dyDescent="0.25">
      <c r="A1202" t="s">
        <v>44</v>
      </c>
      <c r="B1202" t="s">
        <v>134</v>
      </c>
      <c r="C1202" s="2">
        <v>45644</v>
      </c>
      <c r="D1202" s="91">
        <v>0</v>
      </c>
      <c r="E1202" t="s">
        <v>23</v>
      </c>
      <c r="F1202">
        <v>4043254</v>
      </c>
      <c r="G1202" t="s">
        <v>252</v>
      </c>
      <c r="H1202">
        <v>3.75</v>
      </c>
      <c r="I1202">
        <v>1</v>
      </c>
      <c r="J1202">
        <v>3.75</v>
      </c>
      <c r="M1202"/>
    </row>
    <row r="1203" spans="1:13" hidden="1" x14ac:dyDescent="0.25">
      <c r="A1203" t="s">
        <v>44</v>
      </c>
      <c r="B1203" t="s">
        <v>18</v>
      </c>
      <c r="C1203" s="2">
        <v>45649</v>
      </c>
      <c r="D1203" s="91">
        <v>3.75</v>
      </c>
      <c r="E1203" t="s">
        <v>20</v>
      </c>
      <c r="F1203">
        <v>4043255</v>
      </c>
      <c r="G1203" t="s">
        <v>252</v>
      </c>
      <c r="H1203">
        <v>3.75</v>
      </c>
      <c r="I1203">
        <v>0</v>
      </c>
      <c r="J1203">
        <v>0</v>
      </c>
      <c r="M1203"/>
    </row>
    <row r="1204" spans="1:13" hidden="1" x14ac:dyDescent="0.25">
      <c r="A1204" t="s">
        <v>44</v>
      </c>
      <c r="B1204" t="s">
        <v>18</v>
      </c>
      <c r="C1204" s="2">
        <v>45649</v>
      </c>
      <c r="D1204" s="91">
        <v>3.75</v>
      </c>
      <c r="E1204" t="s">
        <v>20</v>
      </c>
      <c r="F1204">
        <v>4043257</v>
      </c>
      <c r="G1204" t="s">
        <v>252</v>
      </c>
      <c r="H1204">
        <v>3.75</v>
      </c>
      <c r="I1204">
        <v>0</v>
      </c>
      <c r="J1204">
        <v>0</v>
      </c>
      <c r="M1204"/>
    </row>
    <row r="1205" spans="1:13" hidden="1" x14ac:dyDescent="0.25">
      <c r="A1205" t="s">
        <v>75</v>
      </c>
      <c r="B1205" t="s">
        <v>18</v>
      </c>
      <c r="C1205" s="2">
        <v>45643</v>
      </c>
      <c r="D1205" s="91">
        <v>0</v>
      </c>
      <c r="E1205" t="s">
        <v>23</v>
      </c>
      <c r="F1205">
        <v>4043258</v>
      </c>
      <c r="G1205" t="s">
        <v>252</v>
      </c>
      <c r="H1205">
        <v>5.5</v>
      </c>
      <c r="I1205">
        <v>1</v>
      </c>
      <c r="J1205">
        <v>5.5</v>
      </c>
      <c r="M1205"/>
    </row>
    <row r="1206" spans="1:13" hidden="1" x14ac:dyDescent="0.25">
      <c r="A1206" t="s">
        <v>75</v>
      </c>
      <c r="B1206" t="s">
        <v>138</v>
      </c>
      <c r="C1206" s="2">
        <v>45644</v>
      </c>
      <c r="D1206" s="91">
        <v>0</v>
      </c>
      <c r="E1206" t="s">
        <v>37</v>
      </c>
      <c r="F1206">
        <v>4043259</v>
      </c>
      <c r="G1206" t="s">
        <v>252</v>
      </c>
      <c r="H1206">
        <v>5.5</v>
      </c>
      <c r="I1206">
        <v>1</v>
      </c>
      <c r="J1206">
        <v>5.5</v>
      </c>
      <c r="M1206"/>
    </row>
    <row r="1207" spans="1:13" hidden="1" x14ac:dyDescent="0.25">
      <c r="A1207" t="s">
        <v>75</v>
      </c>
      <c r="B1207" t="s">
        <v>18</v>
      </c>
      <c r="C1207" s="2">
        <v>45645</v>
      </c>
      <c r="D1207" s="91">
        <v>0</v>
      </c>
      <c r="E1207" t="s">
        <v>23</v>
      </c>
      <c r="F1207">
        <v>4043260</v>
      </c>
      <c r="G1207" t="s">
        <v>252</v>
      </c>
      <c r="H1207">
        <v>5.5</v>
      </c>
      <c r="I1207">
        <v>1</v>
      </c>
      <c r="J1207">
        <v>5.5</v>
      </c>
      <c r="M1207"/>
    </row>
    <row r="1208" spans="1:13" hidden="1" x14ac:dyDescent="0.25">
      <c r="A1208" t="s">
        <v>75</v>
      </c>
      <c r="B1208" t="s">
        <v>18</v>
      </c>
      <c r="C1208" s="2">
        <v>45649</v>
      </c>
      <c r="D1208" s="91">
        <v>5.5</v>
      </c>
      <c r="E1208" t="s">
        <v>23</v>
      </c>
      <c r="F1208">
        <v>4043261</v>
      </c>
      <c r="G1208" t="s">
        <v>252</v>
      </c>
      <c r="H1208">
        <v>5.5</v>
      </c>
      <c r="I1208">
        <v>0</v>
      </c>
      <c r="J1208">
        <v>0</v>
      </c>
      <c r="M1208"/>
    </row>
    <row r="1209" spans="1:13" hidden="1" x14ac:dyDescent="0.25">
      <c r="A1209" t="s">
        <v>75</v>
      </c>
      <c r="B1209" t="s">
        <v>18</v>
      </c>
      <c r="C1209" s="2">
        <v>45643</v>
      </c>
      <c r="D1209" s="91">
        <v>5</v>
      </c>
      <c r="E1209" t="s">
        <v>20</v>
      </c>
      <c r="F1209">
        <v>4043262</v>
      </c>
      <c r="G1209" t="s">
        <v>252</v>
      </c>
      <c r="H1209">
        <v>5</v>
      </c>
      <c r="I1209">
        <v>0</v>
      </c>
      <c r="J1209">
        <v>0</v>
      </c>
      <c r="M1209"/>
    </row>
    <row r="1210" spans="1:13" hidden="1" x14ac:dyDescent="0.25">
      <c r="A1210" t="s">
        <v>75</v>
      </c>
      <c r="B1210" t="s">
        <v>136</v>
      </c>
      <c r="C1210" s="2">
        <v>45644</v>
      </c>
      <c r="D1210" s="91">
        <v>5</v>
      </c>
      <c r="E1210" t="s">
        <v>37</v>
      </c>
      <c r="F1210">
        <v>4043263</v>
      </c>
      <c r="G1210" t="s">
        <v>252</v>
      </c>
      <c r="H1210">
        <v>5</v>
      </c>
      <c r="I1210">
        <v>0</v>
      </c>
      <c r="J1210">
        <v>0</v>
      </c>
      <c r="M1210"/>
    </row>
    <row r="1211" spans="1:13" hidden="1" x14ac:dyDescent="0.25">
      <c r="A1211" t="s">
        <v>75</v>
      </c>
      <c r="B1211" t="s">
        <v>18</v>
      </c>
      <c r="C1211" s="2">
        <v>45645</v>
      </c>
      <c r="D1211" s="91">
        <v>5</v>
      </c>
      <c r="E1211" t="s">
        <v>23</v>
      </c>
      <c r="F1211">
        <v>4043264</v>
      </c>
      <c r="G1211" t="s">
        <v>252</v>
      </c>
      <c r="H1211">
        <v>5</v>
      </c>
      <c r="I1211">
        <v>0</v>
      </c>
      <c r="J1211">
        <v>0</v>
      </c>
      <c r="M1211"/>
    </row>
    <row r="1212" spans="1:13" hidden="1" x14ac:dyDescent="0.25">
      <c r="A1212" t="s">
        <v>75</v>
      </c>
      <c r="B1212" t="s">
        <v>18</v>
      </c>
      <c r="C1212" s="2">
        <v>45649</v>
      </c>
      <c r="D1212" s="91">
        <v>5.5</v>
      </c>
      <c r="E1212" t="s">
        <v>23</v>
      </c>
      <c r="F1212">
        <v>4043265</v>
      </c>
      <c r="G1212" t="s">
        <v>252</v>
      </c>
      <c r="H1212">
        <v>5.5</v>
      </c>
      <c r="I1212">
        <v>0</v>
      </c>
      <c r="J1212">
        <v>0</v>
      </c>
      <c r="M1212"/>
    </row>
    <row r="1213" spans="1:13" x14ac:dyDescent="0.25">
      <c r="A1213" t="s">
        <v>44</v>
      </c>
      <c r="B1213" t="s">
        <v>145</v>
      </c>
      <c r="C1213" s="2">
        <v>45644</v>
      </c>
      <c r="D1213" s="91">
        <v>0</v>
      </c>
      <c r="E1213" t="s">
        <v>23</v>
      </c>
      <c r="F1213">
        <v>4043267</v>
      </c>
      <c r="G1213" t="s">
        <v>252</v>
      </c>
      <c r="H1213">
        <v>3.75</v>
      </c>
      <c r="I1213">
        <v>1</v>
      </c>
      <c r="J1213">
        <v>3.75</v>
      </c>
      <c r="M1213"/>
    </row>
    <row r="1214" spans="1:13" x14ac:dyDescent="0.25">
      <c r="A1214" t="s">
        <v>44</v>
      </c>
      <c r="B1214" t="s">
        <v>18</v>
      </c>
      <c r="C1214" s="2">
        <v>45647</v>
      </c>
      <c r="D1214" s="91">
        <v>0</v>
      </c>
      <c r="E1214" t="s">
        <v>20</v>
      </c>
      <c r="F1214">
        <v>4043269</v>
      </c>
      <c r="G1214" t="s">
        <v>252</v>
      </c>
      <c r="H1214">
        <v>3.75</v>
      </c>
      <c r="I1214">
        <v>1</v>
      </c>
      <c r="J1214">
        <v>3.75</v>
      </c>
      <c r="M1214"/>
    </row>
    <row r="1215" spans="1:13" x14ac:dyDescent="0.25">
      <c r="A1215" t="s">
        <v>44</v>
      </c>
      <c r="B1215" t="s">
        <v>140</v>
      </c>
      <c r="C1215" s="2">
        <v>45647</v>
      </c>
      <c r="D1215" s="91">
        <v>0</v>
      </c>
      <c r="E1215" t="s">
        <v>23</v>
      </c>
      <c r="F1215">
        <v>4043270</v>
      </c>
      <c r="G1215" t="s">
        <v>252</v>
      </c>
      <c r="H1215">
        <v>3.75</v>
      </c>
      <c r="I1215">
        <v>1</v>
      </c>
      <c r="J1215">
        <v>3.75</v>
      </c>
      <c r="M1215"/>
    </row>
    <row r="1216" spans="1:13" hidden="1" x14ac:dyDescent="0.25">
      <c r="A1216" t="s">
        <v>75</v>
      </c>
      <c r="B1216" t="s">
        <v>136</v>
      </c>
      <c r="C1216" s="2">
        <v>45643</v>
      </c>
      <c r="D1216" s="91">
        <v>0</v>
      </c>
      <c r="E1216" t="s">
        <v>37</v>
      </c>
      <c r="F1216">
        <v>4043272</v>
      </c>
      <c r="G1216" t="s">
        <v>252</v>
      </c>
      <c r="H1216">
        <v>5</v>
      </c>
      <c r="I1216">
        <v>1</v>
      </c>
      <c r="J1216">
        <v>5</v>
      </c>
      <c r="M1216"/>
    </row>
    <row r="1217" spans="1:13" hidden="1" x14ac:dyDescent="0.25">
      <c r="A1217" t="s">
        <v>75</v>
      </c>
      <c r="B1217" t="s">
        <v>18</v>
      </c>
      <c r="C1217" s="2">
        <v>45643</v>
      </c>
      <c r="D1217" s="91">
        <v>5</v>
      </c>
      <c r="E1217" t="s">
        <v>23</v>
      </c>
      <c r="F1217">
        <v>4043273</v>
      </c>
      <c r="G1217" t="s">
        <v>252</v>
      </c>
      <c r="H1217">
        <v>5</v>
      </c>
      <c r="I1217">
        <v>0</v>
      </c>
      <c r="J1217">
        <v>0</v>
      </c>
      <c r="M1217"/>
    </row>
    <row r="1218" spans="1:13" hidden="1" x14ac:dyDescent="0.25">
      <c r="A1218" t="s">
        <v>75</v>
      </c>
      <c r="B1218" t="s">
        <v>141</v>
      </c>
      <c r="C1218" s="2">
        <v>45645</v>
      </c>
      <c r="D1218" s="91">
        <v>0</v>
      </c>
      <c r="E1218" t="s">
        <v>23</v>
      </c>
      <c r="F1218">
        <v>4043275</v>
      </c>
      <c r="G1218" t="s">
        <v>252</v>
      </c>
      <c r="H1218">
        <v>5</v>
      </c>
      <c r="I1218">
        <v>1</v>
      </c>
      <c r="J1218">
        <v>5</v>
      </c>
      <c r="M1218"/>
    </row>
    <row r="1219" spans="1:13" hidden="1" x14ac:dyDescent="0.25">
      <c r="A1219" t="s">
        <v>75</v>
      </c>
      <c r="B1219" t="s">
        <v>18</v>
      </c>
      <c r="C1219" s="2">
        <v>45645</v>
      </c>
      <c r="D1219" s="91">
        <v>5</v>
      </c>
      <c r="E1219" t="s">
        <v>23</v>
      </c>
      <c r="F1219">
        <v>4043276</v>
      </c>
      <c r="G1219" t="s">
        <v>252</v>
      </c>
      <c r="H1219">
        <v>5</v>
      </c>
      <c r="I1219">
        <v>0</v>
      </c>
      <c r="J1219">
        <v>0</v>
      </c>
      <c r="M1219"/>
    </row>
    <row r="1220" spans="1:13" hidden="1" x14ac:dyDescent="0.25">
      <c r="A1220" t="s">
        <v>73</v>
      </c>
      <c r="B1220" t="s">
        <v>143</v>
      </c>
      <c r="C1220" s="2">
        <v>45649</v>
      </c>
      <c r="D1220" s="91">
        <v>5</v>
      </c>
      <c r="E1220" t="s">
        <v>23</v>
      </c>
      <c r="F1220">
        <v>4043284</v>
      </c>
      <c r="G1220" t="s">
        <v>252</v>
      </c>
      <c r="H1220">
        <v>5</v>
      </c>
      <c r="I1220">
        <v>0</v>
      </c>
      <c r="J1220">
        <v>0</v>
      </c>
      <c r="M1220"/>
    </row>
    <row r="1221" spans="1:13" hidden="1" x14ac:dyDescent="0.25">
      <c r="A1221" t="s">
        <v>73</v>
      </c>
      <c r="B1221" t="s">
        <v>18</v>
      </c>
      <c r="C1221" s="2">
        <v>45643</v>
      </c>
      <c r="D1221" s="91">
        <v>5</v>
      </c>
      <c r="E1221" t="s">
        <v>23</v>
      </c>
      <c r="F1221">
        <v>4043294</v>
      </c>
      <c r="G1221" t="s">
        <v>252</v>
      </c>
      <c r="H1221">
        <v>5</v>
      </c>
      <c r="I1221">
        <v>0</v>
      </c>
      <c r="J1221">
        <v>0</v>
      </c>
      <c r="M1221"/>
    </row>
    <row r="1222" spans="1:13" hidden="1" x14ac:dyDescent="0.25">
      <c r="A1222" t="s">
        <v>73</v>
      </c>
      <c r="B1222" t="s">
        <v>18</v>
      </c>
      <c r="C1222" s="2">
        <v>45643</v>
      </c>
      <c r="D1222" s="91">
        <v>5</v>
      </c>
      <c r="E1222" t="s">
        <v>23</v>
      </c>
      <c r="F1222">
        <v>4043295</v>
      </c>
      <c r="G1222" t="s">
        <v>252</v>
      </c>
      <c r="H1222">
        <v>5</v>
      </c>
      <c r="I1222">
        <v>0</v>
      </c>
      <c r="J1222">
        <v>0</v>
      </c>
      <c r="M1222"/>
    </row>
    <row r="1223" spans="1:13" x14ac:dyDescent="0.25">
      <c r="A1223" t="s">
        <v>44</v>
      </c>
      <c r="B1223" t="s">
        <v>132</v>
      </c>
      <c r="C1223" s="2">
        <v>45645</v>
      </c>
      <c r="D1223" s="91">
        <v>0</v>
      </c>
      <c r="E1223" t="s">
        <v>23</v>
      </c>
      <c r="F1223">
        <v>4043299</v>
      </c>
      <c r="G1223" t="s">
        <v>252</v>
      </c>
      <c r="H1223">
        <v>3.75</v>
      </c>
      <c r="I1223">
        <v>1</v>
      </c>
      <c r="J1223">
        <v>3.75</v>
      </c>
      <c r="M1223"/>
    </row>
    <row r="1224" spans="1:13" x14ac:dyDescent="0.25">
      <c r="A1224" t="s">
        <v>44</v>
      </c>
      <c r="B1224" t="s">
        <v>18</v>
      </c>
      <c r="C1224" s="2">
        <v>45645</v>
      </c>
      <c r="D1224" s="91">
        <v>0</v>
      </c>
      <c r="E1224" t="s">
        <v>20</v>
      </c>
      <c r="F1224">
        <v>4043300</v>
      </c>
      <c r="G1224" t="s">
        <v>252</v>
      </c>
      <c r="H1224">
        <v>3.75</v>
      </c>
      <c r="I1224">
        <v>1</v>
      </c>
      <c r="J1224">
        <v>3.75</v>
      </c>
      <c r="M1224"/>
    </row>
    <row r="1225" spans="1:13" x14ac:dyDescent="0.25">
      <c r="A1225" t="s">
        <v>44</v>
      </c>
      <c r="B1225" t="s">
        <v>145</v>
      </c>
      <c r="C1225" s="2">
        <v>45643</v>
      </c>
      <c r="D1225" s="91">
        <v>0</v>
      </c>
      <c r="E1225" t="s">
        <v>23</v>
      </c>
      <c r="F1225">
        <v>4043303</v>
      </c>
      <c r="G1225" t="s">
        <v>252</v>
      </c>
      <c r="H1225">
        <v>3.75</v>
      </c>
      <c r="I1225">
        <v>1</v>
      </c>
      <c r="J1225">
        <v>3.75</v>
      </c>
      <c r="M1225"/>
    </row>
    <row r="1226" spans="1:13" x14ac:dyDescent="0.25">
      <c r="A1226" t="s">
        <v>44</v>
      </c>
      <c r="B1226" t="s">
        <v>18</v>
      </c>
      <c r="C1226" s="2">
        <v>45645</v>
      </c>
      <c r="D1226" s="91">
        <v>0</v>
      </c>
      <c r="E1226" t="s">
        <v>20</v>
      </c>
      <c r="F1226">
        <v>4043304</v>
      </c>
      <c r="G1226" t="s">
        <v>252</v>
      </c>
      <c r="H1226">
        <v>3.75</v>
      </c>
      <c r="I1226">
        <v>1</v>
      </c>
      <c r="J1226">
        <v>3.75</v>
      </c>
      <c r="M1226"/>
    </row>
    <row r="1227" spans="1:13" x14ac:dyDescent="0.25">
      <c r="A1227" t="s">
        <v>44</v>
      </c>
      <c r="B1227" t="s">
        <v>18</v>
      </c>
      <c r="C1227" s="2">
        <v>45643</v>
      </c>
      <c r="D1227" s="91">
        <v>0</v>
      </c>
      <c r="E1227" t="s">
        <v>20</v>
      </c>
      <c r="F1227">
        <v>4043306</v>
      </c>
      <c r="G1227" t="s">
        <v>252</v>
      </c>
      <c r="H1227">
        <v>3.75</v>
      </c>
      <c r="I1227">
        <v>1</v>
      </c>
      <c r="J1227">
        <v>3.75</v>
      </c>
      <c r="M1227"/>
    </row>
    <row r="1228" spans="1:13" x14ac:dyDescent="0.25">
      <c r="A1228" t="s">
        <v>44</v>
      </c>
      <c r="B1228" t="s">
        <v>145</v>
      </c>
      <c r="C1228" s="2">
        <v>45645</v>
      </c>
      <c r="D1228" s="91">
        <v>0</v>
      </c>
      <c r="E1228" t="s">
        <v>23</v>
      </c>
      <c r="F1228">
        <v>4043307</v>
      </c>
      <c r="G1228" t="s">
        <v>252</v>
      </c>
      <c r="H1228">
        <v>3.75</v>
      </c>
      <c r="I1228">
        <v>1</v>
      </c>
      <c r="J1228">
        <v>3.75</v>
      </c>
      <c r="M1228"/>
    </row>
    <row r="1229" spans="1:13" hidden="1" x14ac:dyDescent="0.25">
      <c r="A1229" t="s">
        <v>75</v>
      </c>
      <c r="B1229" t="s">
        <v>18</v>
      </c>
      <c r="C1229" s="2">
        <v>45644</v>
      </c>
      <c r="D1229" s="91">
        <v>0</v>
      </c>
      <c r="E1229" t="s">
        <v>23</v>
      </c>
      <c r="F1229">
        <v>4043314</v>
      </c>
      <c r="G1229" t="s">
        <v>252</v>
      </c>
      <c r="H1229">
        <v>0</v>
      </c>
      <c r="I1229">
        <v>0</v>
      </c>
      <c r="J1229">
        <v>0</v>
      </c>
      <c r="M1229"/>
    </row>
    <row r="1230" spans="1:13" hidden="1" x14ac:dyDescent="0.25">
      <c r="A1230" t="s">
        <v>75</v>
      </c>
      <c r="B1230" t="s">
        <v>140</v>
      </c>
      <c r="C1230" s="2">
        <v>45644</v>
      </c>
      <c r="D1230" s="91">
        <v>5</v>
      </c>
      <c r="E1230" t="s">
        <v>23</v>
      </c>
      <c r="F1230">
        <v>4043315</v>
      </c>
      <c r="G1230" t="s">
        <v>252</v>
      </c>
      <c r="H1230">
        <v>5</v>
      </c>
      <c r="I1230">
        <v>0</v>
      </c>
      <c r="J1230">
        <v>0</v>
      </c>
      <c r="M1230"/>
    </row>
    <row r="1231" spans="1:13" hidden="1" x14ac:dyDescent="0.25">
      <c r="A1231" t="s">
        <v>73</v>
      </c>
      <c r="B1231" t="s">
        <v>18</v>
      </c>
      <c r="C1231" s="2">
        <v>45643</v>
      </c>
      <c r="D1231" s="91">
        <v>5</v>
      </c>
      <c r="E1231" t="s">
        <v>23</v>
      </c>
      <c r="F1231">
        <v>4043320</v>
      </c>
      <c r="G1231" t="s">
        <v>252</v>
      </c>
      <c r="H1231">
        <v>5</v>
      </c>
      <c r="I1231">
        <v>0</v>
      </c>
      <c r="J1231">
        <v>0</v>
      </c>
      <c r="M1231"/>
    </row>
    <row r="1232" spans="1:13" hidden="1" x14ac:dyDescent="0.25">
      <c r="A1232" t="s">
        <v>73</v>
      </c>
      <c r="B1232" t="s">
        <v>138</v>
      </c>
      <c r="C1232" s="2">
        <v>45643</v>
      </c>
      <c r="D1232" s="91">
        <v>5</v>
      </c>
      <c r="E1232" t="s">
        <v>37</v>
      </c>
      <c r="F1232">
        <v>4043324</v>
      </c>
      <c r="G1232" t="s">
        <v>252</v>
      </c>
      <c r="H1232">
        <v>5</v>
      </c>
      <c r="I1232">
        <v>0</v>
      </c>
      <c r="J1232">
        <v>0</v>
      </c>
      <c r="M1232"/>
    </row>
    <row r="1233" spans="1:13" hidden="1" x14ac:dyDescent="0.25">
      <c r="A1233" t="s">
        <v>73</v>
      </c>
      <c r="B1233" t="s">
        <v>65</v>
      </c>
      <c r="C1233" s="2">
        <v>45649</v>
      </c>
      <c r="D1233" s="91">
        <v>5</v>
      </c>
      <c r="E1233" t="s">
        <v>23</v>
      </c>
      <c r="F1233">
        <v>4043326</v>
      </c>
      <c r="G1233" t="s">
        <v>252</v>
      </c>
      <c r="H1233">
        <v>5</v>
      </c>
      <c r="I1233">
        <v>0</v>
      </c>
      <c r="J1233">
        <v>0</v>
      </c>
      <c r="M1233"/>
    </row>
    <row r="1234" spans="1:13" hidden="1" x14ac:dyDescent="0.25">
      <c r="A1234" t="s">
        <v>73</v>
      </c>
      <c r="B1234" t="s">
        <v>136</v>
      </c>
      <c r="C1234" s="2">
        <v>45649</v>
      </c>
      <c r="D1234" s="91">
        <v>0</v>
      </c>
      <c r="E1234" t="s">
        <v>37</v>
      </c>
      <c r="F1234">
        <v>4043329</v>
      </c>
      <c r="G1234" t="s">
        <v>252</v>
      </c>
      <c r="H1234">
        <v>0</v>
      </c>
      <c r="I1234">
        <v>0</v>
      </c>
      <c r="J1234">
        <v>0</v>
      </c>
      <c r="M1234"/>
    </row>
    <row r="1235" spans="1:13" hidden="1" x14ac:dyDescent="0.25">
      <c r="A1235" t="s">
        <v>75</v>
      </c>
      <c r="B1235" t="s">
        <v>21</v>
      </c>
      <c r="C1235" s="2">
        <v>45643</v>
      </c>
      <c r="D1235" s="91">
        <v>5.5</v>
      </c>
      <c r="E1235" t="s">
        <v>23</v>
      </c>
      <c r="F1235">
        <v>4043332</v>
      </c>
      <c r="G1235" t="s">
        <v>252</v>
      </c>
      <c r="H1235">
        <v>5.5</v>
      </c>
      <c r="I1235">
        <v>0</v>
      </c>
      <c r="J1235">
        <v>0</v>
      </c>
      <c r="M1235"/>
    </row>
    <row r="1236" spans="1:13" x14ac:dyDescent="0.25">
      <c r="A1236" t="s">
        <v>44</v>
      </c>
      <c r="B1236" t="s">
        <v>117</v>
      </c>
      <c r="C1236" s="2">
        <v>45643</v>
      </c>
      <c r="D1236" s="91">
        <v>0</v>
      </c>
      <c r="E1236" t="s">
        <v>23</v>
      </c>
      <c r="F1236">
        <v>4043337</v>
      </c>
      <c r="G1236" t="s">
        <v>252</v>
      </c>
      <c r="H1236">
        <v>3.75</v>
      </c>
      <c r="I1236">
        <v>1</v>
      </c>
      <c r="J1236">
        <v>3.75</v>
      </c>
      <c r="M1236"/>
    </row>
    <row r="1237" spans="1:13" x14ac:dyDescent="0.25">
      <c r="A1237" t="s">
        <v>44</v>
      </c>
      <c r="B1237" t="s">
        <v>117</v>
      </c>
      <c r="C1237" s="2">
        <v>45643</v>
      </c>
      <c r="D1237" s="91">
        <v>0</v>
      </c>
      <c r="E1237" t="s">
        <v>23</v>
      </c>
      <c r="F1237">
        <v>4043338</v>
      </c>
      <c r="G1237" t="s">
        <v>252</v>
      </c>
      <c r="H1237">
        <v>3.75</v>
      </c>
      <c r="I1237">
        <v>1</v>
      </c>
      <c r="J1237">
        <v>3.75</v>
      </c>
      <c r="M1237"/>
    </row>
    <row r="1238" spans="1:13" hidden="1" x14ac:dyDescent="0.25">
      <c r="A1238" t="s">
        <v>73</v>
      </c>
      <c r="B1238" t="s">
        <v>21</v>
      </c>
      <c r="C1238" s="2">
        <v>45643</v>
      </c>
      <c r="D1238" s="91">
        <v>5</v>
      </c>
      <c r="E1238" t="s">
        <v>23</v>
      </c>
      <c r="F1238">
        <v>4043341</v>
      </c>
      <c r="G1238" t="s">
        <v>252</v>
      </c>
      <c r="H1238">
        <v>5</v>
      </c>
      <c r="I1238">
        <v>0</v>
      </c>
      <c r="J1238">
        <v>0</v>
      </c>
      <c r="M1238"/>
    </row>
    <row r="1239" spans="1:13" x14ac:dyDescent="0.25">
      <c r="A1239" t="s">
        <v>44</v>
      </c>
      <c r="B1239" t="s">
        <v>18</v>
      </c>
      <c r="C1239" s="2">
        <v>45648</v>
      </c>
      <c r="D1239" s="91">
        <v>0</v>
      </c>
      <c r="E1239" t="s">
        <v>20</v>
      </c>
      <c r="F1239">
        <v>4043345</v>
      </c>
      <c r="G1239" t="s">
        <v>252</v>
      </c>
      <c r="H1239">
        <v>3.75</v>
      </c>
      <c r="I1239">
        <v>1</v>
      </c>
      <c r="J1239">
        <v>3.75</v>
      </c>
      <c r="M1239"/>
    </row>
    <row r="1240" spans="1:13" x14ac:dyDescent="0.25">
      <c r="A1240" t="s">
        <v>44</v>
      </c>
      <c r="B1240" t="s">
        <v>18</v>
      </c>
      <c r="C1240" s="2">
        <v>45648</v>
      </c>
      <c r="D1240" s="91">
        <v>0</v>
      </c>
      <c r="E1240" t="s">
        <v>20</v>
      </c>
      <c r="F1240">
        <v>4043347</v>
      </c>
      <c r="G1240" t="s">
        <v>252</v>
      </c>
      <c r="H1240">
        <v>3.75</v>
      </c>
      <c r="I1240">
        <v>1</v>
      </c>
      <c r="J1240">
        <v>3.75</v>
      </c>
      <c r="M1240"/>
    </row>
    <row r="1241" spans="1:13" hidden="1" x14ac:dyDescent="0.25">
      <c r="A1241" t="s">
        <v>73</v>
      </c>
      <c r="B1241" t="s">
        <v>18</v>
      </c>
      <c r="C1241" s="2">
        <v>45645</v>
      </c>
      <c r="D1241" s="91">
        <v>5</v>
      </c>
      <c r="E1241" t="s">
        <v>23</v>
      </c>
      <c r="F1241">
        <v>4043348</v>
      </c>
      <c r="G1241" t="s">
        <v>252</v>
      </c>
      <c r="H1241">
        <v>5</v>
      </c>
      <c r="I1241">
        <v>0</v>
      </c>
      <c r="J1241">
        <v>0</v>
      </c>
      <c r="M1241"/>
    </row>
    <row r="1242" spans="1:13" hidden="1" x14ac:dyDescent="0.25">
      <c r="A1242" t="s">
        <v>73</v>
      </c>
      <c r="B1242" t="s">
        <v>65</v>
      </c>
      <c r="C1242" s="2">
        <v>45645</v>
      </c>
      <c r="D1242" s="91">
        <v>5</v>
      </c>
      <c r="E1242" t="s">
        <v>23</v>
      </c>
      <c r="F1242">
        <v>4043349</v>
      </c>
      <c r="G1242" t="s">
        <v>252</v>
      </c>
      <c r="H1242">
        <v>5</v>
      </c>
      <c r="I1242">
        <v>0</v>
      </c>
      <c r="J1242">
        <v>0</v>
      </c>
      <c r="M1242"/>
    </row>
    <row r="1243" spans="1:13" hidden="1" x14ac:dyDescent="0.25">
      <c r="A1243" t="s">
        <v>73</v>
      </c>
      <c r="B1243" t="s">
        <v>18</v>
      </c>
      <c r="C1243" s="2">
        <v>45643</v>
      </c>
      <c r="D1243" s="91">
        <v>0</v>
      </c>
      <c r="E1243" t="s">
        <v>23</v>
      </c>
      <c r="F1243">
        <v>4043350</v>
      </c>
      <c r="G1243" t="s">
        <v>252</v>
      </c>
      <c r="H1243">
        <v>0</v>
      </c>
      <c r="I1243">
        <v>0</v>
      </c>
      <c r="J1243">
        <v>0</v>
      </c>
      <c r="M1243"/>
    </row>
    <row r="1244" spans="1:13" hidden="1" x14ac:dyDescent="0.25">
      <c r="A1244" t="s">
        <v>73</v>
      </c>
      <c r="B1244" t="s">
        <v>136</v>
      </c>
      <c r="C1244" s="2">
        <v>45644</v>
      </c>
      <c r="D1244" s="91">
        <v>5</v>
      </c>
      <c r="E1244" t="s">
        <v>37</v>
      </c>
      <c r="F1244">
        <v>4043353</v>
      </c>
      <c r="G1244" t="s">
        <v>252</v>
      </c>
      <c r="H1244">
        <v>5</v>
      </c>
      <c r="I1244">
        <v>0</v>
      </c>
      <c r="J1244">
        <v>0</v>
      </c>
      <c r="M1244"/>
    </row>
    <row r="1245" spans="1:13" hidden="1" x14ac:dyDescent="0.25">
      <c r="A1245" t="s">
        <v>73</v>
      </c>
      <c r="B1245" t="s">
        <v>18</v>
      </c>
      <c r="C1245" s="2">
        <v>45644</v>
      </c>
      <c r="D1245" s="91">
        <v>5</v>
      </c>
      <c r="E1245" t="s">
        <v>20</v>
      </c>
      <c r="F1245">
        <v>4043354</v>
      </c>
      <c r="G1245" t="s">
        <v>252</v>
      </c>
      <c r="H1245">
        <v>5</v>
      </c>
      <c r="I1245">
        <v>0</v>
      </c>
      <c r="J1245">
        <v>0</v>
      </c>
      <c r="M1245"/>
    </row>
    <row r="1246" spans="1:13" hidden="1" x14ac:dyDescent="0.25">
      <c r="A1246" t="s">
        <v>73</v>
      </c>
      <c r="B1246" t="s">
        <v>143</v>
      </c>
      <c r="C1246" s="2">
        <v>45643</v>
      </c>
      <c r="D1246" s="91">
        <v>5</v>
      </c>
      <c r="E1246" t="s">
        <v>23</v>
      </c>
      <c r="F1246">
        <v>4043358</v>
      </c>
      <c r="G1246" t="s">
        <v>252</v>
      </c>
      <c r="H1246">
        <v>5</v>
      </c>
      <c r="I1246">
        <v>0</v>
      </c>
      <c r="J1246">
        <v>0</v>
      </c>
      <c r="M1246"/>
    </row>
    <row r="1247" spans="1:13" x14ac:dyDescent="0.25">
      <c r="A1247" t="s">
        <v>44</v>
      </c>
      <c r="B1247" t="s">
        <v>132</v>
      </c>
      <c r="C1247" s="2">
        <v>45643</v>
      </c>
      <c r="D1247" s="91">
        <v>0</v>
      </c>
      <c r="E1247" t="s">
        <v>23</v>
      </c>
      <c r="F1247">
        <v>4043361</v>
      </c>
      <c r="G1247" t="s">
        <v>252</v>
      </c>
      <c r="H1247">
        <v>3.75</v>
      </c>
      <c r="I1247">
        <v>1</v>
      </c>
      <c r="J1247">
        <v>3.75</v>
      </c>
      <c r="M1247"/>
    </row>
    <row r="1248" spans="1:13" x14ac:dyDescent="0.25">
      <c r="A1248" t="s">
        <v>44</v>
      </c>
      <c r="B1248" t="s">
        <v>134</v>
      </c>
      <c r="C1248" s="2">
        <v>45645</v>
      </c>
      <c r="D1248" s="91">
        <v>0</v>
      </c>
      <c r="E1248" t="s">
        <v>23</v>
      </c>
      <c r="F1248">
        <v>4043362</v>
      </c>
      <c r="G1248" t="s">
        <v>252</v>
      </c>
      <c r="H1248">
        <v>3.75</v>
      </c>
      <c r="I1248">
        <v>1</v>
      </c>
      <c r="J1248">
        <v>3.75</v>
      </c>
      <c r="M1248"/>
    </row>
    <row r="1249" spans="1:13" x14ac:dyDescent="0.25">
      <c r="A1249" t="s">
        <v>44</v>
      </c>
      <c r="B1249" t="s">
        <v>117</v>
      </c>
      <c r="C1249" s="2">
        <v>45645</v>
      </c>
      <c r="D1249" s="91">
        <v>0</v>
      </c>
      <c r="E1249" t="s">
        <v>23</v>
      </c>
      <c r="F1249">
        <v>4043363</v>
      </c>
      <c r="G1249" t="s">
        <v>252</v>
      </c>
      <c r="H1249">
        <v>3.75</v>
      </c>
      <c r="I1249">
        <v>1</v>
      </c>
      <c r="J1249">
        <v>3.75</v>
      </c>
      <c r="M1249"/>
    </row>
    <row r="1250" spans="1:13" x14ac:dyDescent="0.25">
      <c r="A1250" t="s">
        <v>44</v>
      </c>
      <c r="B1250" t="s">
        <v>117</v>
      </c>
      <c r="C1250" s="2">
        <v>45643</v>
      </c>
      <c r="D1250" s="91">
        <v>0</v>
      </c>
      <c r="E1250" t="s">
        <v>23</v>
      </c>
      <c r="F1250">
        <v>4043364</v>
      </c>
      <c r="G1250" t="s">
        <v>252</v>
      </c>
      <c r="H1250">
        <v>3.75</v>
      </c>
      <c r="I1250">
        <v>1</v>
      </c>
      <c r="J1250">
        <v>3.75</v>
      </c>
      <c r="M1250"/>
    </row>
    <row r="1251" spans="1:13" x14ac:dyDescent="0.25">
      <c r="A1251" t="s">
        <v>44</v>
      </c>
      <c r="B1251" t="s">
        <v>132</v>
      </c>
      <c r="C1251" s="2">
        <v>45643</v>
      </c>
      <c r="D1251" s="91">
        <v>3.75</v>
      </c>
      <c r="E1251" t="s">
        <v>23</v>
      </c>
      <c r="F1251">
        <v>4043365</v>
      </c>
      <c r="G1251" t="s">
        <v>252</v>
      </c>
      <c r="H1251">
        <v>3.75</v>
      </c>
      <c r="I1251">
        <v>0</v>
      </c>
      <c r="J1251">
        <v>0</v>
      </c>
      <c r="M1251"/>
    </row>
    <row r="1252" spans="1:13" hidden="1" x14ac:dyDescent="0.25">
      <c r="A1252" t="s">
        <v>73</v>
      </c>
      <c r="B1252" t="s">
        <v>140</v>
      </c>
      <c r="C1252" s="2">
        <v>45643</v>
      </c>
      <c r="D1252" s="91">
        <v>0</v>
      </c>
      <c r="E1252" t="s">
        <v>23</v>
      </c>
      <c r="F1252">
        <v>4043369</v>
      </c>
      <c r="G1252" t="s">
        <v>252</v>
      </c>
      <c r="H1252">
        <v>0</v>
      </c>
      <c r="I1252">
        <v>0</v>
      </c>
      <c r="J1252">
        <v>0</v>
      </c>
      <c r="M1252"/>
    </row>
    <row r="1253" spans="1:13" hidden="1" x14ac:dyDescent="0.25">
      <c r="A1253" t="s">
        <v>73</v>
      </c>
      <c r="B1253" t="s">
        <v>18</v>
      </c>
      <c r="C1253" s="2">
        <v>45643</v>
      </c>
      <c r="D1253" s="91">
        <v>3.75</v>
      </c>
      <c r="E1253" t="s">
        <v>20</v>
      </c>
      <c r="F1253">
        <v>4043370</v>
      </c>
      <c r="G1253" t="s">
        <v>252</v>
      </c>
      <c r="H1253">
        <v>3.75</v>
      </c>
      <c r="I1253">
        <v>0</v>
      </c>
      <c r="J1253">
        <v>0</v>
      </c>
      <c r="M1253"/>
    </row>
    <row r="1254" spans="1:13" hidden="1" x14ac:dyDescent="0.25">
      <c r="A1254" t="s">
        <v>75</v>
      </c>
      <c r="B1254" t="s">
        <v>136</v>
      </c>
      <c r="C1254" s="2">
        <v>45643</v>
      </c>
      <c r="D1254" s="91">
        <v>5</v>
      </c>
      <c r="E1254" t="s">
        <v>23</v>
      </c>
      <c r="F1254">
        <v>4043371</v>
      </c>
      <c r="G1254" t="s">
        <v>252</v>
      </c>
      <c r="H1254">
        <v>5</v>
      </c>
      <c r="I1254">
        <v>0</v>
      </c>
      <c r="J1254">
        <v>0</v>
      </c>
      <c r="M1254"/>
    </row>
    <row r="1255" spans="1:13" hidden="1" x14ac:dyDescent="0.25">
      <c r="A1255" t="s">
        <v>75</v>
      </c>
      <c r="B1255" t="s">
        <v>136</v>
      </c>
      <c r="C1255" s="2">
        <v>45643</v>
      </c>
      <c r="D1255" s="91">
        <v>0</v>
      </c>
      <c r="E1255" t="s">
        <v>37</v>
      </c>
      <c r="F1255">
        <v>4043372</v>
      </c>
      <c r="G1255" t="s">
        <v>252</v>
      </c>
      <c r="H1255">
        <v>5.5</v>
      </c>
      <c r="I1255">
        <v>1</v>
      </c>
      <c r="J1255">
        <v>5.5</v>
      </c>
      <c r="M1255"/>
    </row>
    <row r="1256" spans="1:13" hidden="1" x14ac:dyDescent="0.25">
      <c r="A1256" t="s">
        <v>75</v>
      </c>
      <c r="B1256" t="s">
        <v>137</v>
      </c>
      <c r="C1256" s="2">
        <v>45643</v>
      </c>
      <c r="D1256" s="91">
        <v>5.5</v>
      </c>
      <c r="E1256" t="s">
        <v>23</v>
      </c>
      <c r="F1256">
        <v>4043373</v>
      </c>
      <c r="G1256" t="s">
        <v>252</v>
      </c>
      <c r="H1256">
        <v>5.5</v>
      </c>
      <c r="I1256">
        <v>0</v>
      </c>
      <c r="J1256">
        <v>0</v>
      </c>
      <c r="M1256"/>
    </row>
    <row r="1257" spans="1:13" hidden="1" x14ac:dyDescent="0.25">
      <c r="A1257" t="s">
        <v>75</v>
      </c>
      <c r="B1257" t="s">
        <v>142</v>
      </c>
      <c r="C1257" s="2">
        <v>45643</v>
      </c>
      <c r="D1257" s="91">
        <v>5.5</v>
      </c>
      <c r="E1257" t="s">
        <v>23</v>
      </c>
      <c r="F1257">
        <v>4043374</v>
      </c>
      <c r="G1257" t="s">
        <v>252</v>
      </c>
      <c r="H1257">
        <v>5.5</v>
      </c>
      <c r="I1257">
        <v>0</v>
      </c>
      <c r="J1257">
        <v>0</v>
      </c>
      <c r="M1257"/>
    </row>
    <row r="1258" spans="1:13" hidden="1" x14ac:dyDescent="0.25">
      <c r="A1258" t="s">
        <v>73</v>
      </c>
      <c r="B1258" t="s">
        <v>18</v>
      </c>
      <c r="C1258" s="2">
        <v>45647</v>
      </c>
      <c r="D1258" s="91">
        <v>5</v>
      </c>
      <c r="E1258" t="s">
        <v>23</v>
      </c>
      <c r="F1258">
        <v>4043387</v>
      </c>
      <c r="G1258" t="s">
        <v>252</v>
      </c>
      <c r="H1258">
        <v>5</v>
      </c>
      <c r="I1258">
        <v>0</v>
      </c>
      <c r="J1258">
        <v>0</v>
      </c>
      <c r="M1258"/>
    </row>
    <row r="1259" spans="1:13" x14ac:dyDescent="0.25">
      <c r="A1259" t="s">
        <v>44</v>
      </c>
      <c r="B1259" t="s">
        <v>18</v>
      </c>
      <c r="C1259" s="2">
        <v>45645</v>
      </c>
      <c r="D1259" s="91">
        <v>0</v>
      </c>
      <c r="E1259" t="s">
        <v>20</v>
      </c>
      <c r="F1259">
        <v>4043390</v>
      </c>
      <c r="G1259" t="s">
        <v>252</v>
      </c>
      <c r="H1259">
        <v>3.75</v>
      </c>
      <c r="I1259">
        <v>1</v>
      </c>
      <c r="J1259">
        <v>3.75</v>
      </c>
      <c r="M1259"/>
    </row>
    <row r="1260" spans="1:13" hidden="1" x14ac:dyDescent="0.25">
      <c r="A1260" t="s">
        <v>75</v>
      </c>
      <c r="B1260" t="s">
        <v>18</v>
      </c>
      <c r="C1260" s="2">
        <v>45645</v>
      </c>
      <c r="D1260" s="91">
        <v>5.5</v>
      </c>
      <c r="E1260" t="s">
        <v>23</v>
      </c>
      <c r="F1260">
        <v>4043393</v>
      </c>
      <c r="G1260" t="s">
        <v>252</v>
      </c>
      <c r="H1260">
        <v>5.5</v>
      </c>
      <c r="I1260">
        <v>0</v>
      </c>
      <c r="J1260">
        <v>0</v>
      </c>
      <c r="M1260"/>
    </row>
    <row r="1261" spans="1:13" hidden="1" x14ac:dyDescent="0.25">
      <c r="A1261" t="s">
        <v>73</v>
      </c>
      <c r="B1261" t="s">
        <v>135</v>
      </c>
      <c r="C1261" s="2">
        <v>45644</v>
      </c>
      <c r="D1261" s="91">
        <v>5</v>
      </c>
      <c r="E1261" t="s">
        <v>23</v>
      </c>
      <c r="F1261">
        <v>4043395</v>
      </c>
      <c r="G1261" t="s">
        <v>252</v>
      </c>
      <c r="H1261">
        <v>5</v>
      </c>
      <c r="I1261">
        <v>0</v>
      </c>
      <c r="J1261">
        <v>0</v>
      </c>
      <c r="M1261"/>
    </row>
    <row r="1262" spans="1:13" hidden="1" x14ac:dyDescent="0.25">
      <c r="A1262" t="s">
        <v>75</v>
      </c>
      <c r="B1262" t="s">
        <v>65</v>
      </c>
      <c r="C1262" s="2">
        <v>45643</v>
      </c>
      <c r="D1262" s="91">
        <v>5.5</v>
      </c>
      <c r="E1262" t="s">
        <v>23</v>
      </c>
      <c r="F1262">
        <v>4043400</v>
      </c>
      <c r="G1262" t="s">
        <v>252</v>
      </c>
      <c r="H1262">
        <v>5.5</v>
      </c>
      <c r="I1262">
        <v>0</v>
      </c>
      <c r="J1262">
        <v>0</v>
      </c>
      <c r="M1262"/>
    </row>
    <row r="1263" spans="1:13" hidden="1" x14ac:dyDescent="0.25">
      <c r="A1263" t="s">
        <v>75</v>
      </c>
      <c r="B1263" t="s">
        <v>18</v>
      </c>
      <c r="C1263" s="2">
        <v>45643</v>
      </c>
      <c r="D1263" s="91">
        <v>5.5</v>
      </c>
      <c r="E1263" t="s">
        <v>23</v>
      </c>
      <c r="F1263">
        <v>4043405</v>
      </c>
      <c r="G1263" t="s">
        <v>252</v>
      </c>
      <c r="H1263">
        <v>5.5</v>
      </c>
      <c r="I1263">
        <v>0</v>
      </c>
      <c r="J1263">
        <v>0</v>
      </c>
      <c r="M1263"/>
    </row>
    <row r="1264" spans="1:13" hidden="1" x14ac:dyDescent="0.25">
      <c r="A1264" t="s">
        <v>73</v>
      </c>
      <c r="B1264" t="s">
        <v>18</v>
      </c>
      <c r="C1264" s="2">
        <v>45644</v>
      </c>
      <c r="D1264" s="91">
        <v>0</v>
      </c>
      <c r="E1264" t="s">
        <v>20</v>
      </c>
      <c r="F1264">
        <v>4043406</v>
      </c>
      <c r="G1264" t="s">
        <v>252</v>
      </c>
      <c r="H1264">
        <v>0</v>
      </c>
      <c r="I1264">
        <v>0</v>
      </c>
      <c r="J1264">
        <v>0</v>
      </c>
      <c r="M1264"/>
    </row>
    <row r="1265" spans="1:13" hidden="1" x14ac:dyDescent="0.25">
      <c r="A1265" t="s">
        <v>73</v>
      </c>
      <c r="B1265" t="s">
        <v>18</v>
      </c>
      <c r="C1265" s="2">
        <v>45644</v>
      </c>
      <c r="D1265" s="91">
        <v>5</v>
      </c>
      <c r="E1265" t="s">
        <v>23</v>
      </c>
      <c r="F1265">
        <v>4043408</v>
      </c>
      <c r="G1265" t="s">
        <v>252</v>
      </c>
      <c r="H1265">
        <v>5</v>
      </c>
      <c r="I1265">
        <v>0</v>
      </c>
      <c r="J1265">
        <v>0</v>
      </c>
      <c r="M1265"/>
    </row>
    <row r="1266" spans="1:13" hidden="1" x14ac:dyDescent="0.25">
      <c r="A1266" t="s">
        <v>75</v>
      </c>
      <c r="B1266" t="s">
        <v>18</v>
      </c>
      <c r="C1266" s="2">
        <v>45645</v>
      </c>
      <c r="D1266" s="91">
        <v>5.5</v>
      </c>
      <c r="E1266" t="s">
        <v>23</v>
      </c>
      <c r="F1266">
        <v>4043410</v>
      </c>
      <c r="G1266" t="s">
        <v>252</v>
      </c>
      <c r="H1266">
        <v>5.5</v>
      </c>
      <c r="I1266">
        <v>0</v>
      </c>
      <c r="J1266">
        <v>0</v>
      </c>
      <c r="M1266"/>
    </row>
    <row r="1267" spans="1:13" hidden="1" x14ac:dyDescent="0.25">
      <c r="A1267" t="s">
        <v>75</v>
      </c>
      <c r="B1267" t="s">
        <v>18</v>
      </c>
      <c r="C1267" s="2">
        <v>45646</v>
      </c>
      <c r="D1267" s="91">
        <v>5.5</v>
      </c>
      <c r="E1267" t="s">
        <v>23</v>
      </c>
      <c r="F1267">
        <v>4043412</v>
      </c>
      <c r="G1267" t="s">
        <v>252</v>
      </c>
      <c r="H1267">
        <v>5.5</v>
      </c>
      <c r="I1267">
        <v>0</v>
      </c>
      <c r="J1267">
        <v>0</v>
      </c>
      <c r="M1267"/>
    </row>
    <row r="1268" spans="1:13" hidden="1" x14ac:dyDescent="0.25">
      <c r="A1268" t="s">
        <v>73</v>
      </c>
      <c r="B1268" t="s">
        <v>144</v>
      </c>
      <c r="C1268" s="2">
        <v>45644</v>
      </c>
      <c r="D1268" s="91">
        <v>0</v>
      </c>
      <c r="E1268" t="s">
        <v>37</v>
      </c>
      <c r="F1268">
        <v>4043413</v>
      </c>
      <c r="G1268" t="s">
        <v>252</v>
      </c>
      <c r="H1268">
        <v>0</v>
      </c>
      <c r="I1268">
        <v>0</v>
      </c>
      <c r="J1268">
        <v>0</v>
      </c>
      <c r="M1268"/>
    </row>
    <row r="1269" spans="1:13" hidden="1" x14ac:dyDescent="0.25">
      <c r="A1269" t="s">
        <v>75</v>
      </c>
      <c r="B1269" t="s">
        <v>18</v>
      </c>
      <c r="C1269" s="2">
        <v>45646</v>
      </c>
      <c r="D1269" s="91">
        <v>5.5</v>
      </c>
      <c r="E1269" t="s">
        <v>23</v>
      </c>
      <c r="F1269">
        <v>4043414</v>
      </c>
      <c r="G1269" t="s">
        <v>252</v>
      </c>
      <c r="H1269">
        <v>5.5</v>
      </c>
      <c r="I1269">
        <v>0</v>
      </c>
      <c r="J1269">
        <v>0</v>
      </c>
      <c r="M1269"/>
    </row>
    <row r="1270" spans="1:13" hidden="1" x14ac:dyDescent="0.25">
      <c r="A1270" t="s">
        <v>73</v>
      </c>
      <c r="B1270" t="s">
        <v>135</v>
      </c>
      <c r="C1270" s="2">
        <v>45644</v>
      </c>
      <c r="D1270" s="91">
        <v>5</v>
      </c>
      <c r="E1270" t="s">
        <v>23</v>
      </c>
      <c r="F1270">
        <v>4043416</v>
      </c>
      <c r="G1270" t="s">
        <v>252</v>
      </c>
      <c r="H1270">
        <v>5</v>
      </c>
      <c r="I1270">
        <v>0</v>
      </c>
      <c r="J1270">
        <v>0</v>
      </c>
      <c r="M1270"/>
    </row>
    <row r="1271" spans="1:13" x14ac:dyDescent="0.25">
      <c r="A1271" t="s">
        <v>44</v>
      </c>
      <c r="B1271" t="s">
        <v>117</v>
      </c>
      <c r="C1271" s="2">
        <v>45645</v>
      </c>
      <c r="D1271" s="91">
        <v>0</v>
      </c>
      <c r="E1271" t="s">
        <v>23</v>
      </c>
      <c r="F1271">
        <v>4043418</v>
      </c>
      <c r="G1271" t="s">
        <v>252</v>
      </c>
      <c r="H1271">
        <v>3.75</v>
      </c>
      <c r="I1271">
        <v>1</v>
      </c>
      <c r="J1271">
        <v>3.75</v>
      </c>
      <c r="M1271"/>
    </row>
    <row r="1272" spans="1:13" x14ac:dyDescent="0.25">
      <c r="A1272" t="s">
        <v>44</v>
      </c>
      <c r="B1272" t="s">
        <v>145</v>
      </c>
      <c r="C1272" s="2">
        <v>45644</v>
      </c>
      <c r="D1272" s="91">
        <v>0</v>
      </c>
      <c r="E1272" t="s">
        <v>23</v>
      </c>
      <c r="F1272">
        <v>4043421</v>
      </c>
      <c r="G1272" t="s">
        <v>252</v>
      </c>
      <c r="H1272">
        <v>3.75</v>
      </c>
      <c r="I1272">
        <v>1</v>
      </c>
      <c r="J1272">
        <v>3.75</v>
      </c>
      <c r="M1272"/>
    </row>
    <row r="1273" spans="1:13" hidden="1" x14ac:dyDescent="0.25">
      <c r="A1273" t="s">
        <v>75</v>
      </c>
      <c r="B1273" t="s">
        <v>144</v>
      </c>
      <c r="C1273" s="2">
        <v>45644</v>
      </c>
      <c r="D1273" s="91">
        <v>5.5</v>
      </c>
      <c r="E1273" t="s">
        <v>37</v>
      </c>
      <c r="F1273">
        <v>4043430</v>
      </c>
      <c r="G1273" t="s">
        <v>252</v>
      </c>
      <c r="H1273">
        <v>5.5</v>
      </c>
      <c r="I1273">
        <v>0</v>
      </c>
      <c r="J1273">
        <v>0</v>
      </c>
      <c r="M1273"/>
    </row>
    <row r="1274" spans="1:13" hidden="1" x14ac:dyDescent="0.25">
      <c r="A1274" t="s">
        <v>75</v>
      </c>
      <c r="B1274" t="s">
        <v>135</v>
      </c>
      <c r="C1274" s="2">
        <v>45644</v>
      </c>
      <c r="D1274" s="91">
        <v>3</v>
      </c>
      <c r="E1274" t="s">
        <v>23</v>
      </c>
      <c r="F1274">
        <v>4043439</v>
      </c>
      <c r="G1274" t="s">
        <v>252</v>
      </c>
      <c r="H1274">
        <v>3</v>
      </c>
      <c r="I1274">
        <v>0</v>
      </c>
      <c r="J1274">
        <v>0</v>
      </c>
      <c r="M1274"/>
    </row>
    <row r="1275" spans="1:13" hidden="1" x14ac:dyDescent="0.25">
      <c r="A1275" t="s">
        <v>75</v>
      </c>
      <c r="B1275" t="s">
        <v>140</v>
      </c>
      <c r="C1275" s="2">
        <v>45644</v>
      </c>
      <c r="D1275" s="91">
        <v>5</v>
      </c>
      <c r="E1275" t="s">
        <v>23</v>
      </c>
      <c r="F1275">
        <v>4043440</v>
      </c>
      <c r="G1275" t="s">
        <v>252</v>
      </c>
      <c r="H1275">
        <v>5</v>
      </c>
      <c r="I1275">
        <v>0</v>
      </c>
      <c r="J1275">
        <v>0</v>
      </c>
      <c r="M1275"/>
    </row>
    <row r="1276" spans="1:13" hidden="1" x14ac:dyDescent="0.25">
      <c r="A1276" t="s">
        <v>75</v>
      </c>
      <c r="B1276" t="s">
        <v>18</v>
      </c>
      <c r="C1276" s="2">
        <v>45643</v>
      </c>
      <c r="D1276" s="91">
        <v>0</v>
      </c>
      <c r="E1276" t="s">
        <v>23</v>
      </c>
      <c r="F1276">
        <v>4043441</v>
      </c>
      <c r="G1276" t="s">
        <v>252</v>
      </c>
      <c r="H1276">
        <v>5.5</v>
      </c>
      <c r="I1276">
        <v>1</v>
      </c>
      <c r="J1276">
        <v>5.5</v>
      </c>
      <c r="M1276"/>
    </row>
    <row r="1277" spans="1:13" hidden="1" x14ac:dyDescent="0.25">
      <c r="A1277" t="s">
        <v>75</v>
      </c>
      <c r="B1277" t="s">
        <v>136</v>
      </c>
      <c r="C1277" s="2">
        <v>45643</v>
      </c>
      <c r="D1277" s="91">
        <v>5</v>
      </c>
      <c r="E1277" t="s">
        <v>37</v>
      </c>
      <c r="F1277">
        <v>4043442</v>
      </c>
      <c r="G1277" t="s">
        <v>252</v>
      </c>
      <c r="H1277">
        <v>5</v>
      </c>
      <c r="I1277">
        <v>0</v>
      </c>
      <c r="J1277">
        <v>0</v>
      </c>
      <c r="M1277"/>
    </row>
    <row r="1278" spans="1:13" x14ac:dyDescent="0.25">
      <c r="A1278" t="s">
        <v>44</v>
      </c>
      <c r="B1278" t="s">
        <v>132</v>
      </c>
      <c r="C1278" s="2">
        <v>45645</v>
      </c>
      <c r="D1278" s="91">
        <v>0</v>
      </c>
      <c r="E1278" t="s">
        <v>23</v>
      </c>
      <c r="F1278">
        <v>4043444</v>
      </c>
      <c r="G1278" t="s">
        <v>252</v>
      </c>
      <c r="H1278">
        <v>3.75</v>
      </c>
      <c r="I1278">
        <v>1</v>
      </c>
      <c r="J1278">
        <v>3.75</v>
      </c>
      <c r="M1278"/>
    </row>
    <row r="1279" spans="1:13" x14ac:dyDescent="0.25">
      <c r="A1279" t="s">
        <v>44</v>
      </c>
      <c r="B1279" t="s">
        <v>18</v>
      </c>
      <c r="C1279" s="2">
        <v>45645</v>
      </c>
      <c r="D1279" s="91">
        <v>0</v>
      </c>
      <c r="E1279" t="s">
        <v>20</v>
      </c>
      <c r="F1279">
        <v>4043445</v>
      </c>
      <c r="G1279" t="s">
        <v>252</v>
      </c>
      <c r="H1279">
        <v>3.75</v>
      </c>
      <c r="I1279">
        <v>1</v>
      </c>
      <c r="J1279">
        <v>3.75</v>
      </c>
      <c r="M1279"/>
    </row>
    <row r="1280" spans="1:13" hidden="1" x14ac:dyDescent="0.25">
      <c r="A1280" t="s">
        <v>75</v>
      </c>
      <c r="B1280" t="s">
        <v>21</v>
      </c>
      <c r="C1280" s="2">
        <v>45649</v>
      </c>
      <c r="D1280" s="91">
        <v>0</v>
      </c>
      <c r="E1280" t="s">
        <v>23</v>
      </c>
      <c r="F1280">
        <v>4043446</v>
      </c>
      <c r="G1280" t="s">
        <v>252</v>
      </c>
      <c r="H1280">
        <v>0</v>
      </c>
      <c r="I1280">
        <v>0</v>
      </c>
      <c r="J1280">
        <v>0</v>
      </c>
      <c r="M1280"/>
    </row>
    <row r="1281" spans="1:13" hidden="1" x14ac:dyDescent="0.25">
      <c r="A1281" t="s">
        <v>75</v>
      </c>
      <c r="B1281" t="s">
        <v>139</v>
      </c>
      <c r="C1281" s="2">
        <v>45644</v>
      </c>
      <c r="D1281" s="91">
        <v>0</v>
      </c>
      <c r="E1281" t="s">
        <v>37</v>
      </c>
      <c r="F1281">
        <v>4043448</v>
      </c>
      <c r="G1281" t="s">
        <v>252</v>
      </c>
      <c r="H1281">
        <v>0</v>
      </c>
      <c r="I1281">
        <v>0</v>
      </c>
      <c r="J1281">
        <v>0</v>
      </c>
      <c r="M1281"/>
    </row>
    <row r="1282" spans="1:13" hidden="1" x14ac:dyDescent="0.25">
      <c r="A1282" t="s">
        <v>75</v>
      </c>
      <c r="B1282" t="s">
        <v>140</v>
      </c>
      <c r="C1282" s="2">
        <v>45644</v>
      </c>
      <c r="D1282" s="91">
        <v>0</v>
      </c>
      <c r="E1282" t="s">
        <v>23</v>
      </c>
      <c r="F1282">
        <v>4043449</v>
      </c>
      <c r="G1282" t="s">
        <v>252</v>
      </c>
      <c r="H1282">
        <v>0</v>
      </c>
      <c r="I1282">
        <v>0</v>
      </c>
      <c r="J1282">
        <v>0</v>
      </c>
      <c r="M1282"/>
    </row>
    <row r="1283" spans="1:13" hidden="1" x14ac:dyDescent="0.25">
      <c r="A1283" t="s">
        <v>73</v>
      </c>
      <c r="B1283" t="s">
        <v>135</v>
      </c>
      <c r="C1283" s="2">
        <v>45643</v>
      </c>
      <c r="D1283" s="91">
        <v>5</v>
      </c>
      <c r="E1283" t="s">
        <v>23</v>
      </c>
      <c r="F1283">
        <v>4043450</v>
      </c>
      <c r="G1283" t="s">
        <v>252</v>
      </c>
      <c r="H1283">
        <v>5</v>
      </c>
      <c r="I1283">
        <v>0</v>
      </c>
      <c r="J1283">
        <v>0</v>
      </c>
      <c r="M1283"/>
    </row>
    <row r="1284" spans="1:13" hidden="1" x14ac:dyDescent="0.25">
      <c r="A1284" t="s">
        <v>73</v>
      </c>
      <c r="B1284" t="s">
        <v>144</v>
      </c>
      <c r="C1284" s="2">
        <v>45644</v>
      </c>
      <c r="D1284" s="91">
        <v>5</v>
      </c>
      <c r="E1284" t="s">
        <v>37</v>
      </c>
      <c r="F1284">
        <v>4043452</v>
      </c>
      <c r="G1284" t="s">
        <v>252</v>
      </c>
      <c r="H1284">
        <v>5</v>
      </c>
      <c r="I1284">
        <v>0</v>
      </c>
      <c r="J1284">
        <v>0</v>
      </c>
      <c r="M1284"/>
    </row>
    <row r="1285" spans="1:13" hidden="1" x14ac:dyDescent="0.25">
      <c r="A1285" t="s">
        <v>75</v>
      </c>
      <c r="B1285" t="s">
        <v>139</v>
      </c>
      <c r="C1285" s="2">
        <v>45643</v>
      </c>
      <c r="D1285" s="91">
        <v>5.5</v>
      </c>
      <c r="E1285" t="s">
        <v>37</v>
      </c>
      <c r="F1285">
        <v>4043455</v>
      </c>
      <c r="G1285" t="s">
        <v>252</v>
      </c>
      <c r="H1285">
        <v>5.5</v>
      </c>
      <c r="I1285">
        <v>0</v>
      </c>
      <c r="J1285">
        <v>0</v>
      </c>
      <c r="M1285"/>
    </row>
    <row r="1286" spans="1:13" hidden="1" x14ac:dyDescent="0.25">
      <c r="A1286" t="s">
        <v>75</v>
      </c>
      <c r="B1286" t="s">
        <v>18</v>
      </c>
      <c r="C1286" s="2">
        <v>45643</v>
      </c>
      <c r="D1286" s="91">
        <v>5</v>
      </c>
      <c r="E1286" t="s">
        <v>23</v>
      </c>
      <c r="F1286">
        <v>4043456</v>
      </c>
      <c r="G1286" t="s">
        <v>252</v>
      </c>
      <c r="H1286">
        <v>5</v>
      </c>
      <c r="I1286">
        <v>0</v>
      </c>
      <c r="J1286">
        <v>0</v>
      </c>
      <c r="M1286"/>
    </row>
    <row r="1287" spans="1:13" x14ac:dyDescent="0.25">
      <c r="A1287" t="s">
        <v>44</v>
      </c>
      <c r="B1287" t="s">
        <v>134</v>
      </c>
      <c r="C1287" s="2">
        <v>45643</v>
      </c>
      <c r="D1287" s="91">
        <v>0</v>
      </c>
      <c r="E1287" t="s">
        <v>23</v>
      </c>
      <c r="F1287">
        <v>4043457</v>
      </c>
      <c r="G1287" t="s">
        <v>252</v>
      </c>
      <c r="H1287">
        <v>3.75</v>
      </c>
      <c r="I1287">
        <v>1</v>
      </c>
      <c r="J1287">
        <v>3.75</v>
      </c>
      <c r="M1287"/>
    </row>
    <row r="1288" spans="1:13" x14ac:dyDescent="0.25">
      <c r="A1288" t="s">
        <v>44</v>
      </c>
      <c r="B1288" t="s">
        <v>134</v>
      </c>
      <c r="C1288" s="2">
        <v>45643</v>
      </c>
      <c r="D1288" s="91">
        <v>3.75</v>
      </c>
      <c r="E1288" t="s">
        <v>23</v>
      </c>
      <c r="F1288">
        <v>4043458</v>
      </c>
      <c r="G1288" t="s">
        <v>252</v>
      </c>
      <c r="H1288">
        <v>3.75</v>
      </c>
      <c r="I1288">
        <v>0</v>
      </c>
      <c r="J1288">
        <v>0</v>
      </c>
      <c r="M1288"/>
    </row>
    <row r="1289" spans="1:13" x14ac:dyDescent="0.25">
      <c r="A1289" t="s">
        <v>44</v>
      </c>
      <c r="B1289" t="s">
        <v>18</v>
      </c>
      <c r="C1289" s="2">
        <v>45643</v>
      </c>
      <c r="D1289" s="91">
        <v>0</v>
      </c>
      <c r="E1289" t="s">
        <v>20</v>
      </c>
      <c r="F1289">
        <v>4043459</v>
      </c>
      <c r="G1289" t="s">
        <v>252</v>
      </c>
      <c r="H1289">
        <v>3.75</v>
      </c>
      <c r="I1289">
        <v>1</v>
      </c>
      <c r="J1289">
        <v>3.75</v>
      </c>
      <c r="M1289"/>
    </row>
    <row r="1290" spans="1:13" hidden="1" x14ac:dyDescent="0.25">
      <c r="A1290" t="s">
        <v>73</v>
      </c>
      <c r="B1290" t="s">
        <v>137</v>
      </c>
      <c r="C1290" s="2">
        <v>45643</v>
      </c>
      <c r="D1290" s="91">
        <v>5</v>
      </c>
      <c r="E1290" t="s">
        <v>23</v>
      </c>
      <c r="F1290">
        <v>4043460</v>
      </c>
      <c r="G1290" t="s">
        <v>252</v>
      </c>
      <c r="H1290">
        <v>5</v>
      </c>
      <c r="I1290">
        <v>0</v>
      </c>
      <c r="J1290">
        <v>0</v>
      </c>
      <c r="M1290"/>
    </row>
    <row r="1291" spans="1:13" hidden="1" x14ac:dyDescent="0.25">
      <c r="A1291" t="s">
        <v>75</v>
      </c>
      <c r="B1291" t="s">
        <v>18</v>
      </c>
      <c r="C1291" s="2">
        <v>45644</v>
      </c>
      <c r="D1291" s="91">
        <v>5.5</v>
      </c>
      <c r="E1291" t="s">
        <v>23</v>
      </c>
      <c r="F1291">
        <v>4043461</v>
      </c>
      <c r="G1291" t="s">
        <v>252</v>
      </c>
      <c r="H1291">
        <v>5.5</v>
      </c>
      <c r="I1291">
        <v>0</v>
      </c>
      <c r="J1291">
        <v>0</v>
      </c>
      <c r="M1291"/>
    </row>
    <row r="1292" spans="1:13" x14ac:dyDescent="0.25">
      <c r="A1292" t="s">
        <v>44</v>
      </c>
      <c r="B1292" t="s">
        <v>18</v>
      </c>
      <c r="C1292" s="2">
        <v>45644</v>
      </c>
      <c r="D1292" s="91">
        <v>3.75</v>
      </c>
      <c r="E1292" t="s">
        <v>20</v>
      </c>
      <c r="F1292">
        <v>4043464</v>
      </c>
      <c r="G1292" t="s">
        <v>252</v>
      </c>
      <c r="H1292">
        <v>3.75</v>
      </c>
      <c r="I1292">
        <v>0</v>
      </c>
      <c r="J1292">
        <v>0</v>
      </c>
      <c r="M1292"/>
    </row>
    <row r="1293" spans="1:13" x14ac:dyDescent="0.25">
      <c r="A1293" t="s">
        <v>44</v>
      </c>
      <c r="B1293" t="s">
        <v>18</v>
      </c>
      <c r="C1293" s="2">
        <v>45644</v>
      </c>
      <c r="D1293" s="91">
        <v>3.75</v>
      </c>
      <c r="E1293" t="s">
        <v>20</v>
      </c>
      <c r="F1293">
        <v>4043465</v>
      </c>
      <c r="G1293" t="s">
        <v>252</v>
      </c>
      <c r="H1293">
        <v>3.75</v>
      </c>
      <c r="I1293">
        <v>0</v>
      </c>
      <c r="J1293">
        <v>0</v>
      </c>
      <c r="M1293"/>
    </row>
    <row r="1294" spans="1:13" hidden="1" x14ac:dyDescent="0.25">
      <c r="A1294" t="s">
        <v>75</v>
      </c>
      <c r="B1294" t="s">
        <v>18</v>
      </c>
      <c r="C1294" s="2">
        <v>45646</v>
      </c>
      <c r="D1294" s="91">
        <v>5.5</v>
      </c>
      <c r="E1294" t="s">
        <v>23</v>
      </c>
      <c r="F1294">
        <v>4043474</v>
      </c>
      <c r="G1294" t="s">
        <v>252</v>
      </c>
      <c r="H1294">
        <v>5.5</v>
      </c>
      <c r="I1294">
        <v>0</v>
      </c>
      <c r="J1294">
        <v>0</v>
      </c>
      <c r="M1294"/>
    </row>
    <row r="1295" spans="1:13" hidden="1" x14ac:dyDescent="0.25">
      <c r="A1295" t="s">
        <v>73</v>
      </c>
      <c r="B1295" t="s">
        <v>136</v>
      </c>
      <c r="C1295" s="2">
        <v>45644</v>
      </c>
      <c r="D1295" s="91">
        <v>0</v>
      </c>
      <c r="E1295" t="s">
        <v>37</v>
      </c>
      <c r="F1295">
        <v>4043478</v>
      </c>
      <c r="G1295" t="s">
        <v>252</v>
      </c>
      <c r="H1295">
        <v>0</v>
      </c>
      <c r="I1295">
        <v>0</v>
      </c>
      <c r="J1295">
        <v>0</v>
      </c>
      <c r="M1295"/>
    </row>
    <row r="1296" spans="1:13" hidden="1" x14ac:dyDescent="0.25">
      <c r="A1296" t="s">
        <v>75</v>
      </c>
      <c r="B1296" t="s">
        <v>21</v>
      </c>
      <c r="C1296" s="2">
        <v>45649</v>
      </c>
      <c r="D1296" s="91">
        <v>0</v>
      </c>
      <c r="E1296" t="s">
        <v>23</v>
      </c>
      <c r="F1296">
        <v>4043480</v>
      </c>
      <c r="G1296" t="s">
        <v>252</v>
      </c>
      <c r="H1296">
        <v>5</v>
      </c>
      <c r="I1296">
        <v>1</v>
      </c>
      <c r="J1296">
        <v>5</v>
      </c>
      <c r="M1296"/>
    </row>
    <row r="1297" spans="1:13" hidden="1" x14ac:dyDescent="0.25">
      <c r="A1297" t="s">
        <v>75</v>
      </c>
      <c r="B1297" t="s">
        <v>136</v>
      </c>
      <c r="C1297" s="2">
        <v>45650</v>
      </c>
      <c r="D1297" s="91">
        <v>5.5</v>
      </c>
      <c r="E1297" t="s">
        <v>23</v>
      </c>
      <c r="F1297">
        <v>4043481</v>
      </c>
      <c r="G1297" t="s">
        <v>252</v>
      </c>
      <c r="H1297">
        <v>5.5</v>
      </c>
      <c r="I1297">
        <v>0</v>
      </c>
      <c r="J1297">
        <v>0</v>
      </c>
      <c r="M1297"/>
    </row>
    <row r="1298" spans="1:13" hidden="1" x14ac:dyDescent="0.25">
      <c r="A1298" t="s">
        <v>75</v>
      </c>
      <c r="B1298" t="s">
        <v>136</v>
      </c>
      <c r="C1298" s="2">
        <v>45649</v>
      </c>
      <c r="D1298" s="91">
        <v>3.75</v>
      </c>
      <c r="E1298" t="s">
        <v>23</v>
      </c>
      <c r="F1298">
        <v>4043482</v>
      </c>
      <c r="G1298" t="s">
        <v>252</v>
      </c>
      <c r="H1298">
        <v>3.75</v>
      </c>
      <c r="I1298">
        <v>0</v>
      </c>
      <c r="J1298">
        <v>0</v>
      </c>
      <c r="M1298"/>
    </row>
    <row r="1299" spans="1:13" x14ac:dyDescent="0.25">
      <c r="A1299" t="s">
        <v>44</v>
      </c>
      <c r="B1299" t="s">
        <v>45</v>
      </c>
      <c r="C1299" s="2">
        <v>45645</v>
      </c>
      <c r="D1299" s="91">
        <v>3.75</v>
      </c>
      <c r="E1299" t="s">
        <v>23</v>
      </c>
      <c r="F1299">
        <v>4043483</v>
      </c>
      <c r="G1299" t="s">
        <v>252</v>
      </c>
      <c r="H1299">
        <v>3.75</v>
      </c>
      <c r="I1299">
        <v>0</v>
      </c>
      <c r="J1299">
        <v>0</v>
      </c>
      <c r="M1299"/>
    </row>
    <row r="1300" spans="1:13" x14ac:dyDescent="0.25">
      <c r="A1300" t="s">
        <v>44</v>
      </c>
      <c r="B1300" t="s">
        <v>132</v>
      </c>
      <c r="C1300" s="2">
        <v>45645</v>
      </c>
      <c r="D1300" s="91">
        <v>0</v>
      </c>
      <c r="E1300" t="s">
        <v>23</v>
      </c>
      <c r="F1300">
        <v>4043485</v>
      </c>
      <c r="G1300" t="s">
        <v>252</v>
      </c>
      <c r="H1300">
        <v>3.75</v>
      </c>
      <c r="I1300">
        <v>1</v>
      </c>
      <c r="J1300">
        <v>3.75</v>
      </c>
      <c r="M1300"/>
    </row>
    <row r="1301" spans="1:13" hidden="1" x14ac:dyDescent="0.25">
      <c r="A1301" t="s">
        <v>73</v>
      </c>
      <c r="B1301" t="s">
        <v>136</v>
      </c>
      <c r="C1301" s="2">
        <v>45644</v>
      </c>
      <c r="D1301" s="91">
        <v>5</v>
      </c>
      <c r="E1301" t="s">
        <v>23</v>
      </c>
      <c r="F1301">
        <v>4043486</v>
      </c>
      <c r="G1301" t="s">
        <v>252</v>
      </c>
      <c r="H1301">
        <v>5</v>
      </c>
      <c r="I1301">
        <v>0</v>
      </c>
      <c r="J1301">
        <v>0</v>
      </c>
      <c r="M1301"/>
    </row>
    <row r="1302" spans="1:13" hidden="1" x14ac:dyDescent="0.25">
      <c r="A1302" t="s">
        <v>73</v>
      </c>
      <c r="B1302" t="s">
        <v>140</v>
      </c>
      <c r="C1302" s="2">
        <v>45643</v>
      </c>
      <c r="D1302" s="91">
        <v>0</v>
      </c>
      <c r="E1302" t="s">
        <v>23</v>
      </c>
      <c r="F1302">
        <v>4043488</v>
      </c>
      <c r="G1302" t="s">
        <v>252</v>
      </c>
      <c r="H1302">
        <v>0</v>
      </c>
      <c r="I1302">
        <v>0</v>
      </c>
      <c r="J1302">
        <v>0</v>
      </c>
      <c r="M1302"/>
    </row>
    <row r="1303" spans="1:13" hidden="1" x14ac:dyDescent="0.25">
      <c r="A1303" t="s">
        <v>73</v>
      </c>
      <c r="B1303" t="s">
        <v>65</v>
      </c>
      <c r="C1303" s="2">
        <v>45644</v>
      </c>
      <c r="D1303" s="91">
        <v>0</v>
      </c>
      <c r="E1303" t="s">
        <v>23</v>
      </c>
      <c r="F1303">
        <v>4043489</v>
      </c>
      <c r="G1303" t="s">
        <v>252</v>
      </c>
      <c r="H1303">
        <v>0</v>
      </c>
      <c r="I1303">
        <v>0</v>
      </c>
      <c r="J1303">
        <v>0</v>
      </c>
      <c r="M1303"/>
    </row>
    <row r="1304" spans="1:13" hidden="1" x14ac:dyDescent="0.25">
      <c r="A1304" t="s">
        <v>73</v>
      </c>
      <c r="B1304" t="s">
        <v>136</v>
      </c>
      <c r="C1304" s="2">
        <v>45645</v>
      </c>
      <c r="D1304" s="91">
        <v>0</v>
      </c>
      <c r="E1304" t="s">
        <v>37</v>
      </c>
      <c r="F1304">
        <v>4043490</v>
      </c>
      <c r="G1304" t="s">
        <v>252</v>
      </c>
      <c r="H1304">
        <v>0</v>
      </c>
      <c r="I1304">
        <v>0</v>
      </c>
      <c r="J1304">
        <v>0</v>
      </c>
      <c r="M1304"/>
    </row>
    <row r="1305" spans="1:13" hidden="1" x14ac:dyDescent="0.25">
      <c r="A1305" t="s">
        <v>73</v>
      </c>
      <c r="B1305" t="s">
        <v>139</v>
      </c>
      <c r="C1305" s="2">
        <v>45649</v>
      </c>
      <c r="D1305" s="91">
        <v>5</v>
      </c>
      <c r="E1305" t="s">
        <v>37</v>
      </c>
      <c r="F1305">
        <v>4043491</v>
      </c>
      <c r="G1305" t="s">
        <v>252</v>
      </c>
      <c r="H1305">
        <v>5</v>
      </c>
      <c r="I1305">
        <v>0</v>
      </c>
      <c r="J1305">
        <v>0</v>
      </c>
      <c r="M1305"/>
    </row>
    <row r="1306" spans="1:13" hidden="1" x14ac:dyDescent="0.25">
      <c r="A1306" t="s">
        <v>75</v>
      </c>
      <c r="B1306" t="s">
        <v>21</v>
      </c>
      <c r="C1306" s="2">
        <v>45645</v>
      </c>
      <c r="D1306" s="91">
        <v>5</v>
      </c>
      <c r="E1306" t="s">
        <v>23</v>
      </c>
      <c r="F1306">
        <v>4043496</v>
      </c>
      <c r="G1306" t="s">
        <v>252</v>
      </c>
      <c r="H1306">
        <v>5</v>
      </c>
      <c r="I1306">
        <v>0</v>
      </c>
      <c r="J1306">
        <v>0</v>
      </c>
      <c r="M1306"/>
    </row>
    <row r="1307" spans="1:13" hidden="1" x14ac:dyDescent="0.25">
      <c r="A1307" t="s">
        <v>75</v>
      </c>
      <c r="B1307" t="s">
        <v>136</v>
      </c>
      <c r="C1307" s="2">
        <v>45645</v>
      </c>
      <c r="D1307" s="91">
        <v>3.75</v>
      </c>
      <c r="E1307" t="s">
        <v>37</v>
      </c>
      <c r="F1307">
        <v>4043497</v>
      </c>
      <c r="G1307" t="s">
        <v>252</v>
      </c>
      <c r="H1307">
        <v>3.75</v>
      </c>
      <c r="I1307">
        <v>0</v>
      </c>
      <c r="J1307">
        <v>0</v>
      </c>
      <c r="M1307"/>
    </row>
    <row r="1308" spans="1:13" hidden="1" x14ac:dyDescent="0.25">
      <c r="A1308" t="s">
        <v>73</v>
      </c>
      <c r="B1308" t="s">
        <v>142</v>
      </c>
      <c r="C1308" s="2">
        <v>45642</v>
      </c>
      <c r="D1308" s="91">
        <v>0</v>
      </c>
      <c r="E1308" t="s">
        <v>23</v>
      </c>
      <c r="F1308">
        <v>4043498</v>
      </c>
      <c r="G1308" t="s">
        <v>252</v>
      </c>
      <c r="H1308">
        <v>0</v>
      </c>
      <c r="I1308">
        <v>0</v>
      </c>
      <c r="J1308">
        <v>0</v>
      </c>
      <c r="M1308"/>
    </row>
    <row r="1309" spans="1:13" hidden="1" x14ac:dyDescent="0.25">
      <c r="A1309" t="s">
        <v>75</v>
      </c>
      <c r="B1309" t="s">
        <v>143</v>
      </c>
      <c r="C1309" s="2">
        <v>45643</v>
      </c>
      <c r="D1309" s="91">
        <v>0</v>
      </c>
      <c r="E1309" t="s">
        <v>23</v>
      </c>
      <c r="F1309">
        <v>4043499</v>
      </c>
      <c r="G1309" t="s">
        <v>252</v>
      </c>
      <c r="H1309">
        <v>5.5</v>
      </c>
      <c r="I1309">
        <v>1</v>
      </c>
      <c r="J1309">
        <v>5.5</v>
      </c>
      <c r="M1309"/>
    </row>
    <row r="1310" spans="1:13" hidden="1" x14ac:dyDescent="0.25">
      <c r="A1310" t="s">
        <v>75</v>
      </c>
      <c r="B1310" t="s">
        <v>135</v>
      </c>
      <c r="C1310" s="2">
        <v>45643</v>
      </c>
      <c r="D1310" s="91">
        <v>0</v>
      </c>
      <c r="E1310" t="s">
        <v>23</v>
      </c>
      <c r="F1310">
        <v>4043500</v>
      </c>
      <c r="G1310" t="s">
        <v>252</v>
      </c>
      <c r="H1310">
        <v>5</v>
      </c>
      <c r="I1310">
        <v>1</v>
      </c>
      <c r="J1310">
        <v>5</v>
      </c>
      <c r="M1310"/>
    </row>
    <row r="1311" spans="1:13" hidden="1" x14ac:dyDescent="0.25">
      <c r="A1311" t="s">
        <v>75</v>
      </c>
      <c r="B1311" t="s">
        <v>18</v>
      </c>
      <c r="C1311" s="2">
        <v>45645</v>
      </c>
      <c r="D1311" s="91">
        <v>0</v>
      </c>
      <c r="E1311" t="s">
        <v>23</v>
      </c>
      <c r="F1311">
        <v>4043501</v>
      </c>
      <c r="G1311" t="s">
        <v>252</v>
      </c>
      <c r="H1311">
        <v>5.5</v>
      </c>
      <c r="I1311">
        <v>1</v>
      </c>
      <c r="J1311">
        <v>5.5</v>
      </c>
      <c r="M1311"/>
    </row>
    <row r="1312" spans="1:13" hidden="1" x14ac:dyDescent="0.25">
      <c r="A1312" t="s">
        <v>75</v>
      </c>
      <c r="B1312" t="s">
        <v>18</v>
      </c>
      <c r="C1312" s="2">
        <v>45645</v>
      </c>
      <c r="D1312" s="91">
        <v>5</v>
      </c>
      <c r="E1312" t="s">
        <v>23</v>
      </c>
      <c r="F1312">
        <v>4043502</v>
      </c>
      <c r="G1312" t="s">
        <v>252</v>
      </c>
      <c r="H1312">
        <v>5</v>
      </c>
      <c r="I1312">
        <v>0</v>
      </c>
      <c r="J1312">
        <v>0</v>
      </c>
      <c r="M1312"/>
    </row>
    <row r="1313" spans="1:13" hidden="1" x14ac:dyDescent="0.25">
      <c r="A1313" t="s">
        <v>75</v>
      </c>
      <c r="B1313" t="s">
        <v>142</v>
      </c>
      <c r="C1313" s="2">
        <v>45643</v>
      </c>
      <c r="D1313" s="91">
        <v>3</v>
      </c>
      <c r="E1313" t="s">
        <v>23</v>
      </c>
      <c r="F1313">
        <v>4043506</v>
      </c>
      <c r="G1313" t="s">
        <v>252</v>
      </c>
      <c r="H1313">
        <v>3</v>
      </c>
      <c r="I1313">
        <v>0</v>
      </c>
      <c r="J1313">
        <v>0</v>
      </c>
      <c r="M1313"/>
    </row>
    <row r="1314" spans="1:13" hidden="1" x14ac:dyDescent="0.25">
      <c r="A1314" t="s">
        <v>75</v>
      </c>
      <c r="B1314" t="s">
        <v>18</v>
      </c>
      <c r="C1314" s="2">
        <v>45643</v>
      </c>
      <c r="D1314" s="91">
        <v>5.5</v>
      </c>
      <c r="E1314" t="s">
        <v>23</v>
      </c>
      <c r="F1314">
        <v>4043507</v>
      </c>
      <c r="G1314" t="s">
        <v>252</v>
      </c>
      <c r="H1314">
        <v>5.5</v>
      </c>
      <c r="I1314">
        <v>0</v>
      </c>
      <c r="J1314">
        <v>0</v>
      </c>
      <c r="M1314"/>
    </row>
    <row r="1315" spans="1:13" hidden="1" x14ac:dyDescent="0.25">
      <c r="A1315" t="s">
        <v>73</v>
      </c>
      <c r="B1315" t="s">
        <v>136</v>
      </c>
      <c r="C1315" s="2">
        <v>45643</v>
      </c>
      <c r="D1315" s="91">
        <v>5</v>
      </c>
      <c r="E1315" t="s">
        <v>23</v>
      </c>
      <c r="F1315">
        <v>4043513</v>
      </c>
      <c r="G1315" t="s">
        <v>252</v>
      </c>
      <c r="H1315">
        <v>5</v>
      </c>
      <c r="I1315">
        <v>0</v>
      </c>
      <c r="J1315">
        <v>0</v>
      </c>
      <c r="M1315"/>
    </row>
    <row r="1316" spans="1:13" hidden="1" x14ac:dyDescent="0.25">
      <c r="A1316" t="s">
        <v>73</v>
      </c>
      <c r="B1316" t="s">
        <v>139</v>
      </c>
      <c r="C1316" s="2">
        <v>45643</v>
      </c>
      <c r="D1316" s="91">
        <v>5</v>
      </c>
      <c r="E1316" t="s">
        <v>37</v>
      </c>
      <c r="F1316">
        <v>4043514</v>
      </c>
      <c r="G1316" t="s">
        <v>252</v>
      </c>
      <c r="H1316">
        <v>5</v>
      </c>
      <c r="I1316">
        <v>0</v>
      </c>
      <c r="J1316">
        <v>0</v>
      </c>
      <c r="M1316"/>
    </row>
    <row r="1317" spans="1:13" hidden="1" x14ac:dyDescent="0.25">
      <c r="A1317" t="s">
        <v>73</v>
      </c>
      <c r="B1317" t="s">
        <v>21</v>
      </c>
      <c r="C1317" s="2">
        <v>45642</v>
      </c>
      <c r="D1317" s="91">
        <v>0</v>
      </c>
      <c r="E1317" t="s">
        <v>23</v>
      </c>
      <c r="F1317">
        <v>4043515</v>
      </c>
      <c r="G1317" t="s">
        <v>252</v>
      </c>
      <c r="H1317">
        <v>0</v>
      </c>
      <c r="I1317">
        <v>0</v>
      </c>
      <c r="J1317">
        <v>0</v>
      </c>
      <c r="M1317"/>
    </row>
    <row r="1318" spans="1:13" hidden="1" x14ac:dyDescent="0.25">
      <c r="A1318" t="s">
        <v>73</v>
      </c>
      <c r="B1318" t="s">
        <v>142</v>
      </c>
      <c r="C1318" s="2">
        <v>45644</v>
      </c>
      <c r="D1318" s="91">
        <v>0</v>
      </c>
      <c r="E1318" t="s">
        <v>23</v>
      </c>
      <c r="F1318">
        <v>4043519</v>
      </c>
      <c r="G1318" t="s">
        <v>252</v>
      </c>
      <c r="H1318">
        <v>0</v>
      </c>
      <c r="I1318">
        <v>0</v>
      </c>
      <c r="J1318">
        <v>0</v>
      </c>
      <c r="M1318"/>
    </row>
    <row r="1319" spans="1:13" hidden="1" x14ac:dyDescent="0.25">
      <c r="A1319" t="s">
        <v>73</v>
      </c>
      <c r="B1319" t="s">
        <v>18</v>
      </c>
      <c r="C1319" s="2">
        <v>45647</v>
      </c>
      <c r="D1319" s="91">
        <v>5</v>
      </c>
      <c r="E1319" t="s">
        <v>23</v>
      </c>
      <c r="F1319">
        <v>4043521</v>
      </c>
      <c r="G1319" t="s">
        <v>252</v>
      </c>
      <c r="H1319">
        <v>5</v>
      </c>
      <c r="I1319">
        <v>0</v>
      </c>
      <c r="J1319">
        <v>0</v>
      </c>
      <c r="M1319"/>
    </row>
    <row r="1320" spans="1:13" hidden="1" x14ac:dyDescent="0.25">
      <c r="A1320" t="s">
        <v>75</v>
      </c>
      <c r="B1320" t="s">
        <v>18</v>
      </c>
      <c r="C1320" s="2">
        <v>45644</v>
      </c>
      <c r="D1320" s="91">
        <v>5.5</v>
      </c>
      <c r="E1320" t="s">
        <v>23</v>
      </c>
      <c r="F1320">
        <v>4043532</v>
      </c>
      <c r="G1320" t="s">
        <v>252</v>
      </c>
      <c r="H1320">
        <v>5.5</v>
      </c>
      <c r="I1320">
        <v>0</v>
      </c>
      <c r="J1320">
        <v>0</v>
      </c>
      <c r="M1320"/>
    </row>
    <row r="1321" spans="1:13" hidden="1" x14ac:dyDescent="0.25">
      <c r="A1321" t="s">
        <v>75</v>
      </c>
      <c r="B1321" t="s">
        <v>18</v>
      </c>
      <c r="C1321" s="2">
        <v>45644</v>
      </c>
      <c r="D1321" s="91">
        <v>5</v>
      </c>
      <c r="E1321" t="s">
        <v>20</v>
      </c>
      <c r="F1321">
        <v>4043533</v>
      </c>
      <c r="G1321" t="s">
        <v>252</v>
      </c>
      <c r="H1321">
        <v>5</v>
      </c>
      <c r="I1321">
        <v>0</v>
      </c>
      <c r="J1321">
        <v>0</v>
      </c>
      <c r="M1321"/>
    </row>
    <row r="1322" spans="1:13" hidden="1" x14ac:dyDescent="0.25">
      <c r="A1322" t="s">
        <v>73</v>
      </c>
      <c r="B1322" t="s">
        <v>142</v>
      </c>
      <c r="C1322" s="2">
        <v>45643</v>
      </c>
      <c r="D1322" s="91">
        <v>5</v>
      </c>
      <c r="E1322" t="s">
        <v>23</v>
      </c>
      <c r="F1322">
        <v>4043535</v>
      </c>
      <c r="G1322" t="s">
        <v>252</v>
      </c>
      <c r="H1322">
        <v>5</v>
      </c>
      <c r="I1322">
        <v>0</v>
      </c>
      <c r="J1322">
        <v>0</v>
      </c>
      <c r="M1322"/>
    </row>
    <row r="1323" spans="1:13" x14ac:dyDescent="0.25">
      <c r="A1323" t="s">
        <v>44</v>
      </c>
      <c r="B1323" t="s">
        <v>45</v>
      </c>
      <c r="C1323" s="2">
        <v>45644</v>
      </c>
      <c r="D1323" s="91">
        <v>0</v>
      </c>
      <c r="E1323" t="s">
        <v>23</v>
      </c>
      <c r="F1323">
        <v>4043536</v>
      </c>
      <c r="G1323" t="s">
        <v>252</v>
      </c>
      <c r="H1323">
        <v>3.75</v>
      </c>
      <c r="I1323">
        <v>1</v>
      </c>
      <c r="J1323">
        <v>3.75</v>
      </c>
      <c r="M1323"/>
    </row>
    <row r="1324" spans="1:13" hidden="1" x14ac:dyDescent="0.25">
      <c r="A1324" t="s">
        <v>73</v>
      </c>
      <c r="B1324" t="s">
        <v>140</v>
      </c>
      <c r="C1324" s="2">
        <v>45643</v>
      </c>
      <c r="D1324" s="91">
        <v>5</v>
      </c>
      <c r="E1324" t="s">
        <v>23</v>
      </c>
      <c r="F1324">
        <v>4043537</v>
      </c>
      <c r="G1324" t="s">
        <v>252</v>
      </c>
      <c r="H1324">
        <v>5</v>
      </c>
      <c r="I1324">
        <v>0</v>
      </c>
      <c r="J1324">
        <v>0</v>
      </c>
      <c r="M1324"/>
    </row>
    <row r="1325" spans="1:13" x14ac:dyDescent="0.25">
      <c r="A1325" t="s">
        <v>44</v>
      </c>
      <c r="B1325" t="s">
        <v>45</v>
      </c>
      <c r="C1325" s="2">
        <v>45644</v>
      </c>
      <c r="D1325" s="91">
        <v>0</v>
      </c>
      <c r="E1325" t="s">
        <v>23</v>
      </c>
      <c r="F1325">
        <v>4043540</v>
      </c>
      <c r="G1325" t="s">
        <v>252</v>
      </c>
      <c r="H1325">
        <v>3.75</v>
      </c>
      <c r="I1325">
        <v>1</v>
      </c>
      <c r="J1325">
        <v>3.75</v>
      </c>
      <c r="M1325"/>
    </row>
    <row r="1326" spans="1:13" x14ac:dyDescent="0.25">
      <c r="A1326" t="s">
        <v>44</v>
      </c>
      <c r="B1326" t="s">
        <v>18</v>
      </c>
      <c r="C1326" s="2">
        <v>45644</v>
      </c>
      <c r="D1326" s="91">
        <v>0</v>
      </c>
      <c r="E1326" t="s">
        <v>20</v>
      </c>
      <c r="F1326">
        <v>4043541</v>
      </c>
      <c r="G1326" t="s">
        <v>252</v>
      </c>
      <c r="H1326">
        <v>3.75</v>
      </c>
      <c r="I1326">
        <v>1</v>
      </c>
      <c r="J1326">
        <v>3.75</v>
      </c>
      <c r="M1326"/>
    </row>
    <row r="1327" spans="1:13" hidden="1" x14ac:dyDescent="0.25">
      <c r="A1327" t="s">
        <v>75</v>
      </c>
      <c r="B1327" t="s">
        <v>136</v>
      </c>
      <c r="C1327" s="2">
        <v>45643</v>
      </c>
      <c r="D1327" s="91">
        <v>0</v>
      </c>
      <c r="E1327" t="s">
        <v>37</v>
      </c>
      <c r="F1327">
        <v>4043542</v>
      </c>
      <c r="G1327" t="s">
        <v>252</v>
      </c>
      <c r="H1327">
        <v>5.5</v>
      </c>
      <c r="I1327">
        <v>1</v>
      </c>
      <c r="J1327">
        <v>5.5</v>
      </c>
      <c r="M1327"/>
    </row>
    <row r="1328" spans="1:13" hidden="1" x14ac:dyDescent="0.25">
      <c r="A1328" t="s">
        <v>73</v>
      </c>
      <c r="B1328" t="s">
        <v>136</v>
      </c>
      <c r="C1328" s="2">
        <v>45648</v>
      </c>
      <c r="D1328" s="91">
        <v>5</v>
      </c>
      <c r="E1328" t="s">
        <v>23</v>
      </c>
      <c r="F1328">
        <v>4043544</v>
      </c>
      <c r="G1328" t="s">
        <v>252</v>
      </c>
      <c r="H1328">
        <v>5</v>
      </c>
      <c r="I1328">
        <v>0</v>
      </c>
      <c r="J1328">
        <v>0</v>
      </c>
      <c r="M1328"/>
    </row>
    <row r="1329" spans="1:13" hidden="1" x14ac:dyDescent="0.25">
      <c r="A1329" t="s">
        <v>73</v>
      </c>
      <c r="B1329" t="s">
        <v>136</v>
      </c>
      <c r="C1329" s="2">
        <v>45649</v>
      </c>
      <c r="D1329" s="91">
        <v>5</v>
      </c>
      <c r="E1329" t="s">
        <v>37</v>
      </c>
      <c r="F1329">
        <v>4043545</v>
      </c>
      <c r="G1329" t="s">
        <v>252</v>
      </c>
      <c r="H1329">
        <v>5</v>
      </c>
      <c r="I1329">
        <v>0</v>
      </c>
      <c r="J1329">
        <v>0</v>
      </c>
      <c r="M1329"/>
    </row>
    <row r="1330" spans="1:13" hidden="1" x14ac:dyDescent="0.25">
      <c r="A1330" t="s">
        <v>75</v>
      </c>
      <c r="B1330" t="s">
        <v>136</v>
      </c>
      <c r="C1330" s="2">
        <v>45643</v>
      </c>
      <c r="D1330" s="91">
        <v>5.5</v>
      </c>
      <c r="E1330" t="s">
        <v>23</v>
      </c>
      <c r="F1330">
        <v>4043547</v>
      </c>
      <c r="G1330" t="s">
        <v>252</v>
      </c>
      <c r="H1330">
        <v>5.5</v>
      </c>
      <c r="I1330">
        <v>0</v>
      </c>
      <c r="J1330">
        <v>0</v>
      </c>
      <c r="M1330"/>
    </row>
    <row r="1331" spans="1:13" hidden="1" x14ac:dyDescent="0.25">
      <c r="A1331" t="s">
        <v>75</v>
      </c>
      <c r="B1331" t="s">
        <v>18</v>
      </c>
      <c r="C1331" s="2">
        <v>45643</v>
      </c>
      <c r="D1331" s="91">
        <v>5</v>
      </c>
      <c r="E1331" t="s">
        <v>23</v>
      </c>
      <c r="F1331">
        <v>4043548</v>
      </c>
      <c r="G1331" t="s">
        <v>252</v>
      </c>
      <c r="H1331">
        <v>5</v>
      </c>
      <c r="I1331">
        <v>0</v>
      </c>
      <c r="J1331">
        <v>0</v>
      </c>
      <c r="M1331"/>
    </row>
    <row r="1332" spans="1:13" hidden="1" x14ac:dyDescent="0.25">
      <c r="A1332" t="s">
        <v>75</v>
      </c>
      <c r="B1332" t="s">
        <v>136</v>
      </c>
      <c r="C1332" s="2">
        <v>45643</v>
      </c>
      <c r="D1332" s="91">
        <v>5.5</v>
      </c>
      <c r="E1332" t="s">
        <v>37</v>
      </c>
      <c r="F1332">
        <v>4043551</v>
      </c>
      <c r="G1332" t="s">
        <v>252</v>
      </c>
      <c r="H1332">
        <v>5.5</v>
      </c>
      <c r="I1332">
        <v>0</v>
      </c>
      <c r="J1332">
        <v>0</v>
      </c>
      <c r="M1332"/>
    </row>
    <row r="1333" spans="1:13" hidden="1" x14ac:dyDescent="0.25">
      <c r="A1333" t="s">
        <v>75</v>
      </c>
      <c r="B1333" t="s">
        <v>143</v>
      </c>
      <c r="C1333" s="2">
        <v>45643</v>
      </c>
      <c r="D1333" s="91">
        <v>5</v>
      </c>
      <c r="E1333" t="s">
        <v>23</v>
      </c>
      <c r="F1333">
        <v>4043552</v>
      </c>
      <c r="G1333" t="s">
        <v>252</v>
      </c>
      <c r="H1333">
        <v>5</v>
      </c>
      <c r="I1333">
        <v>0</v>
      </c>
      <c r="J1333">
        <v>0</v>
      </c>
      <c r="M1333"/>
    </row>
    <row r="1334" spans="1:13" x14ac:dyDescent="0.25">
      <c r="A1334" t="s">
        <v>44</v>
      </c>
      <c r="B1334" t="s">
        <v>18</v>
      </c>
      <c r="C1334" s="2">
        <v>45644</v>
      </c>
      <c r="D1334" s="91">
        <v>0</v>
      </c>
      <c r="E1334" t="s">
        <v>20</v>
      </c>
      <c r="F1334">
        <v>4043553</v>
      </c>
      <c r="G1334" t="s">
        <v>252</v>
      </c>
      <c r="H1334">
        <v>3.75</v>
      </c>
      <c r="I1334">
        <v>1</v>
      </c>
      <c r="J1334">
        <v>3.75</v>
      </c>
      <c r="M1334"/>
    </row>
    <row r="1335" spans="1:13" x14ac:dyDescent="0.25">
      <c r="A1335" t="s">
        <v>44</v>
      </c>
      <c r="B1335" t="s">
        <v>117</v>
      </c>
      <c r="C1335" s="2">
        <v>45644</v>
      </c>
      <c r="D1335" s="91">
        <v>0</v>
      </c>
      <c r="E1335" t="s">
        <v>23</v>
      </c>
      <c r="F1335">
        <v>4043554</v>
      </c>
      <c r="G1335" t="s">
        <v>252</v>
      </c>
      <c r="H1335">
        <v>3.75</v>
      </c>
      <c r="I1335">
        <v>1</v>
      </c>
      <c r="J1335">
        <v>3.75</v>
      </c>
      <c r="M1335"/>
    </row>
    <row r="1336" spans="1:13" hidden="1" x14ac:dyDescent="0.25">
      <c r="A1336" t="s">
        <v>75</v>
      </c>
      <c r="B1336" t="s">
        <v>18</v>
      </c>
      <c r="C1336" s="2">
        <v>45642</v>
      </c>
      <c r="D1336" s="91">
        <v>0</v>
      </c>
      <c r="E1336" t="s">
        <v>20</v>
      </c>
      <c r="F1336">
        <v>4043556</v>
      </c>
      <c r="G1336" t="s">
        <v>252</v>
      </c>
      <c r="H1336">
        <v>0</v>
      </c>
      <c r="I1336">
        <v>0</v>
      </c>
      <c r="J1336">
        <v>0</v>
      </c>
      <c r="M1336"/>
    </row>
    <row r="1337" spans="1:13" x14ac:dyDescent="0.25">
      <c r="A1337" t="s">
        <v>44</v>
      </c>
      <c r="B1337" t="s">
        <v>18</v>
      </c>
      <c r="C1337" s="2">
        <v>45644</v>
      </c>
      <c r="D1337" s="91">
        <v>0</v>
      </c>
      <c r="E1337" t="s">
        <v>20</v>
      </c>
      <c r="F1337">
        <v>4043557</v>
      </c>
      <c r="G1337" t="s">
        <v>252</v>
      </c>
      <c r="H1337">
        <v>3.75</v>
      </c>
      <c r="I1337">
        <v>1</v>
      </c>
      <c r="J1337">
        <v>3.75</v>
      </c>
      <c r="M1337"/>
    </row>
    <row r="1338" spans="1:13" x14ac:dyDescent="0.25">
      <c r="A1338" t="s">
        <v>44</v>
      </c>
      <c r="B1338" t="s">
        <v>18</v>
      </c>
      <c r="C1338" s="2">
        <v>45642</v>
      </c>
      <c r="D1338" s="91">
        <v>0</v>
      </c>
      <c r="E1338" t="s">
        <v>20</v>
      </c>
      <c r="F1338">
        <v>4043562</v>
      </c>
      <c r="G1338" t="s">
        <v>252</v>
      </c>
      <c r="H1338">
        <v>3.75</v>
      </c>
      <c r="I1338">
        <v>1</v>
      </c>
      <c r="J1338">
        <v>3.75</v>
      </c>
      <c r="M1338"/>
    </row>
    <row r="1339" spans="1:13" hidden="1" x14ac:dyDescent="0.25">
      <c r="A1339" t="s">
        <v>73</v>
      </c>
      <c r="B1339" t="s">
        <v>136</v>
      </c>
      <c r="C1339" s="2">
        <v>45650</v>
      </c>
      <c r="D1339" s="91">
        <v>0</v>
      </c>
      <c r="E1339" t="s">
        <v>37</v>
      </c>
      <c r="F1339">
        <v>4043563</v>
      </c>
      <c r="G1339" t="s">
        <v>252</v>
      </c>
      <c r="H1339">
        <v>0</v>
      </c>
      <c r="I1339">
        <v>0</v>
      </c>
      <c r="J1339">
        <v>0</v>
      </c>
      <c r="M1339"/>
    </row>
    <row r="1340" spans="1:13" hidden="1" x14ac:dyDescent="0.25">
      <c r="A1340" t="s">
        <v>73</v>
      </c>
      <c r="B1340" t="s">
        <v>65</v>
      </c>
      <c r="C1340" s="2">
        <v>45650</v>
      </c>
      <c r="D1340" s="91">
        <v>0</v>
      </c>
      <c r="E1340" t="s">
        <v>23</v>
      </c>
      <c r="F1340">
        <v>4043564</v>
      </c>
      <c r="G1340" t="s">
        <v>252</v>
      </c>
      <c r="H1340">
        <v>0</v>
      </c>
      <c r="I1340">
        <v>0</v>
      </c>
      <c r="J1340">
        <v>0</v>
      </c>
      <c r="M1340"/>
    </row>
    <row r="1341" spans="1:13" hidden="1" x14ac:dyDescent="0.25">
      <c r="A1341" t="s">
        <v>44</v>
      </c>
      <c r="B1341" t="s">
        <v>134</v>
      </c>
      <c r="C1341" s="2">
        <v>45650</v>
      </c>
      <c r="D1341" s="91">
        <v>3.75</v>
      </c>
      <c r="E1341" t="s">
        <v>23</v>
      </c>
      <c r="F1341">
        <v>4043639</v>
      </c>
      <c r="G1341" t="s">
        <v>252</v>
      </c>
      <c r="H1341">
        <v>3.75</v>
      </c>
      <c r="I1341">
        <v>0</v>
      </c>
      <c r="J1341">
        <v>0</v>
      </c>
      <c r="M1341"/>
    </row>
    <row r="1342" spans="1:13" hidden="1" x14ac:dyDescent="0.25">
      <c r="A1342" t="s">
        <v>44</v>
      </c>
      <c r="B1342" t="s">
        <v>134</v>
      </c>
      <c r="C1342" s="2">
        <v>45650</v>
      </c>
      <c r="D1342" s="91">
        <v>0</v>
      </c>
      <c r="E1342" t="s">
        <v>23</v>
      </c>
      <c r="F1342">
        <v>4043640</v>
      </c>
      <c r="G1342" t="s">
        <v>252</v>
      </c>
      <c r="H1342">
        <v>3.75</v>
      </c>
      <c r="I1342">
        <v>1</v>
      </c>
      <c r="J1342">
        <v>3.75</v>
      </c>
      <c r="M1342"/>
    </row>
    <row r="1343" spans="1:13" hidden="1" x14ac:dyDescent="0.25">
      <c r="A1343" t="s">
        <v>44</v>
      </c>
      <c r="B1343" t="s">
        <v>134</v>
      </c>
      <c r="C1343" s="2">
        <v>45650</v>
      </c>
      <c r="D1343" s="91">
        <v>0</v>
      </c>
      <c r="E1343" t="s">
        <v>23</v>
      </c>
      <c r="F1343">
        <v>4043668</v>
      </c>
      <c r="G1343" t="s">
        <v>252</v>
      </c>
      <c r="H1343">
        <v>3.75</v>
      </c>
      <c r="I1343">
        <v>1</v>
      </c>
      <c r="J1343">
        <v>3.75</v>
      </c>
      <c r="M1343"/>
    </row>
    <row r="1344" spans="1:13" hidden="1" x14ac:dyDescent="0.25">
      <c r="A1344" t="s">
        <v>44</v>
      </c>
      <c r="B1344" t="s">
        <v>134</v>
      </c>
      <c r="C1344" s="2">
        <v>45650</v>
      </c>
      <c r="D1344" s="91">
        <v>0</v>
      </c>
      <c r="E1344" t="s">
        <v>23</v>
      </c>
      <c r="F1344">
        <v>4043669</v>
      </c>
      <c r="G1344" t="s">
        <v>252</v>
      </c>
      <c r="H1344">
        <v>3.75</v>
      </c>
      <c r="I1344">
        <v>1</v>
      </c>
      <c r="J1344">
        <v>3.75</v>
      </c>
      <c r="M1344"/>
    </row>
    <row r="1345" spans="1:13" hidden="1" x14ac:dyDescent="0.25">
      <c r="A1345" t="s">
        <v>44</v>
      </c>
      <c r="B1345" t="s">
        <v>134</v>
      </c>
      <c r="C1345" s="2">
        <v>45650</v>
      </c>
      <c r="D1345" s="91">
        <v>0</v>
      </c>
      <c r="E1345" t="s">
        <v>23</v>
      </c>
      <c r="F1345">
        <v>4043718</v>
      </c>
      <c r="G1345" t="s">
        <v>252</v>
      </c>
      <c r="H1345">
        <v>3.75</v>
      </c>
      <c r="I1345">
        <v>1</v>
      </c>
      <c r="J1345">
        <v>3.75</v>
      </c>
      <c r="M1345"/>
    </row>
    <row r="1346" spans="1:13" hidden="1" x14ac:dyDescent="0.25">
      <c r="A1346" t="s">
        <v>44</v>
      </c>
      <c r="B1346" t="s">
        <v>134</v>
      </c>
      <c r="C1346" s="2">
        <v>45650</v>
      </c>
      <c r="D1346" s="91">
        <v>0</v>
      </c>
      <c r="E1346" t="s">
        <v>23</v>
      </c>
      <c r="F1346">
        <v>4043719</v>
      </c>
      <c r="G1346" t="s">
        <v>252</v>
      </c>
      <c r="H1346">
        <v>3.75</v>
      </c>
      <c r="I1346">
        <v>1</v>
      </c>
      <c r="J1346">
        <v>3.75</v>
      </c>
      <c r="M1346"/>
    </row>
    <row r="1347" spans="1:13" hidden="1" x14ac:dyDescent="0.25">
      <c r="A1347" t="s">
        <v>44</v>
      </c>
      <c r="B1347" t="s">
        <v>117</v>
      </c>
      <c r="C1347" s="2">
        <v>45650</v>
      </c>
      <c r="D1347" s="91">
        <v>3.75</v>
      </c>
      <c r="E1347" t="s">
        <v>23</v>
      </c>
      <c r="F1347">
        <v>4043722</v>
      </c>
      <c r="G1347" t="s">
        <v>252</v>
      </c>
      <c r="H1347">
        <v>3.75</v>
      </c>
      <c r="I1347">
        <v>0</v>
      </c>
      <c r="J1347">
        <v>0</v>
      </c>
      <c r="M1347"/>
    </row>
    <row r="1348" spans="1:13" hidden="1" x14ac:dyDescent="0.25">
      <c r="A1348" t="s">
        <v>44</v>
      </c>
      <c r="B1348" t="s">
        <v>117</v>
      </c>
      <c r="C1348" s="2">
        <v>45650</v>
      </c>
      <c r="D1348" s="91">
        <v>0</v>
      </c>
      <c r="E1348" t="s">
        <v>23</v>
      </c>
      <c r="F1348">
        <v>4043723</v>
      </c>
      <c r="G1348" t="s">
        <v>252</v>
      </c>
      <c r="H1348">
        <v>3.75</v>
      </c>
      <c r="I1348">
        <v>1</v>
      </c>
      <c r="J1348">
        <v>3.75</v>
      </c>
      <c r="M1348"/>
    </row>
    <row r="1349" spans="1:13" hidden="1" x14ac:dyDescent="0.25">
      <c r="A1349" t="s">
        <v>44</v>
      </c>
      <c r="B1349" t="s">
        <v>18</v>
      </c>
      <c r="C1349" s="2">
        <v>45650</v>
      </c>
      <c r="D1349" s="91">
        <v>0</v>
      </c>
      <c r="E1349" t="s">
        <v>20</v>
      </c>
      <c r="F1349">
        <v>4043743</v>
      </c>
      <c r="G1349" t="s">
        <v>252</v>
      </c>
      <c r="H1349">
        <v>3.75</v>
      </c>
      <c r="I1349">
        <v>1</v>
      </c>
      <c r="J1349">
        <v>3.75</v>
      </c>
      <c r="M1349"/>
    </row>
    <row r="1350" spans="1:13" hidden="1" x14ac:dyDescent="0.25">
      <c r="A1350" t="s">
        <v>44</v>
      </c>
      <c r="B1350" t="s">
        <v>18</v>
      </c>
      <c r="C1350" s="2">
        <v>45650</v>
      </c>
      <c r="D1350" s="91">
        <v>0</v>
      </c>
      <c r="E1350" t="s">
        <v>20</v>
      </c>
      <c r="F1350">
        <v>4043744</v>
      </c>
      <c r="G1350" t="s">
        <v>252</v>
      </c>
      <c r="H1350">
        <v>3.75</v>
      </c>
      <c r="I1350">
        <v>1</v>
      </c>
      <c r="J1350">
        <v>3.75</v>
      </c>
      <c r="M1350"/>
    </row>
    <row r="1351" spans="1:13" hidden="1" x14ac:dyDescent="0.25">
      <c r="A1351" t="s">
        <v>73</v>
      </c>
      <c r="B1351" t="s">
        <v>138</v>
      </c>
      <c r="C1351" s="2">
        <v>45650</v>
      </c>
      <c r="D1351" s="91">
        <v>0</v>
      </c>
      <c r="E1351" t="s">
        <v>37</v>
      </c>
      <c r="F1351">
        <v>4043791</v>
      </c>
      <c r="G1351" t="s">
        <v>252</v>
      </c>
      <c r="H1351">
        <v>0</v>
      </c>
      <c r="I1351">
        <v>0</v>
      </c>
      <c r="J1351">
        <v>0</v>
      </c>
      <c r="M1351"/>
    </row>
    <row r="1352" spans="1:13" hidden="1" x14ac:dyDescent="0.25">
      <c r="A1352" t="s">
        <v>73</v>
      </c>
      <c r="B1352" t="s">
        <v>136</v>
      </c>
      <c r="C1352" s="2">
        <v>45650</v>
      </c>
      <c r="D1352" s="91">
        <v>0</v>
      </c>
      <c r="E1352" t="s">
        <v>37</v>
      </c>
      <c r="F1352">
        <v>4043792</v>
      </c>
      <c r="G1352" t="s">
        <v>252</v>
      </c>
      <c r="H1352">
        <v>0</v>
      </c>
      <c r="I1352">
        <v>0</v>
      </c>
      <c r="J1352">
        <v>0</v>
      </c>
      <c r="M1352"/>
    </row>
    <row r="1353" spans="1:13" hidden="1" x14ac:dyDescent="0.25">
      <c r="A1353" t="s">
        <v>73</v>
      </c>
      <c r="B1353" t="s">
        <v>144</v>
      </c>
      <c r="C1353" s="2">
        <v>45650</v>
      </c>
      <c r="D1353" s="91">
        <v>0</v>
      </c>
      <c r="E1353" t="s">
        <v>37</v>
      </c>
      <c r="F1353">
        <v>4043799</v>
      </c>
      <c r="G1353" t="s">
        <v>252</v>
      </c>
      <c r="H1353">
        <v>0</v>
      </c>
      <c r="I1353">
        <v>0</v>
      </c>
      <c r="J1353">
        <v>0</v>
      </c>
      <c r="M1353"/>
    </row>
    <row r="1354" spans="1:13" hidden="1" x14ac:dyDescent="0.25">
      <c r="A1354" t="s">
        <v>73</v>
      </c>
      <c r="B1354" t="s">
        <v>135</v>
      </c>
      <c r="C1354" s="2">
        <v>45650</v>
      </c>
      <c r="D1354" s="91">
        <v>0</v>
      </c>
      <c r="E1354" t="s">
        <v>23</v>
      </c>
      <c r="F1354">
        <v>4043800</v>
      </c>
      <c r="G1354" t="s">
        <v>252</v>
      </c>
      <c r="H1354">
        <v>0</v>
      </c>
      <c r="I1354">
        <v>0</v>
      </c>
      <c r="J1354">
        <v>0</v>
      </c>
      <c r="M1354"/>
    </row>
    <row r="1355" spans="1:13" hidden="1" x14ac:dyDescent="0.25">
      <c r="A1355" t="s">
        <v>75</v>
      </c>
      <c r="B1355" t="s">
        <v>18</v>
      </c>
      <c r="C1355" s="2">
        <v>45650</v>
      </c>
      <c r="D1355" s="91">
        <v>5.5</v>
      </c>
      <c r="E1355" t="s">
        <v>23</v>
      </c>
      <c r="F1355">
        <v>4043802</v>
      </c>
      <c r="G1355" t="s">
        <v>252</v>
      </c>
      <c r="H1355">
        <v>5.5</v>
      </c>
      <c r="I1355">
        <v>0</v>
      </c>
      <c r="J1355">
        <v>0</v>
      </c>
      <c r="M1355"/>
    </row>
    <row r="1356" spans="1:13" hidden="1" x14ac:dyDescent="0.25">
      <c r="A1356" t="s">
        <v>44</v>
      </c>
      <c r="B1356" t="s">
        <v>145</v>
      </c>
      <c r="C1356" s="2">
        <v>45650</v>
      </c>
      <c r="D1356" s="91">
        <v>0</v>
      </c>
      <c r="E1356" t="s">
        <v>23</v>
      </c>
      <c r="F1356">
        <v>4043816</v>
      </c>
      <c r="G1356" t="s">
        <v>252</v>
      </c>
      <c r="H1356">
        <v>3.75</v>
      </c>
      <c r="I1356">
        <v>1</v>
      </c>
      <c r="J1356">
        <v>3.75</v>
      </c>
      <c r="M1356"/>
    </row>
    <row r="1357" spans="1:13" hidden="1" x14ac:dyDescent="0.25">
      <c r="A1357" t="s">
        <v>44</v>
      </c>
      <c r="B1357" t="s">
        <v>117</v>
      </c>
      <c r="C1357" s="2">
        <v>45650</v>
      </c>
      <c r="D1357" s="91">
        <v>0</v>
      </c>
      <c r="E1357" t="s">
        <v>23</v>
      </c>
      <c r="F1357">
        <v>4043817</v>
      </c>
      <c r="G1357" t="s">
        <v>252</v>
      </c>
      <c r="H1357">
        <v>3.75</v>
      </c>
      <c r="I1357">
        <v>1</v>
      </c>
      <c r="J1357">
        <v>3.75</v>
      </c>
      <c r="M1357"/>
    </row>
    <row r="1358" spans="1:13" hidden="1" x14ac:dyDescent="0.25">
      <c r="A1358" t="s">
        <v>44</v>
      </c>
      <c r="B1358" t="s">
        <v>45</v>
      </c>
      <c r="C1358" s="2">
        <v>45650</v>
      </c>
      <c r="D1358" s="91">
        <v>0</v>
      </c>
      <c r="E1358" t="s">
        <v>23</v>
      </c>
      <c r="F1358">
        <v>4043820</v>
      </c>
      <c r="G1358" t="s">
        <v>252</v>
      </c>
      <c r="H1358">
        <v>3.75</v>
      </c>
      <c r="I1358">
        <v>1</v>
      </c>
      <c r="J1358">
        <v>3.75</v>
      </c>
      <c r="M1358"/>
    </row>
    <row r="1359" spans="1:13" hidden="1" x14ac:dyDescent="0.25">
      <c r="A1359" t="s">
        <v>44</v>
      </c>
      <c r="B1359" t="s">
        <v>134</v>
      </c>
      <c r="C1359" s="2">
        <v>45650</v>
      </c>
      <c r="D1359" s="91">
        <v>0</v>
      </c>
      <c r="E1359" t="s">
        <v>23</v>
      </c>
      <c r="F1359">
        <v>4043821</v>
      </c>
      <c r="G1359" t="s">
        <v>252</v>
      </c>
      <c r="H1359">
        <v>3.75</v>
      </c>
      <c r="I1359">
        <v>1</v>
      </c>
      <c r="J1359">
        <v>3.75</v>
      </c>
      <c r="M1359"/>
    </row>
    <row r="1360" spans="1:13" hidden="1" x14ac:dyDescent="0.25">
      <c r="A1360" t="s">
        <v>73</v>
      </c>
      <c r="B1360" t="s">
        <v>18</v>
      </c>
      <c r="C1360" s="2">
        <v>45650</v>
      </c>
      <c r="D1360" s="91">
        <v>0</v>
      </c>
      <c r="E1360" t="s">
        <v>23</v>
      </c>
      <c r="F1360">
        <v>4043833</v>
      </c>
      <c r="G1360" t="s">
        <v>252</v>
      </c>
      <c r="H1360">
        <v>0</v>
      </c>
      <c r="I1360">
        <v>0</v>
      </c>
      <c r="J1360">
        <v>0</v>
      </c>
      <c r="M1360"/>
    </row>
    <row r="1361" spans="1:13" hidden="1" x14ac:dyDescent="0.25">
      <c r="A1361" t="s">
        <v>73</v>
      </c>
      <c r="B1361" t="s">
        <v>18</v>
      </c>
      <c r="C1361" s="2">
        <v>45650</v>
      </c>
      <c r="D1361" s="91">
        <v>0</v>
      </c>
      <c r="E1361" t="s">
        <v>23</v>
      </c>
      <c r="F1361">
        <v>4043834</v>
      </c>
      <c r="G1361" t="s">
        <v>252</v>
      </c>
      <c r="H1361">
        <v>0</v>
      </c>
      <c r="I1361">
        <v>0</v>
      </c>
      <c r="J1361">
        <v>0</v>
      </c>
      <c r="M1361"/>
    </row>
    <row r="1362" spans="1:13" hidden="1" x14ac:dyDescent="0.25">
      <c r="A1362" t="s">
        <v>73</v>
      </c>
      <c r="B1362" t="s">
        <v>136</v>
      </c>
      <c r="C1362" s="2">
        <v>45650</v>
      </c>
      <c r="D1362" s="91">
        <v>0</v>
      </c>
      <c r="E1362" t="s">
        <v>37</v>
      </c>
      <c r="F1362">
        <v>4043850</v>
      </c>
      <c r="G1362" t="s">
        <v>252</v>
      </c>
      <c r="H1362">
        <v>0</v>
      </c>
      <c r="I1362">
        <v>0</v>
      </c>
      <c r="J1362">
        <v>0</v>
      </c>
      <c r="M1362"/>
    </row>
    <row r="1363" spans="1:13" hidden="1" x14ac:dyDescent="0.25">
      <c r="A1363" t="s">
        <v>44</v>
      </c>
      <c r="B1363" t="s">
        <v>134</v>
      </c>
      <c r="C1363" s="2">
        <v>45650</v>
      </c>
      <c r="D1363" s="91">
        <v>0</v>
      </c>
      <c r="E1363" t="s">
        <v>23</v>
      </c>
      <c r="F1363">
        <v>4043854</v>
      </c>
      <c r="G1363" t="s">
        <v>252</v>
      </c>
      <c r="H1363">
        <v>3.75</v>
      </c>
      <c r="I1363">
        <v>1</v>
      </c>
      <c r="J1363">
        <v>3.75</v>
      </c>
      <c r="M1363"/>
    </row>
    <row r="1364" spans="1:13" hidden="1" x14ac:dyDescent="0.25">
      <c r="A1364" t="s">
        <v>44</v>
      </c>
      <c r="B1364" t="s">
        <v>45</v>
      </c>
      <c r="C1364" s="2">
        <v>45650</v>
      </c>
      <c r="D1364" s="91">
        <v>0</v>
      </c>
      <c r="E1364" t="s">
        <v>23</v>
      </c>
      <c r="F1364">
        <v>4043855</v>
      </c>
      <c r="G1364" t="s">
        <v>252</v>
      </c>
      <c r="H1364">
        <v>3.75</v>
      </c>
      <c r="I1364">
        <v>1</v>
      </c>
      <c r="J1364">
        <v>3.75</v>
      </c>
      <c r="M1364"/>
    </row>
    <row r="1365" spans="1:13" hidden="1" x14ac:dyDescent="0.25">
      <c r="A1365" t="s">
        <v>44</v>
      </c>
      <c r="B1365" t="s">
        <v>45</v>
      </c>
      <c r="C1365" s="2">
        <v>45650</v>
      </c>
      <c r="D1365" s="91">
        <v>0</v>
      </c>
      <c r="E1365" t="s">
        <v>23</v>
      </c>
      <c r="F1365">
        <v>4043862</v>
      </c>
      <c r="G1365" t="s">
        <v>252</v>
      </c>
      <c r="H1365">
        <v>3.75</v>
      </c>
      <c r="I1365">
        <v>1</v>
      </c>
      <c r="J1365">
        <v>3.75</v>
      </c>
      <c r="M1365"/>
    </row>
    <row r="1366" spans="1:13" hidden="1" x14ac:dyDescent="0.25">
      <c r="A1366" t="s">
        <v>44</v>
      </c>
      <c r="B1366" t="s">
        <v>134</v>
      </c>
      <c r="C1366" s="2">
        <v>45650</v>
      </c>
      <c r="D1366" s="91">
        <v>0</v>
      </c>
      <c r="E1366" t="s">
        <v>23</v>
      </c>
      <c r="F1366">
        <v>4043863</v>
      </c>
      <c r="G1366" t="s">
        <v>252</v>
      </c>
      <c r="H1366">
        <v>3.75</v>
      </c>
      <c r="I1366">
        <v>1</v>
      </c>
      <c r="J1366">
        <v>3.75</v>
      </c>
      <c r="M1366"/>
    </row>
    <row r="1367" spans="1:13" hidden="1" x14ac:dyDescent="0.25">
      <c r="A1367" t="s">
        <v>75</v>
      </c>
      <c r="B1367" t="s">
        <v>136</v>
      </c>
      <c r="C1367" s="2">
        <v>45650</v>
      </c>
      <c r="D1367" s="91">
        <v>5.5</v>
      </c>
      <c r="E1367" t="s">
        <v>23</v>
      </c>
      <c r="F1367">
        <v>4043868</v>
      </c>
      <c r="G1367" t="s">
        <v>252</v>
      </c>
      <c r="H1367">
        <v>5.5</v>
      </c>
      <c r="I1367">
        <v>0</v>
      </c>
      <c r="J1367">
        <v>0</v>
      </c>
      <c r="M1367"/>
    </row>
    <row r="1368" spans="1:13" hidden="1" x14ac:dyDescent="0.25">
      <c r="A1368" t="s">
        <v>75</v>
      </c>
      <c r="B1368" t="s">
        <v>141</v>
      </c>
      <c r="C1368" s="2">
        <v>45650</v>
      </c>
      <c r="D1368" s="91">
        <v>0</v>
      </c>
      <c r="E1368" t="s">
        <v>23</v>
      </c>
      <c r="F1368">
        <v>4043873</v>
      </c>
      <c r="G1368" t="s">
        <v>252</v>
      </c>
      <c r="H1368">
        <v>0</v>
      </c>
      <c r="I1368">
        <v>0</v>
      </c>
      <c r="J1368">
        <v>0</v>
      </c>
      <c r="M1368"/>
    </row>
    <row r="1369" spans="1:13" hidden="1" x14ac:dyDescent="0.25">
      <c r="A1369" t="s">
        <v>75</v>
      </c>
      <c r="B1369" t="s">
        <v>135</v>
      </c>
      <c r="C1369" s="2">
        <v>45650</v>
      </c>
      <c r="D1369" s="91">
        <v>0</v>
      </c>
      <c r="E1369" t="s">
        <v>23</v>
      </c>
      <c r="F1369">
        <v>4043874</v>
      </c>
      <c r="G1369" t="s">
        <v>252</v>
      </c>
      <c r="H1369">
        <v>0</v>
      </c>
      <c r="I1369">
        <v>0</v>
      </c>
      <c r="J1369">
        <v>0</v>
      </c>
      <c r="M1369"/>
    </row>
    <row r="1370" spans="1:13" hidden="1" x14ac:dyDescent="0.25">
      <c r="A1370" t="s">
        <v>44</v>
      </c>
      <c r="B1370" t="s">
        <v>45</v>
      </c>
      <c r="C1370" s="2">
        <v>45650</v>
      </c>
      <c r="D1370" s="91">
        <v>0</v>
      </c>
      <c r="E1370" t="s">
        <v>23</v>
      </c>
      <c r="F1370">
        <v>4043918</v>
      </c>
      <c r="G1370" t="s">
        <v>252</v>
      </c>
      <c r="H1370">
        <v>3.75</v>
      </c>
      <c r="I1370">
        <v>1</v>
      </c>
      <c r="J1370">
        <v>3.75</v>
      </c>
      <c r="M1370"/>
    </row>
    <row r="1371" spans="1:13" hidden="1" x14ac:dyDescent="0.25">
      <c r="A1371" t="s">
        <v>44</v>
      </c>
      <c r="B1371" t="s">
        <v>45</v>
      </c>
      <c r="C1371" s="2">
        <v>45650</v>
      </c>
      <c r="D1371" s="91">
        <v>0</v>
      </c>
      <c r="E1371" t="s">
        <v>23</v>
      </c>
      <c r="F1371">
        <v>4043921</v>
      </c>
      <c r="G1371" t="s">
        <v>252</v>
      </c>
      <c r="H1371">
        <v>3.75</v>
      </c>
      <c r="I1371">
        <v>1</v>
      </c>
      <c r="J1371">
        <v>3.75</v>
      </c>
      <c r="M1371"/>
    </row>
    <row r="1372" spans="1:13" hidden="1" x14ac:dyDescent="0.25">
      <c r="A1372" t="s">
        <v>44</v>
      </c>
      <c r="B1372" t="s">
        <v>45</v>
      </c>
      <c r="C1372" s="2">
        <v>45650</v>
      </c>
      <c r="D1372" s="91">
        <v>0</v>
      </c>
      <c r="E1372" t="s">
        <v>23</v>
      </c>
      <c r="F1372">
        <v>4043922</v>
      </c>
      <c r="G1372" t="s">
        <v>252</v>
      </c>
      <c r="H1372">
        <v>3.75</v>
      </c>
      <c r="I1372">
        <v>1</v>
      </c>
      <c r="J1372">
        <v>3.75</v>
      </c>
      <c r="M1372"/>
    </row>
    <row r="1373" spans="1:13" hidden="1" x14ac:dyDescent="0.25">
      <c r="A1373" t="s">
        <v>44</v>
      </c>
      <c r="B1373" t="s">
        <v>45</v>
      </c>
      <c r="C1373" s="2">
        <v>45650</v>
      </c>
      <c r="D1373" s="91">
        <v>0</v>
      </c>
      <c r="E1373" t="s">
        <v>23</v>
      </c>
      <c r="F1373">
        <v>4043923</v>
      </c>
      <c r="G1373" t="s">
        <v>252</v>
      </c>
      <c r="H1373">
        <v>3.75</v>
      </c>
      <c r="I1373">
        <v>1</v>
      </c>
      <c r="J1373">
        <v>3.75</v>
      </c>
      <c r="M1373"/>
    </row>
    <row r="1374" spans="1:13" hidden="1" x14ac:dyDescent="0.25">
      <c r="A1374" t="s">
        <v>44</v>
      </c>
      <c r="B1374" t="s">
        <v>117</v>
      </c>
      <c r="C1374" s="2">
        <v>45650</v>
      </c>
      <c r="D1374" s="91">
        <v>0</v>
      </c>
      <c r="E1374" t="s">
        <v>23</v>
      </c>
      <c r="F1374">
        <v>4043924</v>
      </c>
      <c r="G1374" t="s">
        <v>252</v>
      </c>
      <c r="H1374">
        <v>3.75</v>
      </c>
      <c r="I1374">
        <v>1</v>
      </c>
      <c r="J1374">
        <v>3.75</v>
      </c>
      <c r="M1374"/>
    </row>
    <row r="1375" spans="1:13" hidden="1" x14ac:dyDescent="0.25">
      <c r="A1375" t="s">
        <v>73</v>
      </c>
      <c r="B1375" t="s">
        <v>139</v>
      </c>
      <c r="C1375" s="2">
        <v>45650</v>
      </c>
      <c r="D1375" s="91">
        <v>0</v>
      </c>
      <c r="E1375" t="s">
        <v>37</v>
      </c>
      <c r="F1375">
        <v>4043930</v>
      </c>
      <c r="G1375" t="s">
        <v>252</v>
      </c>
      <c r="H1375">
        <v>0</v>
      </c>
      <c r="I1375">
        <v>0</v>
      </c>
      <c r="J1375">
        <v>0</v>
      </c>
      <c r="M1375"/>
    </row>
    <row r="1376" spans="1:13" hidden="1" x14ac:dyDescent="0.25">
      <c r="A1376" t="s">
        <v>73</v>
      </c>
      <c r="B1376" t="s">
        <v>144</v>
      </c>
      <c r="C1376" s="2">
        <v>45650</v>
      </c>
      <c r="D1376" s="91">
        <v>0</v>
      </c>
      <c r="E1376" t="s">
        <v>37</v>
      </c>
      <c r="F1376">
        <v>4043931</v>
      </c>
      <c r="G1376" t="s">
        <v>252</v>
      </c>
      <c r="H1376">
        <v>0</v>
      </c>
      <c r="I1376">
        <v>0</v>
      </c>
      <c r="J1376">
        <v>0</v>
      </c>
      <c r="M1376"/>
    </row>
    <row r="1377" spans="1:13" hidden="1" x14ac:dyDescent="0.25">
      <c r="A1377" t="s">
        <v>73</v>
      </c>
      <c r="B1377" t="s">
        <v>18</v>
      </c>
      <c r="C1377" s="2">
        <v>45650</v>
      </c>
      <c r="D1377" s="91">
        <v>0</v>
      </c>
      <c r="E1377" t="s">
        <v>20</v>
      </c>
      <c r="F1377">
        <v>4043946</v>
      </c>
      <c r="G1377" t="s">
        <v>252</v>
      </c>
      <c r="H1377">
        <v>0</v>
      </c>
      <c r="I1377">
        <v>0</v>
      </c>
      <c r="J1377">
        <v>0</v>
      </c>
      <c r="M1377"/>
    </row>
    <row r="1378" spans="1:13" hidden="1" x14ac:dyDescent="0.25">
      <c r="A1378" t="s">
        <v>44</v>
      </c>
      <c r="B1378" t="s">
        <v>45</v>
      </c>
      <c r="C1378" s="2">
        <v>45650</v>
      </c>
      <c r="D1378" s="91">
        <v>0</v>
      </c>
      <c r="E1378" t="s">
        <v>23</v>
      </c>
      <c r="F1378">
        <v>4043985</v>
      </c>
      <c r="G1378" t="s">
        <v>252</v>
      </c>
      <c r="H1378">
        <v>3.75</v>
      </c>
      <c r="I1378">
        <v>1</v>
      </c>
      <c r="J1378">
        <v>3.75</v>
      </c>
      <c r="M1378"/>
    </row>
    <row r="1379" spans="1:13" hidden="1" x14ac:dyDescent="0.25">
      <c r="A1379" t="s">
        <v>44</v>
      </c>
      <c r="B1379" t="s">
        <v>45</v>
      </c>
      <c r="C1379" s="2">
        <v>45650</v>
      </c>
      <c r="D1379" s="91">
        <v>0</v>
      </c>
      <c r="E1379" t="s">
        <v>23</v>
      </c>
      <c r="F1379">
        <v>4043986</v>
      </c>
      <c r="G1379" t="s">
        <v>252</v>
      </c>
      <c r="H1379">
        <v>3.75</v>
      </c>
      <c r="I1379">
        <v>1</v>
      </c>
      <c r="J1379">
        <v>3.75</v>
      </c>
      <c r="M1379"/>
    </row>
    <row r="1380" spans="1:13" hidden="1" x14ac:dyDescent="0.25">
      <c r="A1380" t="s">
        <v>73</v>
      </c>
      <c r="B1380" t="s">
        <v>142</v>
      </c>
      <c r="C1380" s="2">
        <v>45650</v>
      </c>
      <c r="D1380" s="91">
        <v>5</v>
      </c>
      <c r="E1380" t="s">
        <v>23</v>
      </c>
      <c r="F1380">
        <v>4043999</v>
      </c>
      <c r="G1380" t="s">
        <v>252</v>
      </c>
      <c r="H1380">
        <v>5</v>
      </c>
      <c r="I1380">
        <v>0</v>
      </c>
      <c r="J1380">
        <v>0</v>
      </c>
      <c r="M1380"/>
    </row>
    <row r="1381" spans="1:13" hidden="1" x14ac:dyDescent="0.25">
      <c r="A1381" t="s">
        <v>73</v>
      </c>
      <c r="B1381" t="s">
        <v>18</v>
      </c>
      <c r="C1381" s="2">
        <v>45650</v>
      </c>
      <c r="D1381" s="91">
        <v>5</v>
      </c>
      <c r="E1381" t="s">
        <v>23</v>
      </c>
      <c r="F1381">
        <v>4044000</v>
      </c>
      <c r="G1381" t="s">
        <v>252</v>
      </c>
      <c r="H1381">
        <v>5</v>
      </c>
      <c r="I1381">
        <v>0</v>
      </c>
      <c r="J1381">
        <v>0</v>
      </c>
      <c r="M1381"/>
    </row>
    <row r="1382" spans="1:13" hidden="1" x14ac:dyDescent="0.25">
      <c r="A1382" t="s">
        <v>73</v>
      </c>
      <c r="B1382" t="s">
        <v>18</v>
      </c>
      <c r="C1382" s="2">
        <v>45650</v>
      </c>
      <c r="D1382" s="91">
        <v>0</v>
      </c>
      <c r="E1382" t="s">
        <v>23</v>
      </c>
      <c r="F1382">
        <v>4044003</v>
      </c>
      <c r="G1382" t="s">
        <v>252</v>
      </c>
      <c r="H1382">
        <v>0</v>
      </c>
      <c r="I1382">
        <v>0</v>
      </c>
      <c r="J1382">
        <v>0</v>
      </c>
      <c r="M1382"/>
    </row>
    <row r="1383" spans="1:13" hidden="1" x14ac:dyDescent="0.25">
      <c r="A1383" t="s">
        <v>73</v>
      </c>
      <c r="B1383" t="s">
        <v>138</v>
      </c>
      <c r="C1383" s="2">
        <v>45650</v>
      </c>
      <c r="D1383" s="91">
        <v>0</v>
      </c>
      <c r="E1383" t="s">
        <v>37</v>
      </c>
      <c r="F1383">
        <v>4044004</v>
      </c>
      <c r="G1383" t="s">
        <v>252</v>
      </c>
      <c r="H1383">
        <v>0</v>
      </c>
      <c r="I1383">
        <v>0</v>
      </c>
      <c r="J1383">
        <v>0</v>
      </c>
      <c r="M1383"/>
    </row>
    <row r="1384" spans="1:13" hidden="1" x14ac:dyDescent="0.25">
      <c r="A1384" t="s">
        <v>73</v>
      </c>
      <c r="B1384" t="s">
        <v>136</v>
      </c>
      <c r="C1384" s="2">
        <v>45650</v>
      </c>
      <c r="D1384" s="91">
        <v>0</v>
      </c>
      <c r="E1384" t="s">
        <v>23</v>
      </c>
      <c r="F1384">
        <v>4044015</v>
      </c>
      <c r="G1384" t="s">
        <v>252</v>
      </c>
      <c r="H1384">
        <v>0</v>
      </c>
      <c r="I1384">
        <v>0</v>
      </c>
      <c r="J1384">
        <v>0</v>
      </c>
      <c r="M1384"/>
    </row>
    <row r="1385" spans="1:13" hidden="1" x14ac:dyDescent="0.25">
      <c r="A1385" t="s">
        <v>75</v>
      </c>
      <c r="B1385" t="s">
        <v>18</v>
      </c>
      <c r="C1385" s="2">
        <v>45650</v>
      </c>
      <c r="D1385" s="91">
        <v>5.5</v>
      </c>
      <c r="E1385" t="s">
        <v>23</v>
      </c>
      <c r="F1385">
        <v>4044024</v>
      </c>
      <c r="G1385" t="s">
        <v>252</v>
      </c>
      <c r="H1385">
        <v>5.5</v>
      </c>
      <c r="I1385">
        <v>0</v>
      </c>
      <c r="J1385">
        <v>0</v>
      </c>
      <c r="M1385"/>
    </row>
    <row r="1386" spans="1:13" hidden="1" x14ac:dyDescent="0.25">
      <c r="A1386" t="s">
        <v>73</v>
      </c>
      <c r="B1386" t="s">
        <v>141</v>
      </c>
      <c r="C1386" s="2">
        <v>45650</v>
      </c>
      <c r="D1386" s="91">
        <v>0</v>
      </c>
      <c r="E1386" t="s">
        <v>23</v>
      </c>
      <c r="F1386">
        <v>4044026</v>
      </c>
      <c r="G1386" t="s">
        <v>252</v>
      </c>
      <c r="H1386">
        <v>0</v>
      </c>
      <c r="I1386">
        <v>0</v>
      </c>
      <c r="J1386">
        <v>0</v>
      </c>
      <c r="M1386"/>
    </row>
    <row r="1387" spans="1:13" hidden="1" x14ac:dyDescent="0.25">
      <c r="A1387" t="s">
        <v>73</v>
      </c>
      <c r="B1387" t="s">
        <v>65</v>
      </c>
      <c r="C1387" s="2">
        <v>45650</v>
      </c>
      <c r="D1387" s="91">
        <v>0</v>
      </c>
      <c r="E1387" t="s">
        <v>23</v>
      </c>
      <c r="F1387">
        <v>4044027</v>
      </c>
      <c r="G1387" t="s">
        <v>252</v>
      </c>
      <c r="H1387">
        <v>0</v>
      </c>
      <c r="I1387">
        <v>0</v>
      </c>
      <c r="J1387">
        <v>0</v>
      </c>
      <c r="M1387"/>
    </row>
    <row r="1388" spans="1:13" hidden="1" x14ac:dyDescent="0.25">
      <c r="A1388" t="s">
        <v>75</v>
      </c>
      <c r="B1388" t="s">
        <v>18</v>
      </c>
      <c r="C1388" s="2">
        <v>45650</v>
      </c>
      <c r="D1388" s="91">
        <v>5</v>
      </c>
      <c r="E1388" t="s">
        <v>23</v>
      </c>
      <c r="F1388">
        <v>4044042</v>
      </c>
      <c r="G1388" t="s">
        <v>252</v>
      </c>
      <c r="H1388">
        <v>5</v>
      </c>
      <c r="I1388">
        <v>0</v>
      </c>
      <c r="J1388">
        <v>0</v>
      </c>
      <c r="M1388"/>
    </row>
    <row r="1389" spans="1:13" hidden="1" x14ac:dyDescent="0.25">
      <c r="A1389" t="s">
        <v>75</v>
      </c>
      <c r="B1389" t="s">
        <v>18</v>
      </c>
      <c r="C1389" s="2">
        <v>45650</v>
      </c>
      <c r="D1389" s="91">
        <v>5.5</v>
      </c>
      <c r="E1389" t="s">
        <v>20</v>
      </c>
      <c r="F1389">
        <v>4044043</v>
      </c>
      <c r="G1389" t="s">
        <v>252</v>
      </c>
      <c r="H1389">
        <v>5.5</v>
      </c>
      <c r="I1389">
        <v>0</v>
      </c>
      <c r="J1389">
        <v>0</v>
      </c>
      <c r="M1389"/>
    </row>
    <row r="1390" spans="1:13" hidden="1" x14ac:dyDescent="0.25">
      <c r="A1390" t="s">
        <v>44</v>
      </c>
      <c r="B1390" t="s">
        <v>18</v>
      </c>
      <c r="C1390" s="2">
        <v>45650</v>
      </c>
      <c r="D1390" s="91">
        <v>0</v>
      </c>
      <c r="E1390" t="s">
        <v>20</v>
      </c>
      <c r="F1390">
        <v>4044044</v>
      </c>
      <c r="G1390" t="s">
        <v>252</v>
      </c>
      <c r="H1390">
        <v>3.75</v>
      </c>
      <c r="I1390">
        <v>1</v>
      </c>
      <c r="J1390">
        <v>3.75</v>
      </c>
      <c r="M1390"/>
    </row>
    <row r="1391" spans="1:13" hidden="1" x14ac:dyDescent="0.25">
      <c r="A1391" t="s">
        <v>44</v>
      </c>
      <c r="B1391" t="s">
        <v>18</v>
      </c>
      <c r="C1391" s="2">
        <v>45650</v>
      </c>
      <c r="D1391" s="91">
        <v>3.75</v>
      </c>
      <c r="E1391" t="s">
        <v>20</v>
      </c>
      <c r="F1391">
        <v>4044045</v>
      </c>
      <c r="G1391" t="s">
        <v>252</v>
      </c>
      <c r="H1391">
        <v>3.75</v>
      </c>
      <c r="I1391">
        <v>0</v>
      </c>
      <c r="J1391">
        <v>0</v>
      </c>
      <c r="M1391"/>
    </row>
    <row r="1392" spans="1:13" hidden="1" x14ac:dyDescent="0.25">
      <c r="A1392" t="s">
        <v>73</v>
      </c>
      <c r="B1392" t="s">
        <v>18</v>
      </c>
      <c r="C1392" s="2">
        <v>45646</v>
      </c>
      <c r="D1392" s="91">
        <v>0</v>
      </c>
      <c r="E1392" t="s">
        <v>23</v>
      </c>
      <c r="F1392">
        <v>4044055</v>
      </c>
      <c r="G1392" t="s">
        <v>252</v>
      </c>
      <c r="H1392">
        <v>0</v>
      </c>
      <c r="I1392">
        <v>0</v>
      </c>
      <c r="J1392">
        <v>0</v>
      </c>
      <c r="M1392"/>
    </row>
    <row r="1393" spans="1:13" hidden="1" x14ac:dyDescent="0.25">
      <c r="A1393" t="s">
        <v>73</v>
      </c>
      <c r="B1393" t="s">
        <v>142</v>
      </c>
      <c r="C1393" s="2">
        <v>45650</v>
      </c>
      <c r="D1393" s="91">
        <v>5</v>
      </c>
      <c r="E1393" t="s">
        <v>23</v>
      </c>
      <c r="F1393">
        <v>4044060</v>
      </c>
      <c r="G1393" t="s">
        <v>252</v>
      </c>
      <c r="H1393">
        <v>5</v>
      </c>
      <c r="I1393">
        <v>0</v>
      </c>
      <c r="J1393">
        <v>0</v>
      </c>
      <c r="M1393"/>
    </row>
    <row r="1394" spans="1:13" hidden="1" x14ac:dyDescent="0.25">
      <c r="A1394" t="s">
        <v>73</v>
      </c>
      <c r="B1394" t="s">
        <v>18</v>
      </c>
      <c r="C1394" s="2">
        <v>45650</v>
      </c>
      <c r="D1394" s="91">
        <v>5</v>
      </c>
      <c r="E1394" t="s">
        <v>23</v>
      </c>
      <c r="F1394">
        <v>4044061</v>
      </c>
      <c r="G1394" t="s">
        <v>252</v>
      </c>
      <c r="H1394">
        <v>5</v>
      </c>
      <c r="I1394">
        <v>0</v>
      </c>
      <c r="J1394">
        <v>0</v>
      </c>
      <c r="M1394"/>
    </row>
    <row r="1395" spans="1:13" hidden="1" x14ac:dyDescent="0.25">
      <c r="A1395" t="s">
        <v>73</v>
      </c>
      <c r="B1395" t="s">
        <v>136</v>
      </c>
      <c r="C1395" s="2">
        <v>45644</v>
      </c>
      <c r="D1395" s="91">
        <v>5</v>
      </c>
      <c r="E1395" t="s">
        <v>37</v>
      </c>
      <c r="F1395">
        <v>4044064</v>
      </c>
      <c r="G1395" t="s">
        <v>252</v>
      </c>
      <c r="H1395">
        <v>5</v>
      </c>
      <c r="I1395">
        <v>0</v>
      </c>
      <c r="J1395">
        <v>0</v>
      </c>
      <c r="M1395"/>
    </row>
    <row r="1396" spans="1:13" hidden="1" x14ac:dyDescent="0.25">
      <c r="A1396" t="s">
        <v>75</v>
      </c>
      <c r="B1396" t="s">
        <v>141</v>
      </c>
      <c r="C1396" s="2">
        <v>45650</v>
      </c>
      <c r="D1396" s="91">
        <v>5</v>
      </c>
      <c r="E1396" t="s">
        <v>23</v>
      </c>
      <c r="F1396">
        <v>4044066</v>
      </c>
      <c r="G1396" t="s">
        <v>252</v>
      </c>
      <c r="H1396">
        <v>5</v>
      </c>
      <c r="I1396">
        <v>0</v>
      </c>
      <c r="J1396">
        <v>0</v>
      </c>
      <c r="M1396"/>
    </row>
    <row r="1397" spans="1:13" hidden="1" x14ac:dyDescent="0.25">
      <c r="A1397" t="s">
        <v>75</v>
      </c>
      <c r="B1397" t="s">
        <v>18</v>
      </c>
      <c r="C1397" s="2">
        <v>45644</v>
      </c>
      <c r="D1397" s="91">
        <v>0</v>
      </c>
      <c r="E1397" t="s">
        <v>23</v>
      </c>
      <c r="F1397">
        <v>4044067</v>
      </c>
      <c r="G1397" t="s">
        <v>252</v>
      </c>
      <c r="H1397">
        <v>5.5</v>
      </c>
      <c r="I1397">
        <v>1</v>
      </c>
      <c r="J1397">
        <v>5.5</v>
      </c>
      <c r="M1397"/>
    </row>
    <row r="1398" spans="1:13" hidden="1" x14ac:dyDescent="0.25">
      <c r="A1398" t="s">
        <v>75</v>
      </c>
      <c r="B1398" t="s">
        <v>136</v>
      </c>
      <c r="C1398" s="2">
        <v>45644</v>
      </c>
      <c r="D1398" s="91">
        <v>0</v>
      </c>
      <c r="E1398" t="s">
        <v>37</v>
      </c>
      <c r="F1398">
        <v>4044076</v>
      </c>
      <c r="G1398" t="s">
        <v>252</v>
      </c>
      <c r="H1398">
        <v>5</v>
      </c>
      <c r="I1398">
        <v>1</v>
      </c>
      <c r="J1398">
        <v>5</v>
      </c>
      <c r="M1398"/>
    </row>
    <row r="1399" spans="1:13" x14ac:dyDescent="0.25">
      <c r="A1399" t="s">
        <v>44</v>
      </c>
      <c r="B1399" t="s">
        <v>45</v>
      </c>
      <c r="C1399" s="2">
        <v>45644</v>
      </c>
      <c r="D1399" s="91">
        <v>0</v>
      </c>
      <c r="E1399" t="s">
        <v>23</v>
      </c>
      <c r="F1399">
        <v>4044078</v>
      </c>
      <c r="G1399" t="s">
        <v>252</v>
      </c>
      <c r="H1399">
        <v>3.75</v>
      </c>
      <c r="I1399">
        <v>1</v>
      </c>
      <c r="J1399">
        <v>3.75</v>
      </c>
      <c r="M1399"/>
    </row>
    <row r="1400" spans="1:13" x14ac:dyDescent="0.25">
      <c r="A1400" t="s">
        <v>44</v>
      </c>
      <c r="B1400" t="s">
        <v>142</v>
      </c>
      <c r="C1400" s="2">
        <v>45646</v>
      </c>
      <c r="D1400" s="91">
        <v>0</v>
      </c>
      <c r="E1400" t="s">
        <v>23</v>
      </c>
      <c r="F1400">
        <v>4044079</v>
      </c>
      <c r="G1400" t="s">
        <v>252</v>
      </c>
      <c r="H1400">
        <v>3.75</v>
      </c>
      <c r="I1400">
        <v>1</v>
      </c>
      <c r="J1400">
        <v>3.75</v>
      </c>
      <c r="M1400"/>
    </row>
    <row r="1401" spans="1:13" x14ac:dyDescent="0.25">
      <c r="A1401" t="s">
        <v>44</v>
      </c>
      <c r="B1401" t="s">
        <v>117</v>
      </c>
      <c r="C1401" s="2">
        <v>45646</v>
      </c>
      <c r="D1401" s="91">
        <v>0</v>
      </c>
      <c r="E1401" t="s">
        <v>23</v>
      </c>
      <c r="F1401">
        <v>4044080</v>
      </c>
      <c r="G1401" t="s">
        <v>252</v>
      </c>
      <c r="H1401">
        <v>3.75</v>
      </c>
      <c r="I1401">
        <v>1</v>
      </c>
      <c r="J1401">
        <v>3.75</v>
      </c>
      <c r="M1401"/>
    </row>
    <row r="1402" spans="1:13" hidden="1" x14ac:dyDescent="0.25">
      <c r="A1402" t="s">
        <v>73</v>
      </c>
      <c r="B1402" t="s">
        <v>133</v>
      </c>
      <c r="C1402" s="2">
        <v>45644</v>
      </c>
      <c r="D1402" s="91">
        <v>5</v>
      </c>
      <c r="E1402" t="s">
        <v>23</v>
      </c>
      <c r="F1402">
        <v>4044083</v>
      </c>
      <c r="G1402" t="s">
        <v>252</v>
      </c>
      <c r="H1402">
        <v>5</v>
      </c>
      <c r="I1402">
        <v>0</v>
      </c>
      <c r="J1402">
        <v>0</v>
      </c>
      <c r="M1402"/>
    </row>
    <row r="1403" spans="1:13" hidden="1" x14ac:dyDescent="0.25">
      <c r="A1403" t="s">
        <v>73</v>
      </c>
      <c r="B1403" t="s">
        <v>18</v>
      </c>
      <c r="C1403" s="2">
        <v>45646</v>
      </c>
      <c r="D1403" s="91">
        <v>0</v>
      </c>
      <c r="E1403" t="s">
        <v>23</v>
      </c>
      <c r="F1403">
        <v>4044086</v>
      </c>
      <c r="G1403" t="s">
        <v>252</v>
      </c>
      <c r="H1403">
        <v>0</v>
      </c>
      <c r="I1403">
        <v>0</v>
      </c>
      <c r="J1403">
        <v>0</v>
      </c>
      <c r="M1403"/>
    </row>
    <row r="1404" spans="1:13" hidden="1" x14ac:dyDescent="0.25">
      <c r="A1404" t="s">
        <v>73</v>
      </c>
      <c r="B1404" t="s">
        <v>141</v>
      </c>
      <c r="C1404" s="2">
        <v>45645</v>
      </c>
      <c r="D1404" s="91">
        <v>0</v>
      </c>
      <c r="E1404" t="s">
        <v>23</v>
      </c>
      <c r="F1404">
        <v>4044087</v>
      </c>
      <c r="G1404" t="s">
        <v>252</v>
      </c>
      <c r="H1404">
        <v>0</v>
      </c>
      <c r="I1404">
        <v>0</v>
      </c>
      <c r="J1404">
        <v>0</v>
      </c>
      <c r="M1404"/>
    </row>
    <row r="1405" spans="1:13" hidden="1" x14ac:dyDescent="0.25">
      <c r="A1405" t="s">
        <v>73</v>
      </c>
      <c r="B1405" t="s">
        <v>18</v>
      </c>
      <c r="C1405" s="2">
        <v>45646</v>
      </c>
      <c r="D1405" s="91">
        <v>0</v>
      </c>
      <c r="E1405" t="s">
        <v>23</v>
      </c>
      <c r="F1405">
        <v>4044088</v>
      </c>
      <c r="G1405" t="s">
        <v>252</v>
      </c>
      <c r="H1405">
        <v>0</v>
      </c>
      <c r="I1405">
        <v>0</v>
      </c>
      <c r="J1405">
        <v>0</v>
      </c>
      <c r="M1405"/>
    </row>
    <row r="1406" spans="1:13" x14ac:dyDescent="0.25">
      <c r="A1406" t="s">
        <v>44</v>
      </c>
      <c r="B1406" t="s">
        <v>18</v>
      </c>
      <c r="C1406" s="2">
        <v>45644</v>
      </c>
      <c r="D1406" s="91">
        <v>0</v>
      </c>
      <c r="E1406" t="s">
        <v>20</v>
      </c>
      <c r="F1406">
        <v>4044090</v>
      </c>
      <c r="G1406" t="s">
        <v>252</v>
      </c>
      <c r="H1406">
        <v>3.75</v>
      </c>
      <c r="I1406">
        <v>1</v>
      </c>
      <c r="J1406">
        <v>3.75</v>
      </c>
      <c r="M1406"/>
    </row>
    <row r="1407" spans="1:13" hidden="1" x14ac:dyDescent="0.25">
      <c r="A1407" t="s">
        <v>73</v>
      </c>
      <c r="B1407" t="s">
        <v>143</v>
      </c>
      <c r="C1407" s="2">
        <v>45650</v>
      </c>
      <c r="D1407" s="91">
        <v>5</v>
      </c>
      <c r="E1407" t="s">
        <v>23</v>
      </c>
      <c r="F1407">
        <v>4044091</v>
      </c>
      <c r="G1407" t="s">
        <v>252</v>
      </c>
      <c r="H1407">
        <v>5</v>
      </c>
      <c r="I1407">
        <v>0</v>
      </c>
      <c r="J1407">
        <v>0</v>
      </c>
      <c r="M1407"/>
    </row>
    <row r="1408" spans="1:13" x14ac:dyDescent="0.25">
      <c r="A1408" t="s">
        <v>44</v>
      </c>
      <c r="B1408" t="s">
        <v>137</v>
      </c>
      <c r="C1408" s="2">
        <v>45644</v>
      </c>
      <c r="D1408" s="91">
        <v>0</v>
      </c>
      <c r="E1408" t="s">
        <v>23</v>
      </c>
      <c r="F1408">
        <v>4044092</v>
      </c>
      <c r="G1408" t="s">
        <v>252</v>
      </c>
      <c r="H1408">
        <v>3.75</v>
      </c>
      <c r="I1408">
        <v>1</v>
      </c>
      <c r="J1408">
        <v>3.75</v>
      </c>
      <c r="M1408"/>
    </row>
    <row r="1409" spans="1:13" hidden="1" x14ac:dyDescent="0.25">
      <c r="A1409" t="s">
        <v>73</v>
      </c>
      <c r="B1409" t="s">
        <v>21</v>
      </c>
      <c r="C1409" s="2">
        <v>45645</v>
      </c>
      <c r="D1409" s="91">
        <v>0</v>
      </c>
      <c r="E1409" t="s">
        <v>23</v>
      </c>
      <c r="F1409">
        <v>4044095</v>
      </c>
      <c r="G1409" t="s">
        <v>252</v>
      </c>
      <c r="H1409">
        <v>0</v>
      </c>
      <c r="I1409">
        <v>0</v>
      </c>
      <c r="J1409">
        <v>0</v>
      </c>
      <c r="M1409"/>
    </row>
    <row r="1410" spans="1:13" x14ac:dyDescent="0.25">
      <c r="A1410" t="s">
        <v>44</v>
      </c>
      <c r="B1410" t="s">
        <v>145</v>
      </c>
      <c r="C1410" s="2">
        <v>45645</v>
      </c>
      <c r="D1410" s="91">
        <v>0</v>
      </c>
      <c r="E1410" t="s">
        <v>23</v>
      </c>
      <c r="F1410">
        <v>4044096</v>
      </c>
      <c r="G1410" t="s">
        <v>252</v>
      </c>
      <c r="H1410">
        <v>3.75</v>
      </c>
      <c r="I1410">
        <v>1</v>
      </c>
      <c r="J1410">
        <v>3.75</v>
      </c>
      <c r="M1410"/>
    </row>
    <row r="1411" spans="1:13" x14ac:dyDescent="0.25">
      <c r="A1411" t="s">
        <v>44</v>
      </c>
      <c r="B1411" t="s">
        <v>18</v>
      </c>
      <c r="C1411" s="2">
        <v>45645</v>
      </c>
      <c r="D1411" s="91">
        <v>0</v>
      </c>
      <c r="E1411" t="s">
        <v>20</v>
      </c>
      <c r="F1411">
        <v>4044097</v>
      </c>
      <c r="G1411" t="s">
        <v>252</v>
      </c>
      <c r="H1411">
        <v>3.75</v>
      </c>
      <c r="I1411">
        <v>1</v>
      </c>
      <c r="J1411">
        <v>3.75</v>
      </c>
      <c r="M1411"/>
    </row>
    <row r="1412" spans="1:13" hidden="1" x14ac:dyDescent="0.25">
      <c r="A1412" t="s">
        <v>75</v>
      </c>
      <c r="B1412" t="s">
        <v>138</v>
      </c>
      <c r="C1412" s="2">
        <v>45644</v>
      </c>
      <c r="D1412" s="91">
        <v>5.5</v>
      </c>
      <c r="E1412" t="s">
        <v>37</v>
      </c>
      <c r="F1412">
        <v>4044104</v>
      </c>
      <c r="G1412" t="s">
        <v>252</v>
      </c>
      <c r="H1412">
        <v>5.5</v>
      </c>
      <c r="I1412">
        <v>0</v>
      </c>
      <c r="J1412">
        <v>0</v>
      </c>
      <c r="M1412"/>
    </row>
    <row r="1413" spans="1:13" hidden="1" x14ac:dyDescent="0.25">
      <c r="A1413" t="s">
        <v>75</v>
      </c>
      <c r="B1413" t="s">
        <v>18</v>
      </c>
      <c r="C1413" s="2">
        <v>45644</v>
      </c>
      <c r="D1413" s="91">
        <v>5</v>
      </c>
      <c r="E1413" t="s">
        <v>23</v>
      </c>
      <c r="F1413">
        <v>4044105</v>
      </c>
      <c r="G1413" t="s">
        <v>252</v>
      </c>
      <c r="H1413">
        <v>5</v>
      </c>
      <c r="I1413">
        <v>0</v>
      </c>
      <c r="J1413">
        <v>0</v>
      </c>
      <c r="M1413"/>
    </row>
    <row r="1414" spans="1:13" hidden="1" x14ac:dyDescent="0.25">
      <c r="A1414" t="s">
        <v>75</v>
      </c>
      <c r="B1414" t="s">
        <v>18</v>
      </c>
      <c r="C1414" s="2">
        <v>45650</v>
      </c>
      <c r="D1414" s="91">
        <v>5</v>
      </c>
      <c r="E1414" t="s">
        <v>23</v>
      </c>
      <c r="F1414">
        <v>4044109</v>
      </c>
      <c r="G1414" t="s">
        <v>252</v>
      </c>
      <c r="H1414">
        <v>5</v>
      </c>
      <c r="I1414">
        <v>0</v>
      </c>
      <c r="J1414">
        <v>0</v>
      </c>
      <c r="M1414"/>
    </row>
    <row r="1415" spans="1:13" hidden="1" x14ac:dyDescent="0.25">
      <c r="A1415" t="s">
        <v>75</v>
      </c>
      <c r="B1415" t="s">
        <v>141</v>
      </c>
      <c r="C1415" s="2">
        <v>45650</v>
      </c>
      <c r="D1415" s="91">
        <v>5.5</v>
      </c>
      <c r="E1415" t="s">
        <v>23</v>
      </c>
      <c r="F1415">
        <v>4044111</v>
      </c>
      <c r="G1415" t="s">
        <v>252</v>
      </c>
      <c r="H1415">
        <v>5.5</v>
      </c>
      <c r="I1415">
        <v>0</v>
      </c>
      <c r="J1415">
        <v>0</v>
      </c>
      <c r="M1415"/>
    </row>
    <row r="1416" spans="1:13" x14ac:dyDescent="0.25">
      <c r="A1416" t="s">
        <v>44</v>
      </c>
      <c r="B1416" t="s">
        <v>145</v>
      </c>
      <c r="C1416" s="2">
        <v>45645</v>
      </c>
      <c r="D1416" s="91">
        <v>0</v>
      </c>
      <c r="E1416" t="s">
        <v>23</v>
      </c>
      <c r="F1416">
        <v>4044112</v>
      </c>
      <c r="G1416" t="s">
        <v>252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44</v>
      </c>
      <c r="B1417" t="s">
        <v>117</v>
      </c>
      <c r="C1417" s="2">
        <v>45645</v>
      </c>
      <c r="D1417" s="91">
        <v>0</v>
      </c>
      <c r="E1417" t="s">
        <v>23</v>
      </c>
      <c r="F1417">
        <v>4044113</v>
      </c>
      <c r="G1417" t="s">
        <v>252</v>
      </c>
      <c r="H1417">
        <v>3.75</v>
      </c>
      <c r="I1417">
        <v>1</v>
      </c>
      <c r="J1417">
        <v>3.75</v>
      </c>
      <c r="M1417"/>
    </row>
    <row r="1418" spans="1:13" hidden="1" x14ac:dyDescent="0.25">
      <c r="A1418" t="s">
        <v>73</v>
      </c>
      <c r="B1418" t="s">
        <v>21</v>
      </c>
      <c r="C1418" s="2">
        <v>45650</v>
      </c>
      <c r="D1418" s="91">
        <v>5</v>
      </c>
      <c r="E1418" t="s">
        <v>23</v>
      </c>
      <c r="F1418">
        <v>4044116</v>
      </c>
      <c r="G1418" t="s">
        <v>252</v>
      </c>
      <c r="H1418">
        <v>5</v>
      </c>
      <c r="I1418">
        <v>0</v>
      </c>
      <c r="J1418">
        <v>0</v>
      </c>
      <c r="M1418"/>
    </row>
    <row r="1419" spans="1:13" hidden="1" x14ac:dyDescent="0.25">
      <c r="A1419" t="s">
        <v>73</v>
      </c>
      <c r="B1419" t="s">
        <v>18</v>
      </c>
      <c r="C1419" s="2">
        <v>45650</v>
      </c>
      <c r="D1419" s="91">
        <v>5</v>
      </c>
      <c r="E1419" t="s">
        <v>23</v>
      </c>
      <c r="F1419">
        <v>4044118</v>
      </c>
      <c r="G1419" t="s">
        <v>252</v>
      </c>
      <c r="H1419">
        <v>5</v>
      </c>
      <c r="I1419">
        <v>0</v>
      </c>
      <c r="J1419">
        <v>0</v>
      </c>
      <c r="M1419"/>
    </row>
    <row r="1420" spans="1:13" x14ac:dyDescent="0.25">
      <c r="A1420" t="s">
        <v>44</v>
      </c>
      <c r="B1420" t="s">
        <v>117</v>
      </c>
      <c r="C1420" s="2">
        <v>45646</v>
      </c>
      <c r="D1420" s="91">
        <v>0</v>
      </c>
      <c r="E1420" t="s">
        <v>23</v>
      </c>
      <c r="F1420">
        <v>4044119</v>
      </c>
      <c r="G1420" t="s">
        <v>252</v>
      </c>
      <c r="H1420">
        <v>3.75</v>
      </c>
      <c r="I1420">
        <v>1</v>
      </c>
      <c r="J1420">
        <v>3.75</v>
      </c>
      <c r="M1420"/>
    </row>
    <row r="1421" spans="1:13" x14ac:dyDescent="0.25">
      <c r="A1421" t="s">
        <v>44</v>
      </c>
      <c r="B1421" t="s">
        <v>145</v>
      </c>
      <c r="C1421" s="2">
        <v>45646</v>
      </c>
      <c r="D1421" s="91">
        <v>0</v>
      </c>
      <c r="E1421" t="s">
        <v>23</v>
      </c>
      <c r="F1421">
        <v>4044120</v>
      </c>
      <c r="G1421" t="s">
        <v>252</v>
      </c>
      <c r="H1421">
        <v>3.75</v>
      </c>
      <c r="I1421">
        <v>1</v>
      </c>
      <c r="J1421">
        <v>3.75</v>
      </c>
      <c r="M1421"/>
    </row>
    <row r="1422" spans="1:13" hidden="1" x14ac:dyDescent="0.25">
      <c r="A1422" t="s">
        <v>73</v>
      </c>
      <c r="B1422" t="s">
        <v>18</v>
      </c>
      <c r="C1422" s="2">
        <v>45644</v>
      </c>
      <c r="D1422" s="91">
        <v>0</v>
      </c>
      <c r="E1422" t="s">
        <v>23</v>
      </c>
      <c r="F1422">
        <v>4044124</v>
      </c>
      <c r="G1422" t="s">
        <v>252</v>
      </c>
      <c r="H1422">
        <v>0</v>
      </c>
      <c r="I1422">
        <v>0</v>
      </c>
      <c r="J1422">
        <v>0</v>
      </c>
      <c r="M1422"/>
    </row>
    <row r="1423" spans="1:13" x14ac:dyDescent="0.25">
      <c r="A1423" t="s">
        <v>44</v>
      </c>
      <c r="B1423" t="s">
        <v>132</v>
      </c>
      <c r="C1423" s="2">
        <v>45647</v>
      </c>
      <c r="D1423" s="91">
        <v>0</v>
      </c>
      <c r="E1423" t="s">
        <v>23</v>
      </c>
      <c r="F1423">
        <v>4044126</v>
      </c>
      <c r="G1423" t="s">
        <v>252</v>
      </c>
      <c r="H1423">
        <v>3.75</v>
      </c>
      <c r="I1423">
        <v>1</v>
      </c>
      <c r="J1423">
        <v>3.75</v>
      </c>
      <c r="M1423"/>
    </row>
    <row r="1424" spans="1:13" x14ac:dyDescent="0.25">
      <c r="A1424" t="s">
        <v>44</v>
      </c>
      <c r="B1424" t="s">
        <v>18</v>
      </c>
      <c r="C1424" s="2">
        <v>45644</v>
      </c>
      <c r="D1424" s="91">
        <v>0</v>
      </c>
      <c r="E1424" t="s">
        <v>20</v>
      </c>
      <c r="F1424">
        <v>4044127</v>
      </c>
      <c r="G1424" t="s">
        <v>252</v>
      </c>
      <c r="H1424">
        <v>0</v>
      </c>
      <c r="I1424">
        <v>0</v>
      </c>
      <c r="J1424">
        <v>0</v>
      </c>
      <c r="M1424"/>
    </row>
    <row r="1425" spans="1:13" x14ac:dyDescent="0.25">
      <c r="A1425" t="s">
        <v>44</v>
      </c>
      <c r="B1425" t="s">
        <v>117</v>
      </c>
      <c r="C1425" s="2">
        <v>45646</v>
      </c>
      <c r="D1425" s="91">
        <v>0</v>
      </c>
      <c r="E1425" t="s">
        <v>23</v>
      </c>
      <c r="F1425">
        <v>4044128</v>
      </c>
      <c r="G1425" t="s">
        <v>252</v>
      </c>
      <c r="H1425">
        <v>3.75</v>
      </c>
      <c r="I1425">
        <v>1</v>
      </c>
      <c r="J1425">
        <v>3.75</v>
      </c>
      <c r="M1425"/>
    </row>
    <row r="1426" spans="1:13" x14ac:dyDescent="0.25">
      <c r="A1426" t="s">
        <v>44</v>
      </c>
      <c r="B1426" t="s">
        <v>140</v>
      </c>
      <c r="C1426" s="2">
        <v>45647</v>
      </c>
      <c r="D1426" s="91">
        <v>0</v>
      </c>
      <c r="E1426" t="s">
        <v>23</v>
      </c>
      <c r="F1426">
        <v>4044129</v>
      </c>
      <c r="G1426" t="s">
        <v>252</v>
      </c>
      <c r="H1426">
        <v>3.75</v>
      </c>
      <c r="I1426">
        <v>1</v>
      </c>
      <c r="J1426">
        <v>3.75</v>
      </c>
      <c r="M1426"/>
    </row>
    <row r="1427" spans="1:13" x14ac:dyDescent="0.25">
      <c r="A1427" t="s">
        <v>44</v>
      </c>
      <c r="B1427" t="s">
        <v>117</v>
      </c>
      <c r="C1427" s="2">
        <v>45644</v>
      </c>
      <c r="D1427" s="91">
        <v>0</v>
      </c>
      <c r="E1427" t="s">
        <v>23</v>
      </c>
      <c r="F1427">
        <v>4044130</v>
      </c>
      <c r="G1427" t="s">
        <v>252</v>
      </c>
      <c r="H1427">
        <v>3.75</v>
      </c>
      <c r="I1427">
        <v>1</v>
      </c>
      <c r="J1427">
        <v>3.75</v>
      </c>
      <c r="M1427"/>
    </row>
    <row r="1428" spans="1:13" hidden="1" x14ac:dyDescent="0.25">
      <c r="A1428" t="s">
        <v>73</v>
      </c>
      <c r="B1428" t="s">
        <v>144</v>
      </c>
      <c r="C1428" s="2">
        <v>45645</v>
      </c>
      <c r="D1428" s="91">
        <v>0</v>
      </c>
      <c r="E1428" t="s">
        <v>37</v>
      </c>
      <c r="F1428">
        <v>4044131</v>
      </c>
      <c r="G1428" t="s">
        <v>252</v>
      </c>
      <c r="H1428">
        <v>0</v>
      </c>
      <c r="I1428">
        <v>0</v>
      </c>
      <c r="J1428">
        <v>0</v>
      </c>
      <c r="M1428"/>
    </row>
    <row r="1429" spans="1:13" x14ac:dyDescent="0.25">
      <c r="A1429" t="s">
        <v>44</v>
      </c>
      <c r="B1429" t="s">
        <v>18</v>
      </c>
      <c r="C1429" s="2">
        <v>45646</v>
      </c>
      <c r="D1429" s="91">
        <v>0</v>
      </c>
      <c r="E1429" t="s">
        <v>20</v>
      </c>
      <c r="F1429">
        <v>4044133</v>
      </c>
      <c r="G1429" t="s">
        <v>252</v>
      </c>
      <c r="H1429">
        <v>3.75</v>
      </c>
      <c r="I1429">
        <v>1</v>
      </c>
      <c r="J1429">
        <v>3.75</v>
      </c>
      <c r="M1429"/>
    </row>
    <row r="1430" spans="1:13" x14ac:dyDescent="0.25">
      <c r="A1430" t="s">
        <v>44</v>
      </c>
      <c r="B1430" t="s">
        <v>18</v>
      </c>
      <c r="C1430" s="2">
        <v>45646</v>
      </c>
      <c r="D1430" s="91">
        <v>0</v>
      </c>
      <c r="E1430" t="s">
        <v>20</v>
      </c>
      <c r="F1430">
        <v>4044135</v>
      </c>
      <c r="G1430" t="s">
        <v>252</v>
      </c>
      <c r="H1430">
        <v>3.75</v>
      </c>
      <c r="I1430">
        <v>1</v>
      </c>
      <c r="J1430">
        <v>3.75</v>
      </c>
      <c r="M1430"/>
    </row>
    <row r="1431" spans="1:13" x14ac:dyDescent="0.25">
      <c r="A1431" t="s">
        <v>44</v>
      </c>
      <c r="B1431" t="s">
        <v>117</v>
      </c>
      <c r="C1431" s="2">
        <v>45646</v>
      </c>
      <c r="D1431" s="91">
        <v>0</v>
      </c>
      <c r="E1431" t="s">
        <v>23</v>
      </c>
      <c r="F1431">
        <v>4044136</v>
      </c>
      <c r="G1431" t="s">
        <v>252</v>
      </c>
      <c r="H1431">
        <v>3.75</v>
      </c>
      <c r="I1431">
        <v>1</v>
      </c>
      <c r="J1431">
        <v>3.75</v>
      </c>
      <c r="M1431"/>
    </row>
    <row r="1432" spans="1:13" x14ac:dyDescent="0.25">
      <c r="A1432" t="s">
        <v>44</v>
      </c>
      <c r="B1432" t="s">
        <v>45</v>
      </c>
      <c r="C1432" s="2">
        <v>45646</v>
      </c>
      <c r="D1432" s="91">
        <v>0</v>
      </c>
      <c r="E1432" t="s">
        <v>23</v>
      </c>
      <c r="F1432">
        <v>4044137</v>
      </c>
      <c r="G1432" t="s">
        <v>252</v>
      </c>
      <c r="H1432">
        <v>3.75</v>
      </c>
      <c r="I1432">
        <v>1</v>
      </c>
      <c r="J1432">
        <v>3.75</v>
      </c>
      <c r="M1432"/>
    </row>
    <row r="1433" spans="1:13" hidden="1" x14ac:dyDescent="0.25">
      <c r="A1433" t="s">
        <v>44</v>
      </c>
      <c r="B1433" t="s">
        <v>134</v>
      </c>
      <c r="C1433" s="2">
        <v>45649</v>
      </c>
      <c r="D1433" s="91">
        <v>0</v>
      </c>
      <c r="E1433" t="s">
        <v>23</v>
      </c>
      <c r="F1433">
        <v>4044138</v>
      </c>
      <c r="G1433" t="s">
        <v>252</v>
      </c>
      <c r="H1433">
        <v>3.75</v>
      </c>
      <c r="I1433">
        <v>1</v>
      </c>
      <c r="J1433">
        <v>3.75</v>
      </c>
      <c r="M1433"/>
    </row>
    <row r="1434" spans="1:13" hidden="1" x14ac:dyDescent="0.25">
      <c r="A1434" t="s">
        <v>44</v>
      </c>
      <c r="B1434" t="s">
        <v>145</v>
      </c>
      <c r="C1434" s="2">
        <v>45649</v>
      </c>
      <c r="D1434" s="91">
        <v>0</v>
      </c>
      <c r="E1434" t="s">
        <v>23</v>
      </c>
      <c r="F1434">
        <v>4044139</v>
      </c>
      <c r="G1434" t="s">
        <v>252</v>
      </c>
      <c r="H1434">
        <v>3.75</v>
      </c>
      <c r="I1434">
        <v>1</v>
      </c>
      <c r="J1434">
        <v>3.75</v>
      </c>
      <c r="M1434"/>
    </row>
    <row r="1435" spans="1:13" hidden="1" x14ac:dyDescent="0.25">
      <c r="A1435" t="s">
        <v>73</v>
      </c>
      <c r="B1435" t="s">
        <v>18</v>
      </c>
      <c r="C1435" s="2">
        <v>45648</v>
      </c>
      <c r="D1435" s="91">
        <v>0</v>
      </c>
      <c r="E1435" t="s">
        <v>23</v>
      </c>
      <c r="F1435">
        <v>4044140</v>
      </c>
      <c r="G1435" t="s">
        <v>252</v>
      </c>
      <c r="H1435">
        <v>0</v>
      </c>
      <c r="I1435">
        <v>0</v>
      </c>
      <c r="J1435">
        <v>0</v>
      </c>
      <c r="M1435"/>
    </row>
    <row r="1436" spans="1:13" hidden="1" x14ac:dyDescent="0.25">
      <c r="A1436" t="s">
        <v>73</v>
      </c>
      <c r="B1436" t="s">
        <v>18</v>
      </c>
      <c r="C1436" s="2">
        <v>45646</v>
      </c>
      <c r="D1436" s="91">
        <v>5.5</v>
      </c>
      <c r="E1436" t="s">
        <v>23</v>
      </c>
      <c r="F1436">
        <v>4044142</v>
      </c>
      <c r="G1436" t="s">
        <v>252</v>
      </c>
      <c r="H1436">
        <v>5.5</v>
      </c>
      <c r="I1436">
        <v>0</v>
      </c>
      <c r="J1436">
        <v>0</v>
      </c>
      <c r="M1436"/>
    </row>
    <row r="1437" spans="1:13" hidden="1" x14ac:dyDescent="0.25">
      <c r="A1437" t="s">
        <v>75</v>
      </c>
      <c r="B1437" t="s">
        <v>138</v>
      </c>
      <c r="C1437" s="2">
        <v>45646</v>
      </c>
      <c r="D1437" s="91">
        <v>0</v>
      </c>
      <c r="E1437" t="s">
        <v>37</v>
      </c>
      <c r="F1437">
        <v>4044143</v>
      </c>
      <c r="G1437" t="s">
        <v>252</v>
      </c>
      <c r="H1437">
        <v>0</v>
      </c>
      <c r="I1437">
        <v>0</v>
      </c>
      <c r="J1437">
        <v>0</v>
      </c>
      <c r="M1437"/>
    </row>
    <row r="1438" spans="1:13" hidden="1" x14ac:dyDescent="0.25">
      <c r="A1438" t="s">
        <v>75</v>
      </c>
      <c r="B1438" t="s">
        <v>18</v>
      </c>
      <c r="C1438" s="2">
        <v>45645</v>
      </c>
      <c r="D1438" s="91">
        <v>5.5</v>
      </c>
      <c r="E1438" t="s">
        <v>23</v>
      </c>
      <c r="F1438">
        <v>4044146</v>
      </c>
      <c r="G1438" t="s">
        <v>252</v>
      </c>
      <c r="H1438">
        <v>5.5</v>
      </c>
      <c r="I1438">
        <v>0</v>
      </c>
      <c r="J1438">
        <v>0</v>
      </c>
      <c r="M1438"/>
    </row>
    <row r="1439" spans="1:13" hidden="1" x14ac:dyDescent="0.25">
      <c r="A1439" t="s">
        <v>75</v>
      </c>
      <c r="B1439" t="s">
        <v>142</v>
      </c>
      <c r="C1439" s="2">
        <v>45645</v>
      </c>
      <c r="D1439" s="91">
        <v>5</v>
      </c>
      <c r="E1439" t="s">
        <v>23</v>
      </c>
      <c r="F1439">
        <v>4044147</v>
      </c>
      <c r="G1439" t="s">
        <v>252</v>
      </c>
      <c r="H1439">
        <v>5</v>
      </c>
      <c r="I1439">
        <v>0</v>
      </c>
      <c r="J1439">
        <v>0</v>
      </c>
      <c r="M1439"/>
    </row>
    <row r="1440" spans="1:13" hidden="1" x14ac:dyDescent="0.25">
      <c r="A1440" t="s">
        <v>75</v>
      </c>
      <c r="B1440" t="s">
        <v>138</v>
      </c>
      <c r="C1440" s="2">
        <v>45645</v>
      </c>
      <c r="D1440" s="91">
        <v>5.5</v>
      </c>
      <c r="E1440" t="s">
        <v>37</v>
      </c>
      <c r="F1440">
        <v>4044150</v>
      </c>
      <c r="G1440" t="s">
        <v>252</v>
      </c>
      <c r="H1440">
        <v>5.5</v>
      </c>
      <c r="I1440">
        <v>0</v>
      </c>
      <c r="J1440">
        <v>0</v>
      </c>
      <c r="M1440"/>
    </row>
    <row r="1441" spans="1:13" hidden="1" x14ac:dyDescent="0.25">
      <c r="A1441" t="s">
        <v>75</v>
      </c>
      <c r="B1441" t="s">
        <v>139</v>
      </c>
      <c r="C1441" s="2">
        <v>45645</v>
      </c>
      <c r="D1441" s="91">
        <v>5</v>
      </c>
      <c r="E1441" t="s">
        <v>37</v>
      </c>
      <c r="F1441">
        <v>4044151</v>
      </c>
      <c r="G1441" t="s">
        <v>252</v>
      </c>
      <c r="H1441">
        <v>5</v>
      </c>
      <c r="I1441">
        <v>0</v>
      </c>
      <c r="J1441">
        <v>0</v>
      </c>
      <c r="M1441"/>
    </row>
    <row r="1442" spans="1:13" hidden="1" x14ac:dyDescent="0.25">
      <c r="A1442" t="s">
        <v>73</v>
      </c>
      <c r="B1442" t="s">
        <v>21</v>
      </c>
      <c r="C1442" s="2">
        <v>45645</v>
      </c>
      <c r="D1442" s="91">
        <v>0</v>
      </c>
      <c r="E1442" t="s">
        <v>23</v>
      </c>
      <c r="F1442">
        <v>4044153</v>
      </c>
      <c r="G1442" t="s">
        <v>252</v>
      </c>
      <c r="H1442">
        <v>5</v>
      </c>
      <c r="I1442">
        <v>1</v>
      </c>
      <c r="J1442">
        <v>5</v>
      </c>
      <c r="M1442"/>
    </row>
    <row r="1443" spans="1:13" hidden="1" x14ac:dyDescent="0.25">
      <c r="A1443" t="s">
        <v>75</v>
      </c>
      <c r="B1443" t="s">
        <v>18</v>
      </c>
      <c r="C1443" s="2">
        <v>45648</v>
      </c>
      <c r="D1443" s="91">
        <v>5</v>
      </c>
      <c r="E1443" t="s">
        <v>23</v>
      </c>
      <c r="F1443">
        <v>4044154</v>
      </c>
      <c r="G1443" t="s">
        <v>252</v>
      </c>
      <c r="H1443">
        <v>5</v>
      </c>
      <c r="I1443">
        <v>0</v>
      </c>
      <c r="J1443">
        <v>0</v>
      </c>
      <c r="M1443"/>
    </row>
    <row r="1444" spans="1:13" hidden="1" x14ac:dyDescent="0.25">
      <c r="A1444" t="s">
        <v>75</v>
      </c>
      <c r="B1444" t="s">
        <v>136</v>
      </c>
      <c r="C1444" s="2">
        <v>45648</v>
      </c>
      <c r="D1444" s="91">
        <v>5.5</v>
      </c>
      <c r="E1444" t="s">
        <v>23</v>
      </c>
      <c r="F1444">
        <v>4044155</v>
      </c>
      <c r="G1444" t="s">
        <v>252</v>
      </c>
      <c r="H1444">
        <v>5.5</v>
      </c>
      <c r="I1444">
        <v>0</v>
      </c>
      <c r="J1444">
        <v>0</v>
      </c>
      <c r="M1444"/>
    </row>
    <row r="1445" spans="1:13" hidden="1" x14ac:dyDescent="0.25">
      <c r="A1445" t="s">
        <v>75</v>
      </c>
      <c r="B1445" t="s">
        <v>18</v>
      </c>
      <c r="C1445" s="2">
        <v>45646</v>
      </c>
      <c r="D1445" s="91">
        <v>5</v>
      </c>
      <c r="E1445" t="s">
        <v>23</v>
      </c>
      <c r="F1445">
        <v>4044158</v>
      </c>
      <c r="G1445" t="s">
        <v>252</v>
      </c>
      <c r="H1445">
        <v>5</v>
      </c>
      <c r="I1445">
        <v>0</v>
      </c>
      <c r="J1445">
        <v>0</v>
      </c>
      <c r="M1445"/>
    </row>
    <row r="1446" spans="1:13" hidden="1" x14ac:dyDescent="0.25">
      <c r="A1446" t="s">
        <v>73</v>
      </c>
      <c r="B1446" t="s">
        <v>141</v>
      </c>
      <c r="C1446" s="2">
        <v>45645</v>
      </c>
      <c r="D1446" s="91">
        <v>0</v>
      </c>
      <c r="E1446" t="s">
        <v>23</v>
      </c>
      <c r="F1446">
        <v>4044161</v>
      </c>
      <c r="G1446" t="s">
        <v>252</v>
      </c>
      <c r="H1446">
        <v>0</v>
      </c>
      <c r="I1446">
        <v>0</v>
      </c>
      <c r="J1446">
        <v>0</v>
      </c>
      <c r="M1446"/>
    </row>
    <row r="1447" spans="1:13" hidden="1" x14ac:dyDescent="0.25">
      <c r="A1447" t="s">
        <v>75</v>
      </c>
      <c r="B1447" t="s">
        <v>21</v>
      </c>
      <c r="C1447" s="2">
        <v>45650</v>
      </c>
      <c r="D1447" s="91">
        <v>0</v>
      </c>
      <c r="E1447" t="s">
        <v>23</v>
      </c>
      <c r="F1447">
        <v>4044163</v>
      </c>
      <c r="G1447" t="s">
        <v>252</v>
      </c>
      <c r="H1447">
        <v>5</v>
      </c>
      <c r="I1447">
        <v>1</v>
      </c>
      <c r="J1447">
        <v>5</v>
      </c>
      <c r="M1447"/>
    </row>
    <row r="1448" spans="1:13" hidden="1" x14ac:dyDescent="0.25">
      <c r="A1448" t="s">
        <v>75</v>
      </c>
      <c r="B1448" t="s">
        <v>144</v>
      </c>
      <c r="C1448" s="2">
        <v>45650</v>
      </c>
      <c r="D1448" s="91">
        <v>5.5</v>
      </c>
      <c r="E1448" t="s">
        <v>37</v>
      </c>
      <c r="F1448">
        <v>4044164</v>
      </c>
      <c r="G1448" t="s">
        <v>252</v>
      </c>
      <c r="H1448">
        <v>5.5</v>
      </c>
      <c r="I1448">
        <v>0</v>
      </c>
      <c r="J1448">
        <v>0</v>
      </c>
      <c r="M1448"/>
    </row>
    <row r="1449" spans="1:13" x14ac:dyDescent="0.25">
      <c r="A1449" t="s">
        <v>44</v>
      </c>
      <c r="B1449" t="s">
        <v>134</v>
      </c>
      <c r="C1449" s="2">
        <v>45644</v>
      </c>
      <c r="D1449" s="91">
        <v>0</v>
      </c>
      <c r="E1449" t="s">
        <v>23</v>
      </c>
      <c r="F1449">
        <v>4044167</v>
      </c>
      <c r="G1449" t="s">
        <v>252</v>
      </c>
      <c r="H1449">
        <v>3.75</v>
      </c>
      <c r="I1449">
        <v>1</v>
      </c>
      <c r="J1449">
        <v>3.75</v>
      </c>
      <c r="M1449"/>
    </row>
    <row r="1450" spans="1:13" hidden="1" x14ac:dyDescent="0.25">
      <c r="A1450" t="s">
        <v>73</v>
      </c>
      <c r="B1450" t="s">
        <v>136</v>
      </c>
      <c r="C1450" s="2">
        <v>45650</v>
      </c>
      <c r="D1450" s="91">
        <v>5</v>
      </c>
      <c r="E1450" t="s">
        <v>37</v>
      </c>
      <c r="F1450">
        <v>4044168</v>
      </c>
      <c r="G1450" t="s">
        <v>252</v>
      </c>
      <c r="H1450">
        <v>5</v>
      </c>
      <c r="I1450">
        <v>0</v>
      </c>
      <c r="J1450">
        <v>0</v>
      </c>
      <c r="M1450"/>
    </row>
    <row r="1451" spans="1:13" x14ac:dyDescent="0.25">
      <c r="A1451" t="s">
        <v>44</v>
      </c>
      <c r="B1451" t="s">
        <v>45</v>
      </c>
      <c r="C1451" s="2">
        <v>45645</v>
      </c>
      <c r="D1451" s="91">
        <v>0</v>
      </c>
      <c r="E1451" t="s">
        <v>23</v>
      </c>
      <c r="F1451">
        <v>4044169</v>
      </c>
      <c r="G1451" t="s">
        <v>252</v>
      </c>
      <c r="H1451">
        <v>0</v>
      </c>
      <c r="I1451">
        <v>0</v>
      </c>
      <c r="J1451">
        <v>0</v>
      </c>
      <c r="M1451"/>
    </row>
    <row r="1452" spans="1:13" x14ac:dyDescent="0.25">
      <c r="A1452" t="s">
        <v>44</v>
      </c>
      <c r="B1452" t="s">
        <v>18</v>
      </c>
      <c r="C1452" s="2">
        <v>45645</v>
      </c>
      <c r="D1452" s="91">
        <v>0</v>
      </c>
      <c r="E1452" t="s">
        <v>20</v>
      </c>
      <c r="F1452">
        <v>4044170</v>
      </c>
      <c r="G1452" t="s">
        <v>252</v>
      </c>
      <c r="H1452">
        <v>3.75</v>
      </c>
      <c r="I1452">
        <v>1</v>
      </c>
      <c r="J1452">
        <v>3.75</v>
      </c>
      <c r="M1452"/>
    </row>
    <row r="1453" spans="1:13" x14ac:dyDescent="0.25">
      <c r="A1453" t="s">
        <v>44</v>
      </c>
      <c r="B1453" t="s">
        <v>117</v>
      </c>
      <c r="C1453" s="2">
        <v>45645</v>
      </c>
      <c r="D1453" s="91">
        <v>0</v>
      </c>
      <c r="E1453" t="s">
        <v>23</v>
      </c>
      <c r="F1453">
        <v>4044171</v>
      </c>
      <c r="G1453" t="s">
        <v>252</v>
      </c>
      <c r="H1453">
        <v>3.75</v>
      </c>
      <c r="I1453">
        <v>1</v>
      </c>
      <c r="J1453">
        <v>3.75</v>
      </c>
      <c r="M1453"/>
    </row>
    <row r="1454" spans="1:13" x14ac:dyDescent="0.25">
      <c r="A1454" t="s">
        <v>44</v>
      </c>
      <c r="B1454" t="s">
        <v>45</v>
      </c>
      <c r="C1454" s="2">
        <v>45645</v>
      </c>
      <c r="D1454" s="91">
        <v>3.75</v>
      </c>
      <c r="E1454" t="s">
        <v>23</v>
      </c>
      <c r="F1454">
        <v>4044175</v>
      </c>
      <c r="G1454" t="s">
        <v>252</v>
      </c>
      <c r="H1454">
        <v>3.75</v>
      </c>
      <c r="I1454">
        <v>0</v>
      </c>
      <c r="J1454">
        <v>0</v>
      </c>
      <c r="M1454"/>
    </row>
    <row r="1455" spans="1:13" hidden="1" x14ac:dyDescent="0.25">
      <c r="A1455" t="s">
        <v>73</v>
      </c>
      <c r="B1455" t="s">
        <v>138</v>
      </c>
      <c r="C1455" s="2">
        <v>45645</v>
      </c>
      <c r="D1455" s="91">
        <v>0</v>
      </c>
      <c r="E1455" t="s">
        <v>37</v>
      </c>
      <c r="F1455">
        <v>4044183</v>
      </c>
      <c r="G1455" t="s">
        <v>252</v>
      </c>
      <c r="H1455">
        <v>0</v>
      </c>
      <c r="I1455">
        <v>0</v>
      </c>
      <c r="J1455">
        <v>0</v>
      </c>
      <c r="M1455"/>
    </row>
    <row r="1456" spans="1:13" hidden="1" x14ac:dyDescent="0.25">
      <c r="A1456" t="s">
        <v>73</v>
      </c>
      <c r="B1456" t="s">
        <v>18</v>
      </c>
      <c r="C1456" s="2">
        <v>45644</v>
      </c>
      <c r="D1456" s="91">
        <v>5</v>
      </c>
      <c r="E1456" t="s">
        <v>23</v>
      </c>
      <c r="F1456">
        <v>4044187</v>
      </c>
      <c r="G1456" t="s">
        <v>252</v>
      </c>
      <c r="H1456">
        <v>5</v>
      </c>
      <c r="I1456">
        <v>0</v>
      </c>
      <c r="J1456">
        <v>0</v>
      </c>
      <c r="M1456"/>
    </row>
    <row r="1457" spans="1:13" hidden="1" x14ac:dyDescent="0.25">
      <c r="A1457" t="s">
        <v>73</v>
      </c>
      <c r="B1457" t="s">
        <v>65</v>
      </c>
      <c r="C1457" s="2">
        <v>45645</v>
      </c>
      <c r="D1457" s="91">
        <v>0</v>
      </c>
      <c r="E1457" t="s">
        <v>23</v>
      </c>
      <c r="F1457">
        <v>4044194</v>
      </c>
      <c r="G1457" t="s">
        <v>252</v>
      </c>
      <c r="H1457">
        <v>0</v>
      </c>
      <c r="I1457">
        <v>0</v>
      </c>
      <c r="J1457">
        <v>0</v>
      </c>
      <c r="M1457"/>
    </row>
    <row r="1458" spans="1:13" hidden="1" x14ac:dyDescent="0.25">
      <c r="A1458" t="s">
        <v>73</v>
      </c>
      <c r="B1458" t="s">
        <v>136</v>
      </c>
      <c r="C1458" s="2">
        <v>45645</v>
      </c>
      <c r="D1458" s="91">
        <v>5</v>
      </c>
      <c r="E1458" t="s">
        <v>23</v>
      </c>
      <c r="F1458">
        <v>4044195</v>
      </c>
      <c r="G1458" t="s">
        <v>252</v>
      </c>
      <c r="H1458">
        <v>5</v>
      </c>
      <c r="I1458">
        <v>0</v>
      </c>
      <c r="J1458">
        <v>0</v>
      </c>
      <c r="M1458"/>
    </row>
    <row r="1459" spans="1:13" hidden="1" x14ac:dyDescent="0.25">
      <c r="A1459" t="s">
        <v>73</v>
      </c>
      <c r="B1459" t="s">
        <v>136</v>
      </c>
      <c r="C1459" s="2">
        <v>45645</v>
      </c>
      <c r="D1459" s="91">
        <v>0</v>
      </c>
      <c r="E1459" t="s">
        <v>23</v>
      </c>
      <c r="F1459">
        <v>4044197</v>
      </c>
      <c r="G1459" t="s">
        <v>252</v>
      </c>
      <c r="H1459">
        <v>0</v>
      </c>
      <c r="I1459">
        <v>0</v>
      </c>
      <c r="J1459">
        <v>0</v>
      </c>
      <c r="M1459"/>
    </row>
    <row r="1460" spans="1:13" hidden="1" x14ac:dyDescent="0.25">
      <c r="A1460" t="s">
        <v>73</v>
      </c>
      <c r="B1460" t="s">
        <v>21</v>
      </c>
      <c r="C1460" s="2">
        <v>45645</v>
      </c>
      <c r="D1460" s="91">
        <v>0</v>
      </c>
      <c r="E1460" t="s">
        <v>23</v>
      </c>
      <c r="F1460">
        <v>4044198</v>
      </c>
      <c r="G1460" t="s">
        <v>252</v>
      </c>
      <c r="H1460">
        <v>0</v>
      </c>
      <c r="I1460">
        <v>0</v>
      </c>
      <c r="J1460">
        <v>0</v>
      </c>
      <c r="M1460"/>
    </row>
    <row r="1461" spans="1:13" hidden="1" x14ac:dyDescent="0.25">
      <c r="A1461" t="s">
        <v>73</v>
      </c>
      <c r="B1461" t="s">
        <v>65</v>
      </c>
      <c r="C1461" s="2">
        <v>45645</v>
      </c>
      <c r="D1461" s="91">
        <v>0</v>
      </c>
      <c r="E1461" t="s">
        <v>23</v>
      </c>
      <c r="F1461">
        <v>4044199</v>
      </c>
      <c r="G1461" t="s">
        <v>252</v>
      </c>
      <c r="H1461">
        <v>0</v>
      </c>
      <c r="I1461">
        <v>0</v>
      </c>
      <c r="J1461">
        <v>0</v>
      </c>
      <c r="M1461"/>
    </row>
    <row r="1462" spans="1:13" hidden="1" x14ac:dyDescent="0.25">
      <c r="A1462" t="s">
        <v>73</v>
      </c>
      <c r="B1462" t="s">
        <v>144</v>
      </c>
      <c r="C1462" s="2">
        <v>45645</v>
      </c>
      <c r="D1462" s="91">
        <v>0</v>
      </c>
      <c r="E1462" t="s">
        <v>37</v>
      </c>
      <c r="F1462">
        <v>4044201</v>
      </c>
      <c r="G1462" t="s">
        <v>252</v>
      </c>
      <c r="H1462">
        <v>0</v>
      </c>
      <c r="I1462">
        <v>0</v>
      </c>
      <c r="J1462">
        <v>0</v>
      </c>
      <c r="M1462"/>
    </row>
    <row r="1463" spans="1:13" hidden="1" x14ac:dyDescent="0.25">
      <c r="A1463" t="s">
        <v>73</v>
      </c>
      <c r="B1463" t="s">
        <v>18</v>
      </c>
      <c r="C1463" s="2">
        <v>45645</v>
      </c>
      <c r="D1463" s="91">
        <v>5</v>
      </c>
      <c r="E1463" t="s">
        <v>20</v>
      </c>
      <c r="F1463">
        <v>4044202</v>
      </c>
      <c r="G1463" t="s">
        <v>252</v>
      </c>
      <c r="H1463">
        <v>5</v>
      </c>
      <c r="I1463">
        <v>0</v>
      </c>
      <c r="J1463">
        <v>0</v>
      </c>
      <c r="M1463"/>
    </row>
    <row r="1464" spans="1:13" hidden="1" x14ac:dyDescent="0.25">
      <c r="A1464" t="s">
        <v>73</v>
      </c>
      <c r="B1464" t="s">
        <v>65</v>
      </c>
      <c r="C1464" s="2">
        <v>45645</v>
      </c>
      <c r="D1464" s="91">
        <v>0</v>
      </c>
      <c r="E1464" t="s">
        <v>23</v>
      </c>
      <c r="F1464">
        <v>4044205</v>
      </c>
      <c r="G1464" t="s">
        <v>252</v>
      </c>
      <c r="H1464">
        <v>0</v>
      </c>
      <c r="I1464">
        <v>0</v>
      </c>
      <c r="J1464">
        <v>0</v>
      </c>
      <c r="M1464"/>
    </row>
    <row r="1465" spans="1:13" hidden="1" x14ac:dyDescent="0.25">
      <c r="A1465" t="s">
        <v>73</v>
      </c>
      <c r="B1465" t="s">
        <v>136</v>
      </c>
      <c r="C1465" s="2">
        <v>45645</v>
      </c>
      <c r="D1465" s="91">
        <v>5</v>
      </c>
      <c r="E1465" t="s">
        <v>23</v>
      </c>
      <c r="F1465">
        <v>4044206</v>
      </c>
      <c r="G1465" t="s">
        <v>252</v>
      </c>
      <c r="H1465">
        <v>5</v>
      </c>
      <c r="I1465">
        <v>0</v>
      </c>
      <c r="J1465">
        <v>0</v>
      </c>
      <c r="M1465"/>
    </row>
    <row r="1466" spans="1:13" x14ac:dyDescent="0.25">
      <c r="A1466" t="s">
        <v>44</v>
      </c>
      <c r="B1466" t="s">
        <v>117</v>
      </c>
      <c r="C1466" s="2">
        <v>45645</v>
      </c>
      <c r="D1466" s="91">
        <v>3.75</v>
      </c>
      <c r="E1466" t="s">
        <v>23</v>
      </c>
      <c r="F1466">
        <v>4044208</v>
      </c>
      <c r="G1466" t="s">
        <v>252</v>
      </c>
      <c r="H1466">
        <v>3.75</v>
      </c>
      <c r="I1466">
        <v>0</v>
      </c>
      <c r="J1466">
        <v>0</v>
      </c>
      <c r="M1466"/>
    </row>
    <row r="1467" spans="1:13" hidden="1" x14ac:dyDescent="0.25">
      <c r="A1467" t="s">
        <v>75</v>
      </c>
      <c r="B1467" t="s">
        <v>136</v>
      </c>
      <c r="C1467" s="2">
        <v>45644</v>
      </c>
      <c r="D1467" s="91">
        <v>0</v>
      </c>
      <c r="E1467" t="s">
        <v>37</v>
      </c>
      <c r="F1467">
        <v>4044211</v>
      </c>
      <c r="G1467" t="s">
        <v>252</v>
      </c>
      <c r="H1467">
        <v>0</v>
      </c>
      <c r="I1467">
        <v>0</v>
      </c>
      <c r="J1467">
        <v>0</v>
      </c>
      <c r="M1467"/>
    </row>
    <row r="1468" spans="1:13" hidden="1" x14ac:dyDescent="0.25">
      <c r="A1468" t="s">
        <v>75</v>
      </c>
      <c r="B1468" t="s">
        <v>136</v>
      </c>
      <c r="C1468" s="2">
        <v>45645</v>
      </c>
      <c r="D1468" s="91">
        <v>0</v>
      </c>
      <c r="E1468" t="s">
        <v>37</v>
      </c>
      <c r="F1468">
        <v>4044212</v>
      </c>
      <c r="G1468" t="s">
        <v>252</v>
      </c>
      <c r="H1468">
        <v>0</v>
      </c>
      <c r="I1468">
        <v>0</v>
      </c>
      <c r="J1468">
        <v>0</v>
      </c>
      <c r="M1468"/>
    </row>
    <row r="1469" spans="1:13" hidden="1" x14ac:dyDescent="0.25">
      <c r="A1469" t="s">
        <v>75</v>
      </c>
      <c r="B1469" t="s">
        <v>18</v>
      </c>
      <c r="C1469" s="2">
        <v>45650</v>
      </c>
      <c r="D1469" s="91">
        <v>0</v>
      </c>
      <c r="E1469" t="s">
        <v>20</v>
      </c>
      <c r="F1469">
        <v>4044216</v>
      </c>
      <c r="G1469" t="s">
        <v>252</v>
      </c>
      <c r="H1469">
        <v>0</v>
      </c>
      <c r="I1469">
        <v>0</v>
      </c>
      <c r="J1469">
        <v>0</v>
      </c>
      <c r="M1469"/>
    </row>
    <row r="1470" spans="1:13" hidden="1" x14ac:dyDescent="0.25">
      <c r="A1470" t="s">
        <v>73</v>
      </c>
      <c r="B1470" t="s">
        <v>139</v>
      </c>
      <c r="C1470" s="2">
        <v>45649</v>
      </c>
      <c r="D1470" s="91">
        <v>5</v>
      </c>
      <c r="E1470" t="s">
        <v>37</v>
      </c>
      <c r="F1470">
        <v>4044223</v>
      </c>
      <c r="G1470" t="s">
        <v>252</v>
      </c>
      <c r="H1470">
        <v>5</v>
      </c>
      <c r="I1470">
        <v>0</v>
      </c>
      <c r="J1470">
        <v>0</v>
      </c>
      <c r="M1470"/>
    </row>
    <row r="1471" spans="1:13" hidden="1" x14ac:dyDescent="0.25">
      <c r="A1471" t="s">
        <v>73</v>
      </c>
      <c r="B1471" t="s">
        <v>18</v>
      </c>
      <c r="C1471" s="2">
        <v>45644</v>
      </c>
      <c r="D1471" s="91">
        <v>5</v>
      </c>
      <c r="E1471" t="s">
        <v>23</v>
      </c>
      <c r="F1471">
        <v>4044225</v>
      </c>
      <c r="G1471" t="s">
        <v>252</v>
      </c>
      <c r="H1471">
        <v>5</v>
      </c>
      <c r="I1471">
        <v>0</v>
      </c>
      <c r="J1471">
        <v>0</v>
      </c>
      <c r="M1471"/>
    </row>
    <row r="1472" spans="1:13" hidden="1" x14ac:dyDescent="0.25">
      <c r="A1472" t="s">
        <v>44</v>
      </c>
      <c r="B1472" t="s">
        <v>145</v>
      </c>
      <c r="C1472" s="2">
        <v>45649</v>
      </c>
      <c r="D1472" s="91">
        <v>0</v>
      </c>
      <c r="E1472" t="s">
        <v>23</v>
      </c>
      <c r="F1472">
        <v>4044229</v>
      </c>
      <c r="G1472" t="s">
        <v>252</v>
      </c>
      <c r="H1472">
        <v>3.75</v>
      </c>
      <c r="I1472">
        <v>1</v>
      </c>
      <c r="J1472">
        <v>3.75</v>
      </c>
      <c r="M1472"/>
    </row>
    <row r="1473" spans="1:13" hidden="1" x14ac:dyDescent="0.25">
      <c r="A1473" t="s">
        <v>44</v>
      </c>
      <c r="B1473" t="s">
        <v>45</v>
      </c>
      <c r="C1473" s="2">
        <v>45649</v>
      </c>
      <c r="D1473" s="91">
        <v>0</v>
      </c>
      <c r="E1473" t="s">
        <v>23</v>
      </c>
      <c r="F1473">
        <v>4044230</v>
      </c>
      <c r="G1473" t="s">
        <v>252</v>
      </c>
      <c r="H1473">
        <v>0</v>
      </c>
      <c r="I1473">
        <v>0</v>
      </c>
      <c r="J1473">
        <v>0</v>
      </c>
      <c r="M1473"/>
    </row>
    <row r="1474" spans="1:13" hidden="1" x14ac:dyDescent="0.25">
      <c r="A1474" t="s">
        <v>75</v>
      </c>
      <c r="B1474" t="s">
        <v>65</v>
      </c>
      <c r="C1474" s="2">
        <v>45644</v>
      </c>
      <c r="D1474" s="91">
        <v>3.75</v>
      </c>
      <c r="E1474" t="s">
        <v>23</v>
      </c>
      <c r="F1474">
        <v>4044231</v>
      </c>
      <c r="G1474" t="s">
        <v>252</v>
      </c>
      <c r="H1474">
        <v>3.75</v>
      </c>
      <c r="I1474">
        <v>0</v>
      </c>
      <c r="J1474">
        <v>0</v>
      </c>
      <c r="M1474"/>
    </row>
    <row r="1475" spans="1:13" hidden="1" x14ac:dyDescent="0.25">
      <c r="A1475" t="s">
        <v>44</v>
      </c>
      <c r="B1475" t="s">
        <v>117</v>
      </c>
      <c r="C1475" s="2">
        <v>45649</v>
      </c>
      <c r="D1475" s="91">
        <v>0</v>
      </c>
      <c r="E1475" t="s">
        <v>23</v>
      </c>
      <c r="F1475">
        <v>4044232</v>
      </c>
      <c r="G1475" t="s">
        <v>252</v>
      </c>
      <c r="H1475">
        <v>3.75</v>
      </c>
      <c r="I1475">
        <v>1</v>
      </c>
      <c r="J1475">
        <v>3.75</v>
      </c>
      <c r="M1475"/>
    </row>
    <row r="1476" spans="1:13" hidden="1" x14ac:dyDescent="0.25">
      <c r="A1476" t="s">
        <v>75</v>
      </c>
      <c r="B1476" t="s">
        <v>143</v>
      </c>
      <c r="C1476" s="2">
        <v>45644</v>
      </c>
      <c r="D1476" s="91">
        <v>5</v>
      </c>
      <c r="E1476" t="s">
        <v>23</v>
      </c>
      <c r="F1476">
        <v>4044233</v>
      </c>
      <c r="G1476" t="s">
        <v>252</v>
      </c>
      <c r="H1476">
        <v>5</v>
      </c>
      <c r="I1476">
        <v>0</v>
      </c>
      <c r="J1476">
        <v>0</v>
      </c>
      <c r="M1476"/>
    </row>
    <row r="1477" spans="1:13" hidden="1" x14ac:dyDescent="0.25">
      <c r="A1477" t="s">
        <v>44</v>
      </c>
      <c r="B1477" t="s">
        <v>45</v>
      </c>
      <c r="C1477" s="2">
        <v>45649</v>
      </c>
      <c r="D1477" s="91">
        <v>0</v>
      </c>
      <c r="E1477" t="s">
        <v>23</v>
      </c>
      <c r="F1477">
        <v>4044234</v>
      </c>
      <c r="G1477" t="s">
        <v>252</v>
      </c>
      <c r="H1477">
        <v>3.75</v>
      </c>
      <c r="I1477">
        <v>1</v>
      </c>
      <c r="J1477">
        <v>3.75</v>
      </c>
      <c r="M1477"/>
    </row>
    <row r="1478" spans="1:13" hidden="1" x14ac:dyDescent="0.25">
      <c r="A1478" t="s">
        <v>44</v>
      </c>
      <c r="B1478" t="s">
        <v>145</v>
      </c>
      <c r="C1478" s="2">
        <v>45649</v>
      </c>
      <c r="D1478" s="91">
        <v>0</v>
      </c>
      <c r="E1478" t="s">
        <v>23</v>
      </c>
      <c r="F1478">
        <v>4044235</v>
      </c>
      <c r="G1478" t="s">
        <v>252</v>
      </c>
      <c r="H1478">
        <v>0</v>
      </c>
      <c r="I1478">
        <v>0</v>
      </c>
      <c r="J1478">
        <v>0</v>
      </c>
      <c r="M1478"/>
    </row>
    <row r="1479" spans="1:13" hidden="1" x14ac:dyDescent="0.25">
      <c r="A1479" t="s">
        <v>44</v>
      </c>
      <c r="B1479" t="s">
        <v>117</v>
      </c>
      <c r="C1479" s="2">
        <v>45649</v>
      </c>
      <c r="D1479" s="91">
        <v>0</v>
      </c>
      <c r="E1479" t="s">
        <v>23</v>
      </c>
      <c r="F1479">
        <v>4044236</v>
      </c>
      <c r="G1479" t="s">
        <v>252</v>
      </c>
      <c r="H1479">
        <v>3.75</v>
      </c>
      <c r="I1479">
        <v>1</v>
      </c>
      <c r="J1479">
        <v>3.75</v>
      </c>
      <c r="M1479"/>
    </row>
    <row r="1480" spans="1:13" hidden="1" x14ac:dyDescent="0.25">
      <c r="A1480" t="s">
        <v>75</v>
      </c>
      <c r="B1480" t="s">
        <v>143</v>
      </c>
      <c r="C1480" s="2">
        <v>45644</v>
      </c>
      <c r="D1480" s="91">
        <v>5.5</v>
      </c>
      <c r="E1480" t="s">
        <v>23</v>
      </c>
      <c r="F1480">
        <v>4044238</v>
      </c>
      <c r="G1480" t="s">
        <v>252</v>
      </c>
      <c r="H1480">
        <v>5.5</v>
      </c>
      <c r="I1480">
        <v>0</v>
      </c>
      <c r="J1480">
        <v>0</v>
      </c>
      <c r="M1480"/>
    </row>
    <row r="1481" spans="1:13" hidden="1" x14ac:dyDescent="0.25">
      <c r="A1481" t="s">
        <v>75</v>
      </c>
      <c r="B1481" t="s">
        <v>136</v>
      </c>
      <c r="C1481" s="2">
        <v>45643</v>
      </c>
      <c r="D1481" s="91">
        <v>5.5</v>
      </c>
      <c r="E1481" t="s">
        <v>37</v>
      </c>
      <c r="F1481">
        <v>4044243</v>
      </c>
      <c r="G1481" t="s">
        <v>252</v>
      </c>
      <c r="H1481">
        <v>5.5</v>
      </c>
      <c r="I1481">
        <v>0</v>
      </c>
      <c r="J1481">
        <v>0</v>
      </c>
      <c r="M1481"/>
    </row>
    <row r="1482" spans="1:13" hidden="1" x14ac:dyDescent="0.25">
      <c r="A1482" t="s">
        <v>73</v>
      </c>
      <c r="B1482" t="s">
        <v>140</v>
      </c>
      <c r="C1482" s="2">
        <v>45646</v>
      </c>
      <c r="D1482" s="91">
        <v>0</v>
      </c>
      <c r="E1482" t="s">
        <v>23</v>
      </c>
      <c r="F1482">
        <v>4044245</v>
      </c>
      <c r="G1482" t="s">
        <v>252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44</v>
      </c>
      <c r="B1483" t="s">
        <v>18</v>
      </c>
      <c r="C1483" s="2">
        <v>45646</v>
      </c>
      <c r="D1483" s="91">
        <v>0</v>
      </c>
      <c r="E1483" t="s">
        <v>20</v>
      </c>
      <c r="F1483">
        <v>4044247</v>
      </c>
      <c r="G1483" t="s">
        <v>252</v>
      </c>
      <c r="H1483">
        <v>3.75</v>
      </c>
      <c r="I1483">
        <v>1</v>
      </c>
      <c r="J1483">
        <v>3.75</v>
      </c>
      <c r="M1483"/>
    </row>
    <row r="1484" spans="1:13" x14ac:dyDescent="0.25">
      <c r="A1484" t="s">
        <v>44</v>
      </c>
      <c r="B1484" t="s">
        <v>18</v>
      </c>
      <c r="C1484" s="2">
        <v>45646</v>
      </c>
      <c r="D1484" s="91">
        <v>0</v>
      </c>
      <c r="E1484" t="s">
        <v>20</v>
      </c>
      <c r="F1484">
        <v>4044250</v>
      </c>
      <c r="G1484" t="s">
        <v>252</v>
      </c>
      <c r="H1484">
        <v>3.75</v>
      </c>
      <c r="I1484">
        <v>1</v>
      </c>
      <c r="J1484">
        <v>3.75</v>
      </c>
      <c r="M1484"/>
    </row>
    <row r="1485" spans="1:13" x14ac:dyDescent="0.25">
      <c r="A1485" t="s">
        <v>44</v>
      </c>
      <c r="B1485" t="s">
        <v>134</v>
      </c>
      <c r="C1485" s="2">
        <v>45644</v>
      </c>
      <c r="D1485" s="91">
        <v>0</v>
      </c>
      <c r="E1485" t="s">
        <v>23</v>
      </c>
      <c r="F1485">
        <v>4044251</v>
      </c>
      <c r="G1485" t="s">
        <v>252</v>
      </c>
      <c r="H1485">
        <v>3.75</v>
      </c>
      <c r="I1485">
        <v>1</v>
      </c>
      <c r="J1485">
        <v>3.75</v>
      </c>
      <c r="M1485"/>
    </row>
    <row r="1486" spans="1:13" x14ac:dyDescent="0.25">
      <c r="A1486" t="s">
        <v>44</v>
      </c>
      <c r="B1486" t="s">
        <v>45</v>
      </c>
      <c r="C1486" s="2">
        <v>45644</v>
      </c>
      <c r="D1486" s="91">
        <v>0</v>
      </c>
      <c r="E1486" t="s">
        <v>23</v>
      </c>
      <c r="F1486">
        <v>4044252</v>
      </c>
      <c r="G1486" t="s">
        <v>252</v>
      </c>
      <c r="H1486">
        <v>3.75</v>
      </c>
      <c r="I1486">
        <v>1</v>
      </c>
      <c r="J1486">
        <v>3.75</v>
      </c>
      <c r="M1486"/>
    </row>
    <row r="1487" spans="1:13" x14ac:dyDescent="0.25">
      <c r="A1487" t="s">
        <v>44</v>
      </c>
      <c r="B1487" t="s">
        <v>134</v>
      </c>
      <c r="C1487" s="2">
        <v>45644</v>
      </c>
      <c r="D1487" s="91">
        <v>0</v>
      </c>
      <c r="E1487" t="s">
        <v>23</v>
      </c>
      <c r="F1487">
        <v>4044253</v>
      </c>
      <c r="G1487" t="s">
        <v>252</v>
      </c>
      <c r="H1487">
        <v>3.75</v>
      </c>
      <c r="I1487">
        <v>1</v>
      </c>
      <c r="J1487">
        <v>3.75</v>
      </c>
      <c r="M1487"/>
    </row>
    <row r="1488" spans="1:13" x14ac:dyDescent="0.25">
      <c r="A1488" t="s">
        <v>44</v>
      </c>
      <c r="B1488" t="s">
        <v>145</v>
      </c>
      <c r="C1488" s="2">
        <v>45646</v>
      </c>
      <c r="D1488" s="91">
        <v>0</v>
      </c>
      <c r="E1488" t="s">
        <v>23</v>
      </c>
      <c r="F1488">
        <v>4044254</v>
      </c>
      <c r="G1488" t="s">
        <v>252</v>
      </c>
      <c r="H1488">
        <v>3.75</v>
      </c>
      <c r="I1488">
        <v>1</v>
      </c>
      <c r="J1488">
        <v>3.75</v>
      </c>
      <c r="M1488"/>
    </row>
    <row r="1489" spans="1:13" hidden="1" x14ac:dyDescent="0.25">
      <c r="A1489" t="s">
        <v>75</v>
      </c>
      <c r="B1489" t="s">
        <v>21</v>
      </c>
      <c r="C1489" s="2">
        <v>45644</v>
      </c>
      <c r="D1489" s="91">
        <v>5.5</v>
      </c>
      <c r="E1489" t="s">
        <v>23</v>
      </c>
      <c r="F1489">
        <v>4044258</v>
      </c>
      <c r="G1489" t="s">
        <v>252</v>
      </c>
      <c r="H1489">
        <v>5.5</v>
      </c>
      <c r="I1489">
        <v>0</v>
      </c>
      <c r="J1489">
        <v>0</v>
      </c>
      <c r="M1489"/>
    </row>
    <row r="1490" spans="1:13" x14ac:dyDescent="0.25">
      <c r="A1490" t="s">
        <v>44</v>
      </c>
      <c r="B1490" t="s">
        <v>45</v>
      </c>
      <c r="C1490" s="2">
        <v>45645</v>
      </c>
      <c r="D1490" s="91">
        <v>3.75</v>
      </c>
      <c r="E1490" t="s">
        <v>23</v>
      </c>
      <c r="F1490">
        <v>4044260</v>
      </c>
      <c r="G1490" t="s">
        <v>252</v>
      </c>
      <c r="H1490">
        <v>3.75</v>
      </c>
      <c r="I1490">
        <v>0</v>
      </c>
      <c r="J1490">
        <v>0</v>
      </c>
      <c r="M1490"/>
    </row>
    <row r="1491" spans="1:13" x14ac:dyDescent="0.25">
      <c r="A1491" t="s">
        <v>44</v>
      </c>
      <c r="B1491" t="s">
        <v>18</v>
      </c>
      <c r="C1491" s="2">
        <v>45645</v>
      </c>
      <c r="D1491" s="91">
        <v>3.75</v>
      </c>
      <c r="E1491" t="s">
        <v>20</v>
      </c>
      <c r="F1491">
        <v>4044261</v>
      </c>
      <c r="G1491" t="s">
        <v>252</v>
      </c>
      <c r="H1491">
        <v>3.75</v>
      </c>
      <c r="I1491">
        <v>0</v>
      </c>
      <c r="J1491">
        <v>0</v>
      </c>
      <c r="M1491"/>
    </row>
    <row r="1492" spans="1:13" x14ac:dyDescent="0.25">
      <c r="A1492" t="s">
        <v>44</v>
      </c>
      <c r="B1492" t="s">
        <v>132</v>
      </c>
      <c r="C1492" s="2">
        <v>45645</v>
      </c>
      <c r="D1492" s="91">
        <v>0</v>
      </c>
      <c r="E1492" t="s">
        <v>23</v>
      </c>
      <c r="F1492">
        <v>4044263</v>
      </c>
      <c r="G1492" t="s">
        <v>252</v>
      </c>
      <c r="H1492">
        <v>3.75</v>
      </c>
      <c r="I1492">
        <v>1</v>
      </c>
      <c r="J1492">
        <v>3.75</v>
      </c>
      <c r="M1492"/>
    </row>
    <row r="1493" spans="1:13" x14ac:dyDescent="0.25">
      <c r="A1493" t="s">
        <v>44</v>
      </c>
      <c r="B1493" t="s">
        <v>117</v>
      </c>
      <c r="C1493" s="2">
        <v>45644</v>
      </c>
      <c r="D1493" s="91">
        <v>0</v>
      </c>
      <c r="E1493" t="s">
        <v>23</v>
      </c>
      <c r="F1493">
        <v>4044265</v>
      </c>
      <c r="G1493" t="s">
        <v>252</v>
      </c>
      <c r="H1493">
        <v>3.75</v>
      </c>
      <c r="I1493">
        <v>1</v>
      </c>
      <c r="J1493">
        <v>3.75</v>
      </c>
      <c r="M1493"/>
    </row>
    <row r="1494" spans="1:13" x14ac:dyDescent="0.25">
      <c r="A1494" t="s">
        <v>44</v>
      </c>
      <c r="B1494" t="s">
        <v>45</v>
      </c>
      <c r="C1494" s="2">
        <v>45644</v>
      </c>
      <c r="D1494" s="91">
        <v>0</v>
      </c>
      <c r="E1494" t="s">
        <v>23</v>
      </c>
      <c r="F1494">
        <v>4044266</v>
      </c>
      <c r="G1494" t="s">
        <v>252</v>
      </c>
      <c r="H1494">
        <v>3.75</v>
      </c>
      <c r="I1494">
        <v>1</v>
      </c>
      <c r="J1494">
        <v>3.75</v>
      </c>
      <c r="M1494"/>
    </row>
    <row r="1495" spans="1:13" hidden="1" x14ac:dyDescent="0.25">
      <c r="A1495" t="s">
        <v>75</v>
      </c>
      <c r="B1495" t="s">
        <v>21</v>
      </c>
      <c r="C1495" s="2">
        <v>45644</v>
      </c>
      <c r="D1495" s="91">
        <v>3</v>
      </c>
      <c r="E1495" t="s">
        <v>23</v>
      </c>
      <c r="F1495">
        <v>4044268</v>
      </c>
      <c r="G1495" t="s">
        <v>252</v>
      </c>
      <c r="H1495">
        <v>3</v>
      </c>
      <c r="I1495">
        <v>0</v>
      </c>
      <c r="J1495">
        <v>0</v>
      </c>
      <c r="M1495"/>
    </row>
    <row r="1496" spans="1:13" hidden="1" x14ac:dyDescent="0.25">
      <c r="A1496" t="s">
        <v>75</v>
      </c>
      <c r="B1496" t="s">
        <v>135</v>
      </c>
      <c r="C1496" s="2">
        <v>45644</v>
      </c>
      <c r="D1496" s="91">
        <v>3</v>
      </c>
      <c r="E1496" t="s">
        <v>23</v>
      </c>
      <c r="F1496">
        <v>4044269</v>
      </c>
      <c r="G1496" t="s">
        <v>252</v>
      </c>
      <c r="H1496">
        <v>3</v>
      </c>
      <c r="I1496">
        <v>0</v>
      </c>
      <c r="J1496">
        <v>0</v>
      </c>
      <c r="M1496"/>
    </row>
    <row r="1497" spans="1:13" hidden="1" x14ac:dyDescent="0.25">
      <c r="A1497" t="s">
        <v>73</v>
      </c>
      <c r="B1497" t="s">
        <v>65</v>
      </c>
      <c r="C1497" s="2">
        <v>45645</v>
      </c>
      <c r="D1497" s="91">
        <v>0</v>
      </c>
      <c r="E1497" t="s">
        <v>23</v>
      </c>
      <c r="F1497">
        <v>4044270</v>
      </c>
      <c r="G1497" t="s">
        <v>252</v>
      </c>
      <c r="H1497">
        <v>0</v>
      </c>
      <c r="I1497">
        <v>0</v>
      </c>
      <c r="J1497">
        <v>0</v>
      </c>
      <c r="M1497"/>
    </row>
    <row r="1498" spans="1:13" hidden="1" x14ac:dyDescent="0.25">
      <c r="A1498" t="s">
        <v>73</v>
      </c>
      <c r="B1498" t="s">
        <v>18</v>
      </c>
      <c r="C1498" s="2">
        <v>45645</v>
      </c>
      <c r="D1498" s="91">
        <v>0</v>
      </c>
      <c r="E1498" t="s">
        <v>20</v>
      </c>
      <c r="F1498">
        <v>4044271</v>
      </c>
      <c r="G1498" t="s">
        <v>252</v>
      </c>
      <c r="H1498">
        <v>0</v>
      </c>
      <c r="I1498">
        <v>0</v>
      </c>
      <c r="J1498">
        <v>0</v>
      </c>
      <c r="M1498"/>
    </row>
    <row r="1499" spans="1:13" x14ac:dyDescent="0.25">
      <c r="A1499" t="s">
        <v>44</v>
      </c>
      <c r="B1499" t="s">
        <v>18</v>
      </c>
      <c r="C1499" s="2">
        <v>45647</v>
      </c>
      <c r="D1499" s="91">
        <v>5</v>
      </c>
      <c r="E1499" t="s">
        <v>20</v>
      </c>
      <c r="F1499">
        <v>4044277</v>
      </c>
      <c r="G1499" t="s">
        <v>252</v>
      </c>
      <c r="H1499">
        <v>5</v>
      </c>
      <c r="I1499">
        <v>0</v>
      </c>
      <c r="J1499">
        <v>0</v>
      </c>
      <c r="M1499"/>
    </row>
    <row r="1500" spans="1:13" hidden="1" x14ac:dyDescent="0.25">
      <c r="A1500" t="s">
        <v>73</v>
      </c>
      <c r="B1500" t="s">
        <v>135</v>
      </c>
      <c r="C1500" s="2">
        <v>45643</v>
      </c>
      <c r="D1500" s="91">
        <v>5</v>
      </c>
      <c r="E1500" t="s">
        <v>23</v>
      </c>
      <c r="F1500">
        <v>4044278</v>
      </c>
      <c r="G1500" t="s">
        <v>252</v>
      </c>
      <c r="H1500">
        <v>5</v>
      </c>
      <c r="I1500">
        <v>0</v>
      </c>
      <c r="J1500">
        <v>0</v>
      </c>
      <c r="M1500"/>
    </row>
    <row r="1501" spans="1:13" hidden="1" x14ac:dyDescent="0.25">
      <c r="A1501" t="s">
        <v>73</v>
      </c>
      <c r="B1501" t="s">
        <v>135</v>
      </c>
      <c r="C1501" s="2">
        <v>45643</v>
      </c>
      <c r="D1501" s="91">
        <v>5</v>
      </c>
      <c r="E1501" t="s">
        <v>23</v>
      </c>
      <c r="F1501">
        <v>4044279</v>
      </c>
      <c r="G1501" t="s">
        <v>252</v>
      </c>
      <c r="H1501">
        <v>5</v>
      </c>
      <c r="I1501">
        <v>0</v>
      </c>
      <c r="J1501">
        <v>0</v>
      </c>
      <c r="M1501"/>
    </row>
    <row r="1502" spans="1:13" hidden="1" x14ac:dyDescent="0.25">
      <c r="A1502" t="s">
        <v>73</v>
      </c>
      <c r="B1502" t="s">
        <v>144</v>
      </c>
      <c r="C1502" s="2">
        <v>45645</v>
      </c>
      <c r="D1502" s="91">
        <v>5</v>
      </c>
      <c r="E1502" t="s">
        <v>37</v>
      </c>
      <c r="F1502">
        <v>4044751</v>
      </c>
      <c r="G1502" t="s">
        <v>252</v>
      </c>
      <c r="H1502">
        <v>5</v>
      </c>
      <c r="I1502">
        <v>0</v>
      </c>
      <c r="J1502">
        <v>0</v>
      </c>
      <c r="M1502"/>
    </row>
    <row r="1503" spans="1:13" hidden="1" x14ac:dyDescent="0.25">
      <c r="A1503" t="s">
        <v>73</v>
      </c>
      <c r="B1503" t="s">
        <v>136</v>
      </c>
      <c r="C1503" s="2">
        <v>45645</v>
      </c>
      <c r="D1503" s="91">
        <v>5</v>
      </c>
      <c r="E1503" t="s">
        <v>37</v>
      </c>
      <c r="F1503">
        <v>4044752</v>
      </c>
      <c r="G1503" t="s">
        <v>252</v>
      </c>
      <c r="H1503">
        <v>5</v>
      </c>
      <c r="I1503">
        <v>0</v>
      </c>
      <c r="J1503">
        <v>0</v>
      </c>
      <c r="M1503"/>
    </row>
    <row r="1504" spans="1:13" hidden="1" x14ac:dyDescent="0.25">
      <c r="A1504" t="s">
        <v>75</v>
      </c>
      <c r="B1504" t="s">
        <v>144</v>
      </c>
      <c r="C1504" s="2">
        <v>45649</v>
      </c>
      <c r="D1504" s="91">
        <v>3</v>
      </c>
      <c r="E1504" t="s">
        <v>37</v>
      </c>
      <c r="F1504">
        <v>4044753</v>
      </c>
      <c r="G1504" t="s">
        <v>252</v>
      </c>
      <c r="H1504">
        <v>3</v>
      </c>
      <c r="I1504">
        <v>0</v>
      </c>
      <c r="J1504">
        <v>0</v>
      </c>
      <c r="M1504"/>
    </row>
    <row r="1505" spans="1:13" hidden="1" x14ac:dyDescent="0.25">
      <c r="A1505" t="s">
        <v>75</v>
      </c>
      <c r="B1505" t="s">
        <v>136</v>
      </c>
      <c r="C1505" s="2">
        <v>45649</v>
      </c>
      <c r="D1505" s="91">
        <v>5</v>
      </c>
      <c r="E1505" t="s">
        <v>37</v>
      </c>
      <c r="F1505">
        <v>4044754</v>
      </c>
      <c r="G1505" t="s">
        <v>252</v>
      </c>
      <c r="H1505">
        <v>5</v>
      </c>
      <c r="I1505">
        <v>0</v>
      </c>
      <c r="J1505">
        <v>0</v>
      </c>
      <c r="M1505"/>
    </row>
    <row r="1506" spans="1:13" hidden="1" x14ac:dyDescent="0.25">
      <c r="A1506" t="s">
        <v>73</v>
      </c>
      <c r="B1506" t="s">
        <v>139</v>
      </c>
      <c r="C1506" s="2">
        <v>45645</v>
      </c>
      <c r="D1506" s="91">
        <v>5</v>
      </c>
      <c r="E1506" t="s">
        <v>37</v>
      </c>
      <c r="F1506">
        <v>4044755</v>
      </c>
      <c r="G1506" t="s">
        <v>252</v>
      </c>
      <c r="H1506">
        <v>5</v>
      </c>
      <c r="I1506">
        <v>0</v>
      </c>
      <c r="J1506">
        <v>0</v>
      </c>
      <c r="M1506"/>
    </row>
    <row r="1507" spans="1:13" hidden="1" x14ac:dyDescent="0.25">
      <c r="A1507" t="s">
        <v>73</v>
      </c>
      <c r="B1507" t="s">
        <v>18</v>
      </c>
      <c r="C1507" s="2">
        <v>45644</v>
      </c>
      <c r="D1507" s="91">
        <v>0</v>
      </c>
      <c r="E1507" t="s">
        <v>23</v>
      </c>
      <c r="F1507">
        <v>4044757</v>
      </c>
      <c r="G1507" t="s">
        <v>252</v>
      </c>
      <c r="H1507">
        <v>5</v>
      </c>
      <c r="I1507">
        <v>1</v>
      </c>
      <c r="J1507">
        <v>5</v>
      </c>
      <c r="M1507"/>
    </row>
    <row r="1508" spans="1:13" x14ac:dyDescent="0.25">
      <c r="A1508" t="s">
        <v>44</v>
      </c>
      <c r="B1508" t="s">
        <v>132</v>
      </c>
      <c r="C1508" s="2">
        <v>45645</v>
      </c>
      <c r="D1508" s="91">
        <v>0</v>
      </c>
      <c r="E1508" t="s">
        <v>23</v>
      </c>
      <c r="F1508">
        <v>4044758</v>
      </c>
      <c r="G1508" t="s">
        <v>252</v>
      </c>
      <c r="H1508">
        <v>3.75</v>
      </c>
      <c r="I1508">
        <v>1</v>
      </c>
      <c r="J1508">
        <v>3.75</v>
      </c>
      <c r="M1508"/>
    </row>
    <row r="1509" spans="1:13" x14ac:dyDescent="0.25">
      <c r="A1509" t="s">
        <v>44</v>
      </c>
      <c r="B1509" t="s">
        <v>18</v>
      </c>
      <c r="C1509" s="2">
        <v>45645</v>
      </c>
      <c r="D1509" s="91">
        <v>3.75</v>
      </c>
      <c r="E1509" t="s">
        <v>20</v>
      </c>
      <c r="F1509">
        <v>4044759</v>
      </c>
      <c r="G1509" t="s">
        <v>252</v>
      </c>
      <c r="H1509">
        <v>3.75</v>
      </c>
      <c r="I1509">
        <v>0</v>
      </c>
      <c r="J1509">
        <v>0</v>
      </c>
      <c r="M1509"/>
    </row>
    <row r="1510" spans="1:13" hidden="1" x14ac:dyDescent="0.25">
      <c r="A1510" t="s">
        <v>75</v>
      </c>
      <c r="B1510" t="s">
        <v>136</v>
      </c>
      <c r="C1510" s="2">
        <v>45645</v>
      </c>
      <c r="D1510" s="91">
        <v>5</v>
      </c>
      <c r="E1510" t="s">
        <v>37</v>
      </c>
      <c r="F1510">
        <v>4044760</v>
      </c>
      <c r="G1510" t="s">
        <v>252</v>
      </c>
      <c r="H1510">
        <v>5</v>
      </c>
      <c r="I1510">
        <v>0</v>
      </c>
      <c r="J1510">
        <v>0</v>
      </c>
      <c r="M1510"/>
    </row>
    <row r="1511" spans="1:13" hidden="1" x14ac:dyDescent="0.25">
      <c r="A1511" t="s">
        <v>75</v>
      </c>
      <c r="B1511" t="s">
        <v>136</v>
      </c>
      <c r="C1511" s="2">
        <v>45645</v>
      </c>
      <c r="D1511" s="91">
        <v>3.75</v>
      </c>
      <c r="E1511" t="s">
        <v>37</v>
      </c>
      <c r="F1511">
        <v>4044761</v>
      </c>
      <c r="G1511" t="s">
        <v>252</v>
      </c>
      <c r="H1511">
        <v>3.75</v>
      </c>
      <c r="I1511">
        <v>0</v>
      </c>
      <c r="J1511">
        <v>0</v>
      </c>
      <c r="M1511"/>
    </row>
    <row r="1512" spans="1:13" hidden="1" x14ac:dyDescent="0.25">
      <c r="A1512" t="s">
        <v>73</v>
      </c>
      <c r="B1512" t="s">
        <v>21</v>
      </c>
      <c r="C1512" s="2">
        <v>45645</v>
      </c>
      <c r="D1512" s="91">
        <v>5</v>
      </c>
      <c r="E1512" t="s">
        <v>23</v>
      </c>
      <c r="F1512">
        <v>4044762</v>
      </c>
      <c r="G1512" t="s">
        <v>252</v>
      </c>
      <c r="H1512">
        <v>5</v>
      </c>
      <c r="I1512">
        <v>0</v>
      </c>
      <c r="J1512">
        <v>0</v>
      </c>
      <c r="M1512"/>
    </row>
    <row r="1513" spans="1:13" hidden="1" x14ac:dyDescent="0.25">
      <c r="A1513" t="s">
        <v>44</v>
      </c>
      <c r="B1513" t="s">
        <v>18</v>
      </c>
      <c r="C1513" s="2">
        <v>45651</v>
      </c>
      <c r="D1513" s="91">
        <v>0</v>
      </c>
      <c r="E1513" t="s">
        <v>20</v>
      </c>
      <c r="F1513">
        <v>4044764</v>
      </c>
      <c r="G1513" t="s">
        <v>252</v>
      </c>
      <c r="H1513">
        <v>3.75</v>
      </c>
      <c r="I1513">
        <v>1</v>
      </c>
      <c r="J1513">
        <v>3.75</v>
      </c>
      <c r="M1513"/>
    </row>
    <row r="1514" spans="1:13" hidden="1" x14ac:dyDescent="0.25">
      <c r="A1514" t="s">
        <v>44</v>
      </c>
      <c r="B1514" t="s">
        <v>136</v>
      </c>
      <c r="C1514" s="2">
        <v>45651</v>
      </c>
      <c r="D1514" s="91">
        <v>3.75</v>
      </c>
      <c r="E1514" t="s">
        <v>23</v>
      </c>
      <c r="F1514">
        <v>4044765</v>
      </c>
      <c r="G1514" t="s">
        <v>252</v>
      </c>
      <c r="H1514">
        <v>3.75</v>
      </c>
      <c r="I1514">
        <v>0</v>
      </c>
      <c r="J1514">
        <v>0</v>
      </c>
      <c r="M1514"/>
    </row>
    <row r="1515" spans="1:13" x14ac:dyDescent="0.25">
      <c r="A1515" t="s">
        <v>44</v>
      </c>
      <c r="B1515" t="s">
        <v>18</v>
      </c>
      <c r="C1515" s="2">
        <v>45647</v>
      </c>
      <c r="D1515" s="91">
        <v>0</v>
      </c>
      <c r="E1515" t="s">
        <v>20</v>
      </c>
      <c r="F1515">
        <v>4044766</v>
      </c>
      <c r="G1515" t="s">
        <v>252</v>
      </c>
      <c r="H1515">
        <v>3.75</v>
      </c>
      <c r="I1515">
        <v>1</v>
      </c>
      <c r="J1515">
        <v>3.75</v>
      </c>
      <c r="M1515"/>
    </row>
    <row r="1516" spans="1:13" x14ac:dyDescent="0.25">
      <c r="A1516" t="s">
        <v>44</v>
      </c>
      <c r="B1516" t="s">
        <v>18</v>
      </c>
      <c r="C1516" s="2">
        <v>45647</v>
      </c>
      <c r="D1516" s="91">
        <v>0</v>
      </c>
      <c r="E1516" t="s">
        <v>20</v>
      </c>
      <c r="F1516">
        <v>4044767</v>
      </c>
      <c r="G1516" t="s">
        <v>252</v>
      </c>
      <c r="H1516">
        <v>0</v>
      </c>
      <c r="I1516">
        <v>0</v>
      </c>
      <c r="J1516">
        <v>0</v>
      </c>
      <c r="M1516"/>
    </row>
    <row r="1517" spans="1:13" hidden="1" x14ac:dyDescent="0.25">
      <c r="A1517" t="s">
        <v>75</v>
      </c>
      <c r="B1517" t="s">
        <v>18</v>
      </c>
      <c r="C1517" s="2">
        <v>45649</v>
      </c>
      <c r="D1517" s="91">
        <v>0</v>
      </c>
      <c r="E1517" t="s">
        <v>23</v>
      </c>
      <c r="F1517">
        <v>4044775</v>
      </c>
      <c r="G1517" t="s">
        <v>252</v>
      </c>
      <c r="H1517">
        <v>0</v>
      </c>
      <c r="I1517">
        <v>0</v>
      </c>
      <c r="J1517">
        <v>0</v>
      </c>
      <c r="M1517"/>
    </row>
    <row r="1518" spans="1:13" hidden="1" x14ac:dyDescent="0.25">
      <c r="A1518" t="s">
        <v>75</v>
      </c>
      <c r="B1518" t="s">
        <v>18</v>
      </c>
      <c r="C1518" s="2">
        <v>45646</v>
      </c>
      <c r="D1518" s="91">
        <v>3.75</v>
      </c>
      <c r="E1518" t="s">
        <v>23</v>
      </c>
      <c r="F1518">
        <v>4044777</v>
      </c>
      <c r="G1518" t="s">
        <v>252</v>
      </c>
      <c r="H1518">
        <v>3.75</v>
      </c>
      <c r="I1518">
        <v>0</v>
      </c>
      <c r="J1518">
        <v>0</v>
      </c>
      <c r="M1518"/>
    </row>
    <row r="1519" spans="1:13" hidden="1" x14ac:dyDescent="0.25">
      <c r="A1519" t="s">
        <v>75</v>
      </c>
      <c r="B1519" t="s">
        <v>18</v>
      </c>
      <c r="C1519" s="2">
        <v>45646</v>
      </c>
      <c r="D1519" s="91">
        <v>5</v>
      </c>
      <c r="E1519" t="s">
        <v>23</v>
      </c>
      <c r="F1519">
        <v>4044779</v>
      </c>
      <c r="G1519" t="s">
        <v>252</v>
      </c>
      <c r="H1519">
        <v>5</v>
      </c>
      <c r="I1519">
        <v>0</v>
      </c>
      <c r="J1519">
        <v>0</v>
      </c>
      <c r="M1519"/>
    </row>
    <row r="1520" spans="1:13" x14ac:dyDescent="0.25">
      <c r="A1520" t="s">
        <v>44</v>
      </c>
      <c r="B1520" t="s">
        <v>18</v>
      </c>
      <c r="C1520" s="2">
        <v>45645</v>
      </c>
      <c r="D1520" s="91">
        <v>3.75</v>
      </c>
      <c r="E1520" t="s">
        <v>20</v>
      </c>
      <c r="F1520">
        <v>4044780</v>
      </c>
      <c r="G1520" t="s">
        <v>252</v>
      </c>
      <c r="H1520">
        <v>3.75</v>
      </c>
      <c r="I1520">
        <v>0</v>
      </c>
      <c r="J1520">
        <v>0</v>
      </c>
      <c r="M1520"/>
    </row>
    <row r="1521" spans="1:13" x14ac:dyDescent="0.25">
      <c r="A1521" t="s">
        <v>44</v>
      </c>
      <c r="B1521" t="s">
        <v>45</v>
      </c>
      <c r="C1521" s="2">
        <v>45645</v>
      </c>
      <c r="D1521" s="91">
        <v>0</v>
      </c>
      <c r="E1521" t="s">
        <v>23</v>
      </c>
      <c r="F1521">
        <v>4044781</v>
      </c>
      <c r="G1521" t="s">
        <v>252</v>
      </c>
      <c r="H1521">
        <v>3.75</v>
      </c>
      <c r="I1521">
        <v>1</v>
      </c>
      <c r="J1521">
        <v>3.75</v>
      </c>
      <c r="M1521"/>
    </row>
    <row r="1522" spans="1:13" hidden="1" x14ac:dyDescent="0.25">
      <c r="A1522" t="s">
        <v>75</v>
      </c>
      <c r="B1522" t="s">
        <v>18</v>
      </c>
      <c r="C1522" s="2">
        <v>45645</v>
      </c>
      <c r="D1522" s="91">
        <v>5.5</v>
      </c>
      <c r="E1522" t="s">
        <v>23</v>
      </c>
      <c r="F1522">
        <v>4044783</v>
      </c>
      <c r="G1522" t="s">
        <v>252</v>
      </c>
      <c r="H1522">
        <v>5.5</v>
      </c>
      <c r="I1522">
        <v>0</v>
      </c>
      <c r="J1522">
        <v>0</v>
      </c>
      <c r="M1522"/>
    </row>
    <row r="1523" spans="1:13" hidden="1" x14ac:dyDescent="0.25">
      <c r="A1523" t="s">
        <v>75</v>
      </c>
      <c r="B1523" t="s">
        <v>139</v>
      </c>
      <c r="C1523" s="2">
        <v>45646</v>
      </c>
      <c r="D1523" s="91">
        <v>5.5</v>
      </c>
      <c r="E1523" t="s">
        <v>37</v>
      </c>
      <c r="F1523">
        <v>4044784</v>
      </c>
      <c r="G1523" t="s">
        <v>252</v>
      </c>
      <c r="H1523">
        <v>5.5</v>
      </c>
      <c r="I1523">
        <v>0</v>
      </c>
      <c r="J1523">
        <v>0</v>
      </c>
      <c r="M1523"/>
    </row>
    <row r="1524" spans="1:13" hidden="1" x14ac:dyDescent="0.25">
      <c r="A1524" t="s">
        <v>75</v>
      </c>
      <c r="B1524" t="s">
        <v>136</v>
      </c>
      <c r="C1524" s="2">
        <v>45645</v>
      </c>
      <c r="D1524" s="91">
        <v>0</v>
      </c>
      <c r="E1524" t="s">
        <v>37</v>
      </c>
      <c r="F1524">
        <v>4044785</v>
      </c>
      <c r="G1524" t="s">
        <v>252</v>
      </c>
      <c r="H1524">
        <v>0</v>
      </c>
      <c r="I1524">
        <v>0</v>
      </c>
      <c r="J1524">
        <v>0</v>
      </c>
      <c r="M1524"/>
    </row>
    <row r="1525" spans="1:13" hidden="1" x14ac:dyDescent="0.25">
      <c r="A1525" t="s">
        <v>73</v>
      </c>
      <c r="B1525" t="s">
        <v>18</v>
      </c>
      <c r="C1525" s="2">
        <v>45646</v>
      </c>
      <c r="D1525" s="91">
        <v>0</v>
      </c>
      <c r="E1525" t="s">
        <v>23</v>
      </c>
      <c r="F1525">
        <v>4044786</v>
      </c>
      <c r="G1525" t="s">
        <v>252</v>
      </c>
      <c r="H1525">
        <v>0</v>
      </c>
      <c r="I1525">
        <v>0</v>
      </c>
      <c r="J1525">
        <v>0</v>
      </c>
      <c r="M1525"/>
    </row>
    <row r="1526" spans="1:13" hidden="1" x14ac:dyDescent="0.25">
      <c r="A1526" t="s">
        <v>75</v>
      </c>
      <c r="B1526" t="s">
        <v>133</v>
      </c>
      <c r="C1526" s="2">
        <v>45645</v>
      </c>
      <c r="D1526" s="91">
        <v>5</v>
      </c>
      <c r="E1526" t="s">
        <v>23</v>
      </c>
      <c r="F1526">
        <v>4044787</v>
      </c>
      <c r="G1526" t="s">
        <v>252</v>
      </c>
      <c r="H1526">
        <v>5</v>
      </c>
      <c r="I1526">
        <v>0</v>
      </c>
      <c r="J1526">
        <v>0</v>
      </c>
      <c r="M1526"/>
    </row>
    <row r="1527" spans="1:13" hidden="1" x14ac:dyDescent="0.25">
      <c r="A1527" t="s">
        <v>75</v>
      </c>
      <c r="B1527" t="s">
        <v>139</v>
      </c>
      <c r="C1527" s="2">
        <v>45646</v>
      </c>
      <c r="D1527" s="91">
        <v>5</v>
      </c>
      <c r="E1527" t="s">
        <v>37</v>
      </c>
      <c r="F1527">
        <v>4044788</v>
      </c>
      <c r="G1527" t="s">
        <v>252</v>
      </c>
      <c r="H1527">
        <v>5</v>
      </c>
      <c r="I1527">
        <v>0</v>
      </c>
      <c r="J1527">
        <v>0</v>
      </c>
      <c r="M1527"/>
    </row>
    <row r="1528" spans="1:13" hidden="1" x14ac:dyDescent="0.25">
      <c r="A1528" t="s">
        <v>73</v>
      </c>
      <c r="B1528" t="s">
        <v>18</v>
      </c>
      <c r="C1528" s="2">
        <v>45646</v>
      </c>
      <c r="D1528" s="91">
        <v>0</v>
      </c>
      <c r="E1528" t="s">
        <v>23</v>
      </c>
      <c r="F1528">
        <v>4044789</v>
      </c>
      <c r="G1528" t="s">
        <v>252</v>
      </c>
      <c r="H1528">
        <v>0</v>
      </c>
      <c r="I1528">
        <v>0</v>
      </c>
      <c r="J1528">
        <v>0</v>
      </c>
      <c r="M1528"/>
    </row>
    <row r="1529" spans="1:13" hidden="1" x14ac:dyDescent="0.25">
      <c r="A1529" t="s">
        <v>75</v>
      </c>
      <c r="B1529" t="s">
        <v>133</v>
      </c>
      <c r="C1529" s="2">
        <v>45645</v>
      </c>
      <c r="D1529" s="91">
        <v>5</v>
      </c>
      <c r="E1529" t="s">
        <v>23</v>
      </c>
      <c r="F1529">
        <v>4044790</v>
      </c>
      <c r="G1529" t="s">
        <v>252</v>
      </c>
      <c r="H1529">
        <v>5</v>
      </c>
      <c r="I1529">
        <v>0</v>
      </c>
      <c r="J1529">
        <v>0</v>
      </c>
      <c r="M1529"/>
    </row>
    <row r="1530" spans="1:13" hidden="1" x14ac:dyDescent="0.25">
      <c r="A1530" t="s">
        <v>75</v>
      </c>
      <c r="B1530" t="s">
        <v>18</v>
      </c>
      <c r="C1530" s="2">
        <v>45645</v>
      </c>
      <c r="D1530" s="91">
        <v>3</v>
      </c>
      <c r="E1530" t="s">
        <v>23</v>
      </c>
      <c r="F1530">
        <v>4044792</v>
      </c>
      <c r="G1530" t="s">
        <v>252</v>
      </c>
      <c r="H1530">
        <v>3</v>
      </c>
      <c r="I1530">
        <v>0</v>
      </c>
      <c r="J1530">
        <v>0</v>
      </c>
      <c r="M1530"/>
    </row>
    <row r="1531" spans="1:13" hidden="1" x14ac:dyDescent="0.25">
      <c r="A1531" t="s">
        <v>75</v>
      </c>
      <c r="B1531" t="s">
        <v>142</v>
      </c>
      <c r="C1531" s="2">
        <v>45645</v>
      </c>
      <c r="D1531" s="91">
        <v>5</v>
      </c>
      <c r="E1531" t="s">
        <v>23</v>
      </c>
      <c r="F1531">
        <v>4044793</v>
      </c>
      <c r="G1531" t="s">
        <v>252</v>
      </c>
      <c r="H1531">
        <v>5</v>
      </c>
      <c r="I1531">
        <v>0</v>
      </c>
      <c r="J1531">
        <v>0</v>
      </c>
      <c r="M1531"/>
    </row>
    <row r="1532" spans="1:13" hidden="1" x14ac:dyDescent="0.25">
      <c r="A1532" t="s">
        <v>73</v>
      </c>
      <c r="B1532" t="s">
        <v>141</v>
      </c>
      <c r="C1532" s="2">
        <v>45645</v>
      </c>
      <c r="D1532" s="91">
        <v>0</v>
      </c>
      <c r="E1532" t="s">
        <v>23</v>
      </c>
      <c r="F1532">
        <v>4044795</v>
      </c>
      <c r="G1532" t="s">
        <v>252</v>
      </c>
      <c r="H1532">
        <v>0</v>
      </c>
      <c r="I1532">
        <v>0</v>
      </c>
      <c r="J1532">
        <v>0</v>
      </c>
      <c r="M1532"/>
    </row>
    <row r="1533" spans="1:13" hidden="1" x14ac:dyDescent="0.25">
      <c r="A1533" t="s">
        <v>75</v>
      </c>
      <c r="B1533" t="s">
        <v>18</v>
      </c>
      <c r="C1533" s="2">
        <v>45646</v>
      </c>
      <c r="D1533" s="91">
        <v>5.5</v>
      </c>
      <c r="E1533" t="s">
        <v>23</v>
      </c>
      <c r="F1533">
        <v>4044796</v>
      </c>
      <c r="G1533" t="s">
        <v>252</v>
      </c>
      <c r="H1533">
        <v>5.5</v>
      </c>
      <c r="I1533">
        <v>0</v>
      </c>
      <c r="J1533">
        <v>0</v>
      </c>
      <c r="M1533"/>
    </row>
    <row r="1534" spans="1:13" hidden="1" x14ac:dyDescent="0.25">
      <c r="A1534" t="s">
        <v>75</v>
      </c>
      <c r="B1534" t="s">
        <v>18</v>
      </c>
      <c r="C1534" s="2">
        <v>45646</v>
      </c>
      <c r="D1534" s="91">
        <v>5</v>
      </c>
      <c r="E1534" t="s">
        <v>23</v>
      </c>
      <c r="F1534">
        <v>4044798</v>
      </c>
      <c r="G1534" t="s">
        <v>252</v>
      </c>
      <c r="H1534">
        <v>5</v>
      </c>
      <c r="I1534">
        <v>0</v>
      </c>
      <c r="J1534">
        <v>0</v>
      </c>
      <c r="M1534"/>
    </row>
    <row r="1535" spans="1:13" hidden="1" x14ac:dyDescent="0.25">
      <c r="A1535" t="s">
        <v>73</v>
      </c>
      <c r="B1535" t="s">
        <v>133</v>
      </c>
      <c r="C1535" s="2">
        <v>45646</v>
      </c>
      <c r="D1535" s="91">
        <v>0</v>
      </c>
      <c r="E1535" t="s">
        <v>23</v>
      </c>
      <c r="F1535">
        <v>4044799</v>
      </c>
      <c r="G1535" t="s">
        <v>252</v>
      </c>
      <c r="H1535">
        <v>0</v>
      </c>
      <c r="I1535">
        <v>0</v>
      </c>
      <c r="J1535">
        <v>0</v>
      </c>
      <c r="M1535"/>
    </row>
    <row r="1536" spans="1:13" x14ac:dyDescent="0.25">
      <c r="A1536" t="s">
        <v>44</v>
      </c>
      <c r="B1536" t="s">
        <v>18</v>
      </c>
      <c r="C1536" s="2">
        <v>45645</v>
      </c>
      <c r="D1536" s="91">
        <v>3.75</v>
      </c>
      <c r="E1536" t="s">
        <v>20</v>
      </c>
      <c r="F1536">
        <v>4044801</v>
      </c>
      <c r="G1536" t="s">
        <v>252</v>
      </c>
      <c r="H1536">
        <v>3.75</v>
      </c>
      <c r="I1536">
        <v>0</v>
      </c>
      <c r="J1536">
        <v>0</v>
      </c>
      <c r="M1536"/>
    </row>
    <row r="1537" spans="1:13" hidden="1" x14ac:dyDescent="0.25">
      <c r="A1537" t="s">
        <v>75</v>
      </c>
      <c r="B1537" t="s">
        <v>140</v>
      </c>
      <c r="C1537" s="2">
        <v>45645</v>
      </c>
      <c r="D1537" s="91">
        <v>5.5</v>
      </c>
      <c r="E1537" t="s">
        <v>23</v>
      </c>
      <c r="F1537">
        <v>4044803</v>
      </c>
      <c r="G1537" t="s">
        <v>252</v>
      </c>
      <c r="H1537">
        <v>5.5</v>
      </c>
      <c r="I1537">
        <v>0</v>
      </c>
      <c r="J1537">
        <v>0</v>
      </c>
      <c r="M1537"/>
    </row>
    <row r="1538" spans="1:13" x14ac:dyDescent="0.25">
      <c r="A1538" t="s">
        <v>44</v>
      </c>
      <c r="B1538" t="s">
        <v>132</v>
      </c>
      <c r="C1538" s="2">
        <v>45648</v>
      </c>
      <c r="D1538" s="91">
        <v>0</v>
      </c>
      <c r="E1538" t="s">
        <v>23</v>
      </c>
      <c r="F1538">
        <v>4044804</v>
      </c>
      <c r="G1538" t="s">
        <v>252</v>
      </c>
      <c r="H1538">
        <v>3.75</v>
      </c>
      <c r="I1538">
        <v>1</v>
      </c>
      <c r="J1538">
        <v>3.75</v>
      </c>
      <c r="M1538"/>
    </row>
    <row r="1539" spans="1:13" x14ac:dyDescent="0.25">
      <c r="A1539" t="s">
        <v>44</v>
      </c>
      <c r="B1539" t="s">
        <v>132</v>
      </c>
      <c r="C1539" s="2">
        <v>45648</v>
      </c>
      <c r="D1539" s="91">
        <v>0</v>
      </c>
      <c r="E1539" t="s">
        <v>23</v>
      </c>
      <c r="F1539">
        <v>4044805</v>
      </c>
      <c r="G1539" t="s">
        <v>252</v>
      </c>
      <c r="H1539">
        <v>3.75</v>
      </c>
      <c r="I1539">
        <v>1</v>
      </c>
      <c r="J1539">
        <v>3.75</v>
      </c>
      <c r="M1539"/>
    </row>
    <row r="1540" spans="1:13" hidden="1" x14ac:dyDescent="0.25">
      <c r="A1540" t="s">
        <v>75</v>
      </c>
      <c r="B1540" t="s">
        <v>143</v>
      </c>
      <c r="C1540" s="2">
        <v>45645</v>
      </c>
      <c r="D1540" s="91">
        <v>5</v>
      </c>
      <c r="E1540" t="s">
        <v>23</v>
      </c>
      <c r="F1540">
        <v>4044806</v>
      </c>
      <c r="G1540" t="s">
        <v>252</v>
      </c>
      <c r="H1540">
        <v>5</v>
      </c>
      <c r="I1540">
        <v>0</v>
      </c>
      <c r="J1540">
        <v>0</v>
      </c>
      <c r="M1540"/>
    </row>
    <row r="1541" spans="1:13" hidden="1" x14ac:dyDescent="0.25">
      <c r="A1541" t="s">
        <v>44</v>
      </c>
      <c r="B1541" t="s">
        <v>134</v>
      </c>
      <c r="C1541" s="2">
        <v>45650</v>
      </c>
      <c r="D1541" s="91">
        <v>0</v>
      </c>
      <c r="E1541" t="s">
        <v>23</v>
      </c>
      <c r="F1541">
        <v>4044807</v>
      </c>
      <c r="G1541" t="s">
        <v>252</v>
      </c>
      <c r="H1541">
        <v>3.75</v>
      </c>
      <c r="I1541">
        <v>1</v>
      </c>
      <c r="J1541">
        <v>3.75</v>
      </c>
      <c r="M1541"/>
    </row>
    <row r="1542" spans="1:13" hidden="1" x14ac:dyDescent="0.25">
      <c r="A1542" t="s">
        <v>44</v>
      </c>
      <c r="B1542" t="s">
        <v>132</v>
      </c>
      <c r="C1542" s="2">
        <v>45650</v>
      </c>
      <c r="D1542" s="91">
        <v>3.75</v>
      </c>
      <c r="E1542" t="s">
        <v>23</v>
      </c>
      <c r="F1542">
        <v>4044808</v>
      </c>
      <c r="G1542" t="s">
        <v>252</v>
      </c>
      <c r="H1542">
        <v>3.75</v>
      </c>
      <c r="I1542">
        <v>0</v>
      </c>
      <c r="J1542">
        <v>0</v>
      </c>
      <c r="M1542"/>
    </row>
    <row r="1543" spans="1:13" hidden="1" x14ac:dyDescent="0.25">
      <c r="A1543" t="s">
        <v>75</v>
      </c>
      <c r="B1543" t="s">
        <v>18</v>
      </c>
      <c r="C1543" s="2">
        <v>45650</v>
      </c>
      <c r="D1543" s="91">
        <v>5.5</v>
      </c>
      <c r="E1543" t="s">
        <v>23</v>
      </c>
      <c r="F1543">
        <v>4044809</v>
      </c>
      <c r="G1543" t="s">
        <v>252</v>
      </c>
      <c r="H1543">
        <v>5.5</v>
      </c>
      <c r="I1543">
        <v>0</v>
      </c>
      <c r="J1543">
        <v>0</v>
      </c>
      <c r="M1543"/>
    </row>
    <row r="1544" spans="1:13" hidden="1" x14ac:dyDescent="0.25">
      <c r="A1544" t="s">
        <v>75</v>
      </c>
      <c r="B1544" t="s">
        <v>136</v>
      </c>
      <c r="C1544" s="2">
        <v>45645</v>
      </c>
      <c r="D1544" s="91">
        <v>0</v>
      </c>
      <c r="E1544" t="s">
        <v>23</v>
      </c>
      <c r="F1544">
        <v>4044813</v>
      </c>
      <c r="G1544" t="s">
        <v>252</v>
      </c>
      <c r="H1544">
        <v>0</v>
      </c>
      <c r="I1544">
        <v>0</v>
      </c>
      <c r="J1544">
        <v>0</v>
      </c>
      <c r="M1544"/>
    </row>
    <row r="1545" spans="1:13" hidden="1" x14ac:dyDescent="0.25">
      <c r="A1545" t="s">
        <v>73</v>
      </c>
      <c r="B1545" t="s">
        <v>142</v>
      </c>
      <c r="C1545" s="2">
        <v>45650</v>
      </c>
      <c r="D1545" s="91">
        <v>5</v>
      </c>
      <c r="E1545" t="s">
        <v>23</v>
      </c>
      <c r="F1545">
        <v>4044814</v>
      </c>
      <c r="G1545" t="s">
        <v>252</v>
      </c>
      <c r="H1545">
        <v>5</v>
      </c>
      <c r="I1545">
        <v>0</v>
      </c>
      <c r="J1545">
        <v>0</v>
      </c>
      <c r="M1545"/>
    </row>
    <row r="1546" spans="1:13" hidden="1" x14ac:dyDescent="0.25">
      <c r="A1546" t="s">
        <v>73</v>
      </c>
      <c r="B1546" t="s">
        <v>18</v>
      </c>
      <c r="C1546" s="2">
        <v>45646</v>
      </c>
      <c r="D1546" s="91">
        <v>0</v>
      </c>
      <c r="E1546" t="s">
        <v>23</v>
      </c>
      <c r="F1546">
        <v>4044815</v>
      </c>
      <c r="G1546" t="s">
        <v>252</v>
      </c>
      <c r="H1546">
        <v>0</v>
      </c>
      <c r="I1546">
        <v>0</v>
      </c>
      <c r="J1546">
        <v>0</v>
      </c>
      <c r="M1546"/>
    </row>
    <row r="1547" spans="1:13" hidden="1" x14ac:dyDescent="0.25">
      <c r="A1547" t="s">
        <v>75</v>
      </c>
      <c r="B1547" t="s">
        <v>141</v>
      </c>
      <c r="C1547" s="2">
        <v>45645</v>
      </c>
      <c r="D1547" s="91">
        <v>5.5</v>
      </c>
      <c r="E1547" t="s">
        <v>23</v>
      </c>
      <c r="F1547">
        <v>4044817</v>
      </c>
      <c r="G1547" t="s">
        <v>252</v>
      </c>
      <c r="H1547">
        <v>5.5</v>
      </c>
      <c r="I1547">
        <v>0</v>
      </c>
      <c r="J1547">
        <v>0</v>
      </c>
      <c r="M1547"/>
    </row>
    <row r="1548" spans="1:13" hidden="1" x14ac:dyDescent="0.25">
      <c r="A1548" t="s">
        <v>75</v>
      </c>
      <c r="B1548" t="s">
        <v>140</v>
      </c>
      <c r="C1548" s="2">
        <v>45645</v>
      </c>
      <c r="D1548" s="91">
        <v>5</v>
      </c>
      <c r="E1548" t="s">
        <v>23</v>
      </c>
      <c r="F1548">
        <v>4044818</v>
      </c>
      <c r="G1548" t="s">
        <v>252</v>
      </c>
      <c r="H1548">
        <v>5</v>
      </c>
      <c r="I1548">
        <v>0</v>
      </c>
      <c r="J1548">
        <v>0</v>
      </c>
      <c r="M1548"/>
    </row>
    <row r="1549" spans="1:13" x14ac:dyDescent="0.25">
      <c r="A1549" t="s">
        <v>44</v>
      </c>
      <c r="B1549" t="s">
        <v>145</v>
      </c>
      <c r="C1549" s="2">
        <v>45645</v>
      </c>
      <c r="D1549" s="91">
        <v>3.75</v>
      </c>
      <c r="E1549" t="s">
        <v>23</v>
      </c>
      <c r="F1549">
        <v>4044819</v>
      </c>
      <c r="G1549" t="s">
        <v>252</v>
      </c>
      <c r="H1549">
        <v>3.75</v>
      </c>
      <c r="I1549">
        <v>0</v>
      </c>
      <c r="J1549">
        <v>0</v>
      </c>
      <c r="M1549"/>
    </row>
    <row r="1550" spans="1:13" x14ac:dyDescent="0.25">
      <c r="A1550" t="s">
        <v>44</v>
      </c>
      <c r="B1550" t="s">
        <v>18</v>
      </c>
      <c r="C1550" s="2">
        <v>45645</v>
      </c>
      <c r="D1550" s="91">
        <v>3.75</v>
      </c>
      <c r="E1550" t="s">
        <v>20</v>
      </c>
      <c r="F1550">
        <v>4044820</v>
      </c>
      <c r="G1550" t="s">
        <v>252</v>
      </c>
      <c r="H1550">
        <v>3.75</v>
      </c>
      <c r="I1550">
        <v>0</v>
      </c>
      <c r="J1550">
        <v>0</v>
      </c>
      <c r="M1550"/>
    </row>
    <row r="1551" spans="1:13" hidden="1" x14ac:dyDescent="0.25">
      <c r="A1551" t="s">
        <v>73</v>
      </c>
      <c r="B1551" t="s">
        <v>135</v>
      </c>
      <c r="C1551" s="2">
        <v>45646</v>
      </c>
      <c r="D1551" s="91">
        <v>5</v>
      </c>
      <c r="E1551" t="s">
        <v>23</v>
      </c>
      <c r="F1551">
        <v>4044821</v>
      </c>
      <c r="G1551" t="s">
        <v>252</v>
      </c>
      <c r="H1551">
        <v>5</v>
      </c>
      <c r="I1551">
        <v>0</v>
      </c>
      <c r="J1551">
        <v>0</v>
      </c>
      <c r="M1551"/>
    </row>
    <row r="1552" spans="1:13" hidden="1" x14ac:dyDescent="0.25">
      <c r="A1552" t="s">
        <v>73</v>
      </c>
      <c r="B1552" t="s">
        <v>18</v>
      </c>
      <c r="C1552" s="2">
        <v>45648</v>
      </c>
      <c r="D1552" s="91">
        <v>5</v>
      </c>
      <c r="E1552" t="s">
        <v>20</v>
      </c>
      <c r="F1552">
        <v>4044827</v>
      </c>
      <c r="G1552" t="s">
        <v>252</v>
      </c>
      <c r="H1552">
        <v>5</v>
      </c>
      <c r="I1552">
        <v>0</v>
      </c>
      <c r="J1552">
        <v>0</v>
      </c>
      <c r="M1552"/>
    </row>
    <row r="1553" spans="1:13" hidden="1" x14ac:dyDescent="0.25">
      <c r="A1553" t="s">
        <v>73</v>
      </c>
      <c r="B1553" t="s">
        <v>138</v>
      </c>
      <c r="C1553" s="2">
        <v>45646</v>
      </c>
      <c r="D1553" s="91">
        <v>0</v>
      </c>
      <c r="E1553" t="s">
        <v>37</v>
      </c>
      <c r="F1553">
        <v>4044828</v>
      </c>
      <c r="G1553" t="s">
        <v>252</v>
      </c>
      <c r="H1553">
        <v>0</v>
      </c>
      <c r="I1553">
        <v>0</v>
      </c>
      <c r="J1553">
        <v>0</v>
      </c>
      <c r="M1553"/>
    </row>
    <row r="1554" spans="1:13" hidden="1" x14ac:dyDescent="0.25">
      <c r="A1554" t="s">
        <v>73</v>
      </c>
      <c r="B1554" t="s">
        <v>18</v>
      </c>
      <c r="C1554" s="2">
        <v>45646</v>
      </c>
      <c r="D1554" s="91">
        <v>0</v>
      </c>
      <c r="E1554" t="s">
        <v>23</v>
      </c>
      <c r="F1554">
        <v>4044829</v>
      </c>
      <c r="G1554" t="s">
        <v>252</v>
      </c>
      <c r="H1554">
        <v>0</v>
      </c>
      <c r="I1554">
        <v>0</v>
      </c>
      <c r="J1554">
        <v>0</v>
      </c>
      <c r="M1554"/>
    </row>
    <row r="1555" spans="1:13" hidden="1" x14ac:dyDescent="0.25">
      <c r="A1555" t="s">
        <v>75</v>
      </c>
      <c r="B1555" t="s">
        <v>18</v>
      </c>
      <c r="C1555" s="2">
        <v>45645</v>
      </c>
      <c r="D1555" s="91">
        <v>5</v>
      </c>
      <c r="E1555" t="s">
        <v>23</v>
      </c>
      <c r="F1555">
        <v>4044835</v>
      </c>
      <c r="G1555" t="s">
        <v>252</v>
      </c>
      <c r="H1555">
        <v>5</v>
      </c>
      <c r="I1555">
        <v>0</v>
      </c>
      <c r="J1555">
        <v>0</v>
      </c>
      <c r="M1555"/>
    </row>
    <row r="1556" spans="1:13" x14ac:dyDescent="0.25">
      <c r="A1556" t="s">
        <v>44</v>
      </c>
      <c r="B1556" t="s">
        <v>18</v>
      </c>
      <c r="C1556" s="2">
        <v>45648</v>
      </c>
      <c r="D1556" s="91">
        <v>0</v>
      </c>
      <c r="E1556" t="s">
        <v>20</v>
      </c>
      <c r="F1556">
        <v>4044836</v>
      </c>
      <c r="G1556" t="s">
        <v>252</v>
      </c>
      <c r="H1556">
        <v>3.75</v>
      </c>
      <c r="I1556">
        <v>1</v>
      </c>
      <c r="J1556">
        <v>3.75</v>
      </c>
      <c r="M1556"/>
    </row>
    <row r="1557" spans="1:13" hidden="1" x14ac:dyDescent="0.25">
      <c r="A1557" t="s">
        <v>75</v>
      </c>
      <c r="B1557" t="s">
        <v>140</v>
      </c>
      <c r="C1557" s="2">
        <v>45646</v>
      </c>
      <c r="D1557" s="91">
        <v>5.5</v>
      </c>
      <c r="E1557" t="s">
        <v>23</v>
      </c>
      <c r="F1557">
        <v>4044838</v>
      </c>
      <c r="G1557" t="s">
        <v>252</v>
      </c>
      <c r="H1557">
        <v>5.5</v>
      </c>
      <c r="I1557">
        <v>0</v>
      </c>
      <c r="J1557">
        <v>0</v>
      </c>
      <c r="M1557"/>
    </row>
    <row r="1558" spans="1:13" hidden="1" x14ac:dyDescent="0.25">
      <c r="A1558" t="s">
        <v>75</v>
      </c>
      <c r="B1558" t="s">
        <v>65</v>
      </c>
      <c r="C1558" s="2">
        <v>45646</v>
      </c>
      <c r="D1558" s="91">
        <v>5</v>
      </c>
      <c r="E1558" t="s">
        <v>23</v>
      </c>
      <c r="F1558">
        <v>4044839</v>
      </c>
      <c r="G1558" t="s">
        <v>252</v>
      </c>
      <c r="H1558">
        <v>5</v>
      </c>
      <c r="I1558">
        <v>0</v>
      </c>
      <c r="J1558">
        <v>0</v>
      </c>
      <c r="M1558"/>
    </row>
    <row r="1559" spans="1:13" hidden="1" x14ac:dyDescent="0.25">
      <c r="A1559" t="s">
        <v>75</v>
      </c>
      <c r="B1559" t="s">
        <v>18</v>
      </c>
      <c r="C1559" s="2">
        <v>45649</v>
      </c>
      <c r="D1559" s="91">
        <v>5.5</v>
      </c>
      <c r="E1559" t="s">
        <v>20</v>
      </c>
      <c r="F1559">
        <v>4044845</v>
      </c>
      <c r="G1559" t="s">
        <v>252</v>
      </c>
      <c r="H1559">
        <v>5.5</v>
      </c>
      <c r="I1559">
        <v>0</v>
      </c>
      <c r="J1559">
        <v>0</v>
      </c>
      <c r="M1559"/>
    </row>
    <row r="1560" spans="1:13" hidden="1" x14ac:dyDescent="0.25">
      <c r="A1560" t="s">
        <v>73</v>
      </c>
      <c r="B1560" t="s">
        <v>142</v>
      </c>
      <c r="C1560" s="2">
        <v>45650</v>
      </c>
      <c r="D1560" s="91">
        <v>0</v>
      </c>
      <c r="E1560" t="s">
        <v>23</v>
      </c>
      <c r="F1560">
        <v>4044848</v>
      </c>
      <c r="G1560" t="s">
        <v>252</v>
      </c>
      <c r="H1560">
        <v>5</v>
      </c>
      <c r="I1560">
        <v>1</v>
      </c>
      <c r="J1560">
        <v>5</v>
      </c>
      <c r="M1560"/>
    </row>
    <row r="1561" spans="1:13" hidden="1" x14ac:dyDescent="0.25">
      <c r="A1561" t="s">
        <v>75</v>
      </c>
      <c r="B1561" t="s">
        <v>18</v>
      </c>
      <c r="C1561" s="2">
        <v>45646</v>
      </c>
      <c r="D1561" s="91">
        <v>3</v>
      </c>
      <c r="E1561" t="s">
        <v>23</v>
      </c>
      <c r="F1561">
        <v>4044852</v>
      </c>
      <c r="G1561" t="s">
        <v>252</v>
      </c>
      <c r="H1561">
        <v>3</v>
      </c>
      <c r="I1561">
        <v>0</v>
      </c>
      <c r="J1561">
        <v>0</v>
      </c>
      <c r="M1561"/>
    </row>
    <row r="1562" spans="1:13" hidden="1" x14ac:dyDescent="0.25">
      <c r="A1562" t="s">
        <v>75</v>
      </c>
      <c r="B1562" t="s">
        <v>140</v>
      </c>
      <c r="C1562" s="2">
        <v>45645</v>
      </c>
      <c r="D1562" s="91">
        <v>0</v>
      </c>
      <c r="E1562" t="s">
        <v>23</v>
      </c>
      <c r="F1562">
        <v>4044853</v>
      </c>
      <c r="G1562" t="s">
        <v>252</v>
      </c>
      <c r="H1562">
        <v>5.5</v>
      </c>
      <c r="I1562">
        <v>1</v>
      </c>
      <c r="J1562">
        <v>5.5</v>
      </c>
      <c r="M1562"/>
    </row>
    <row r="1563" spans="1:13" hidden="1" x14ac:dyDescent="0.25">
      <c r="A1563" t="s">
        <v>75</v>
      </c>
      <c r="B1563" t="s">
        <v>18</v>
      </c>
      <c r="C1563" s="2">
        <v>45646</v>
      </c>
      <c r="D1563" s="91">
        <v>5</v>
      </c>
      <c r="E1563" t="s">
        <v>23</v>
      </c>
      <c r="F1563">
        <v>4044854</v>
      </c>
      <c r="G1563" t="s">
        <v>252</v>
      </c>
      <c r="H1563">
        <v>5</v>
      </c>
      <c r="I1563">
        <v>0</v>
      </c>
      <c r="J1563">
        <v>0</v>
      </c>
      <c r="M1563"/>
    </row>
    <row r="1564" spans="1:13" hidden="1" x14ac:dyDescent="0.25">
      <c r="A1564" t="s">
        <v>75</v>
      </c>
      <c r="B1564" t="s">
        <v>142</v>
      </c>
      <c r="C1564" s="2">
        <v>45645</v>
      </c>
      <c r="D1564" s="91">
        <v>0</v>
      </c>
      <c r="E1564" t="s">
        <v>23</v>
      </c>
      <c r="F1564">
        <v>4044855</v>
      </c>
      <c r="G1564" t="s">
        <v>252</v>
      </c>
      <c r="H1564">
        <v>5</v>
      </c>
      <c r="I1564">
        <v>1</v>
      </c>
      <c r="J1564">
        <v>5</v>
      </c>
      <c r="M1564"/>
    </row>
    <row r="1565" spans="1:13" hidden="1" x14ac:dyDescent="0.25">
      <c r="A1565" t="s">
        <v>73</v>
      </c>
      <c r="B1565" t="s">
        <v>141</v>
      </c>
      <c r="C1565" s="2">
        <v>45645</v>
      </c>
      <c r="D1565" s="91">
        <v>0</v>
      </c>
      <c r="E1565" t="s">
        <v>23</v>
      </c>
      <c r="F1565">
        <v>4044857</v>
      </c>
      <c r="G1565" t="s">
        <v>252</v>
      </c>
      <c r="H1565">
        <v>0</v>
      </c>
      <c r="I1565">
        <v>0</v>
      </c>
      <c r="J1565">
        <v>0</v>
      </c>
      <c r="M1565"/>
    </row>
    <row r="1566" spans="1:13" hidden="1" x14ac:dyDescent="0.25">
      <c r="A1566" t="s">
        <v>75</v>
      </c>
      <c r="B1566" t="s">
        <v>21</v>
      </c>
      <c r="C1566" s="2">
        <v>45646</v>
      </c>
      <c r="D1566" s="91">
        <v>0</v>
      </c>
      <c r="E1566" t="s">
        <v>23</v>
      </c>
      <c r="F1566">
        <v>4044860</v>
      </c>
      <c r="G1566" t="s">
        <v>252</v>
      </c>
      <c r="H1566">
        <v>0</v>
      </c>
      <c r="I1566">
        <v>0</v>
      </c>
      <c r="J1566">
        <v>0</v>
      </c>
      <c r="M1566"/>
    </row>
    <row r="1567" spans="1:13" hidden="1" x14ac:dyDescent="0.25">
      <c r="A1567" t="s">
        <v>73</v>
      </c>
      <c r="B1567" t="s">
        <v>18</v>
      </c>
      <c r="C1567" s="2">
        <v>45649</v>
      </c>
      <c r="D1567" s="91">
        <v>0</v>
      </c>
      <c r="E1567" t="s">
        <v>23</v>
      </c>
      <c r="F1567">
        <v>4044862</v>
      </c>
      <c r="G1567" t="s">
        <v>252</v>
      </c>
      <c r="H1567">
        <v>0</v>
      </c>
      <c r="I1567">
        <v>0</v>
      </c>
      <c r="J1567">
        <v>0</v>
      </c>
      <c r="M1567"/>
    </row>
    <row r="1568" spans="1:13" hidden="1" x14ac:dyDescent="0.25">
      <c r="A1568" t="s">
        <v>73</v>
      </c>
      <c r="B1568" t="s">
        <v>18</v>
      </c>
      <c r="C1568" s="2">
        <v>45646</v>
      </c>
      <c r="D1568" s="91">
        <v>0</v>
      </c>
      <c r="E1568" t="s">
        <v>23</v>
      </c>
      <c r="F1568">
        <v>4044863</v>
      </c>
      <c r="G1568" t="s">
        <v>252</v>
      </c>
      <c r="H1568">
        <v>0</v>
      </c>
      <c r="I1568">
        <v>0</v>
      </c>
      <c r="J1568">
        <v>0</v>
      </c>
      <c r="M1568"/>
    </row>
    <row r="1569" spans="1:13" hidden="1" x14ac:dyDescent="0.25">
      <c r="A1569" t="s">
        <v>73</v>
      </c>
      <c r="B1569" t="s">
        <v>18</v>
      </c>
      <c r="C1569" s="2">
        <v>45646</v>
      </c>
      <c r="D1569" s="91">
        <v>0</v>
      </c>
      <c r="E1569" t="s">
        <v>23</v>
      </c>
      <c r="F1569">
        <v>4044864</v>
      </c>
      <c r="G1569" t="s">
        <v>252</v>
      </c>
      <c r="H1569">
        <v>0</v>
      </c>
      <c r="I1569">
        <v>0</v>
      </c>
      <c r="J1569">
        <v>0</v>
      </c>
      <c r="M1569"/>
    </row>
    <row r="1570" spans="1:13" x14ac:dyDescent="0.25">
      <c r="A1570" t="s">
        <v>44</v>
      </c>
      <c r="B1570" t="s">
        <v>145</v>
      </c>
      <c r="C1570" s="2">
        <v>45645</v>
      </c>
      <c r="D1570" s="91">
        <v>3.75</v>
      </c>
      <c r="E1570" t="s">
        <v>23</v>
      </c>
      <c r="F1570">
        <v>4044866</v>
      </c>
      <c r="G1570" t="s">
        <v>252</v>
      </c>
      <c r="H1570">
        <v>3.75</v>
      </c>
      <c r="I1570">
        <v>0</v>
      </c>
      <c r="J1570">
        <v>0</v>
      </c>
      <c r="M1570"/>
    </row>
    <row r="1571" spans="1:13" hidden="1" x14ac:dyDescent="0.25">
      <c r="A1571" t="s">
        <v>73</v>
      </c>
      <c r="B1571" t="s">
        <v>143</v>
      </c>
      <c r="C1571" s="2">
        <v>45645</v>
      </c>
      <c r="D1571" s="91">
        <v>5</v>
      </c>
      <c r="E1571" t="s">
        <v>23</v>
      </c>
      <c r="F1571">
        <v>4044871</v>
      </c>
      <c r="G1571" t="s">
        <v>252</v>
      </c>
      <c r="H1571">
        <v>5</v>
      </c>
      <c r="I1571">
        <v>0</v>
      </c>
      <c r="J1571">
        <v>0</v>
      </c>
      <c r="M1571"/>
    </row>
    <row r="1572" spans="1:13" hidden="1" x14ac:dyDescent="0.25">
      <c r="A1572" t="s">
        <v>75</v>
      </c>
      <c r="B1572" t="s">
        <v>136</v>
      </c>
      <c r="C1572" s="2">
        <v>45646</v>
      </c>
      <c r="D1572" s="91">
        <v>0</v>
      </c>
      <c r="E1572" t="s">
        <v>37</v>
      </c>
      <c r="F1572">
        <v>4044873</v>
      </c>
      <c r="G1572" t="s">
        <v>252</v>
      </c>
      <c r="H1572">
        <v>0</v>
      </c>
      <c r="I1572">
        <v>0</v>
      </c>
      <c r="J1572">
        <v>0</v>
      </c>
      <c r="M1572"/>
    </row>
    <row r="1573" spans="1:13" hidden="1" x14ac:dyDescent="0.25">
      <c r="A1573" t="s">
        <v>73</v>
      </c>
      <c r="B1573" t="s">
        <v>18</v>
      </c>
      <c r="C1573" s="2">
        <v>45646</v>
      </c>
      <c r="D1573" s="91">
        <v>0</v>
      </c>
      <c r="E1573" t="s">
        <v>23</v>
      </c>
      <c r="F1573">
        <v>4044874</v>
      </c>
      <c r="G1573" t="s">
        <v>252</v>
      </c>
      <c r="H1573">
        <v>0</v>
      </c>
      <c r="I1573">
        <v>0</v>
      </c>
      <c r="J1573">
        <v>0</v>
      </c>
      <c r="M1573"/>
    </row>
    <row r="1574" spans="1:13" hidden="1" x14ac:dyDescent="0.25">
      <c r="A1574" t="s">
        <v>75</v>
      </c>
      <c r="B1574" t="s">
        <v>140</v>
      </c>
      <c r="C1574" s="2">
        <v>45647</v>
      </c>
      <c r="D1574" s="91">
        <v>3</v>
      </c>
      <c r="E1574" t="s">
        <v>23</v>
      </c>
      <c r="F1574">
        <v>4044875</v>
      </c>
      <c r="G1574" t="s">
        <v>252</v>
      </c>
      <c r="H1574">
        <v>3</v>
      </c>
      <c r="I1574">
        <v>0</v>
      </c>
      <c r="J1574">
        <v>0</v>
      </c>
      <c r="M1574"/>
    </row>
    <row r="1575" spans="1:13" hidden="1" x14ac:dyDescent="0.25">
      <c r="A1575" t="s">
        <v>73</v>
      </c>
      <c r="B1575" t="s">
        <v>21</v>
      </c>
      <c r="C1575" s="2">
        <v>45646</v>
      </c>
      <c r="D1575" s="91">
        <v>5</v>
      </c>
      <c r="E1575" t="s">
        <v>23</v>
      </c>
      <c r="F1575">
        <v>4044876</v>
      </c>
      <c r="G1575" t="s">
        <v>252</v>
      </c>
      <c r="H1575">
        <v>5</v>
      </c>
      <c r="I1575">
        <v>0</v>
      </c>
      <c r="J1575">
        <v>0</v>
      </c>
      <c r="M1575"/>
    </row>
    <row r="1576" spans="1:13" hidden="1" x14ac:dyDescent="0.25">
      <c r="A1576" t="s">
        <v>73</v>
      </c>
      <c r="B1576" t="s">
        <v>18</v>
      </c>
      <c r="C1576" s="2">
        <v>45646</v>
      </c>
      <c r="D1576" s="91">
        <v>0</v>
      </c>
      <c r="E1576" t="s">
        <v>23</v>
      </c>
      <c r="F1576">
        <v>4044879</v>
      </c>
      <c r="G1576" t="s">
        <v>252</v>
      </c>
      <c r="H1576">
        <v>0</v>
      </c>
      <c r="I1576">
        <v>0</v>
      </c>
      <c r="J1576">
        <v>0</v>
      </c>
      <c r="M1576"/>
    </row>
    <row r="1577" spans="1:13" hidden="1" x14ac:dyDescent="0.25">
      <c r="A1577" t="s">
        <v>73</v>
      </c>
      <c r="B1577" t="s">
        <v>21</v>
      </c>
      <c r="C1577" s="2">
        <v>45646</v>
      </c>
      <c r="D1577" s="91">
        <v>5</v>
      </c>
      <c r="E1577" t="s">
        <v>23</v>
      </c>
      <c r="F1577">
        <v>4044880</v>
      </c>
      <c r="G1577" t="s">
        <v>252</v>
      </c>
      <c r="H1577">
        <v>5</v>
      </c>
      <c r="I1577">
        <v>0</v>
      </c>
      <c r="J1577">
        <v>0</v>
      </c>
      <c r="M1577"/>
    </row>
    <row r="1578" spans="1:13" x14ac:dyDescent="0.25">
      <c r="A1578" t="s">
        <v>44</v>
      </c>
      <c r="B1578" t="s">
        <v>145</v>
      </c>
      <c r="C1578" s="2">
        <v>45646</v>
      </c>
      <c r="D1578" s="91">
        <v>0</v>
      </c>
      <c r="E1578" t="s">
        <v>23</v>
      </c>
      <c r="F1578">
        <v>4044881</v>
      </c>
      <c r="G1578" t="s">
        <v>252</v>
      </c>
      <c r="H1578">
        <v>3.75</v>
      </c>
      <c r="I1578">
        <v>1</v>
      </c>
      <c r="J1578">
        <v>3.75</v>
      </c>
      <c r="M1578"/>
    </row>
    <row r="1579" spans="1:13" hidden="1" x14ac:dyDescent="0.25">
      <c r="A1579" t="s">
        <v>73</v>
      </c>
      <c r="B1579" t="s">
        <v>18</v>
      </c>
      <c r="C1579" s="2">
        <v>45645</v>
      </c>
      <c r="D1579" s="91">
        <v>5</v>
      </c>
      <c r="E1579" t="s">
        <v>23</v>
      </c>
      <c r="F1579">
        <v>4044884</v>
      </c>
      <c r="G1579" t="s">
        <v>252</v>
      </c>
      <c r="H1579">
        <v>5</v>
      </c>
      <c r="I1579">
        <v>0</v>
      </c>
      <c r="J1579">
        <v>0</v>
      </c>
      <c r="M1579"/>
    </row>
    <row r="1580" spans="1:13" x14ac:dyDescent="0.25">
      <c r="A1580" t="s">
        <v>44</v>
      </c>
      <c r="B1580" t="s">
        <v>18</v>
      </c>
      <c r="C1580" s="2">
        <v>45646</v>
      </c>
      <c r="D1580" s="91">
        <v>3.75</v>
      </c>
      <c r="E1580" t="s">
        <v>20</v>
      </c>
      <c r="F1580">
        <v>4044886</v>
      </c>
      <c r="G1580" t="s">
        <v>252</v>
      </c>
      <c r="H1580">
        <v>3.75</v>
      </c>
      <c r="I1580">
        <v>0</v>
      </c>
      <c r="J1580">
        <v>0</v>
      </c>
      <c r="M1580"/>
    </row>
    <row r="1581" spans="1:13" x14ac:dyDescent="0.25">
      <c r="A1581" t="s">
        <v>44</v>
      </c>
      <c r="B1581" t="s">
        <v>117</v>
      </c>
      <c r="C1581" s="2">
        <v>45646</v>
      </c>
      <c r="D1581" s="91">
        <v>0</v>
      </c>
      <c r="E1581" t="s">
        <v>23</v>
      </c>
      <c r="F1581">
        <v>4044887</v>
      </c>
      <c r="G1581" t="s">
        <v>252</v>
      </c>
      <c r="H1581">
        <v>3.75</v>
      </c>
      <c r="I1581">
        <v>1</v>
      </c>
      <c r="J1581">
        <v>3.75</v>
      </c>
      <c r="M1581"/>
    </row>
    <row r="1582" spans="1:13" hidden="1" x14ac:dyDescent="0.25">
      <c r="A1582" t="s">
        <v>75</v>
      </c>
      <c r="B1582" t="s">
        <v>141</v>
      </c>
      <c r="C1582" s="2">
        <v>45647</v>
      </c>
      <c r="D1582" s="91">
        <v>5.5</v>
      </c>
      <c r="E1582" t="s">
        <v>23</v>
      </c>
      <c r="F1582">
        <v>4044888</v>
      </c>
      <c r="G1582" t="s">
        <v>252</v>
      </c>
      <c r="H1582">
        <v>5.5</v>
      </c>
      <c r="I1582">
        <v>0</v>
      </c>
      <c r="J1582">
        <v>0</v>
      </c>
      <c r="M1582"/>
    </row>
    <row r="1583" spans="1:13" hidden="1" x14ac:dyDescent="0.25">
      <c r="A1583" t="s">
        <v>75</v>
      </c>
      <c r="B1583" t="s">
        <v>135</v>
      </c>
      <c r="C1583" s="2">
        <v>45647</v>
      </c>
      <c r="D1583" s="91">
        <v>5</v>
      </c>
      <c r="E1583" t="s">
        <v>23</v>
      </c>
      <c r="F1583">
        <v>4044889</v>
      </c>
      <c r="G1583" t="s">
        <v>252</v>
      </c>
      <c r="H1583">
        <v>5</v>
      </c>
      <c r="I1583">
        <v>0</v>
      </c>
      <c r="J1583">
        <v>0</v>
      </c>
      <c r="M1583"/>
    </row>
    <row r="1584" spans="1:13" x14ac:dyDescent="0.25">
      <c r="A1584" t="s">
        <v>44</v>
      </c>
      <c r="B1584" t="s">
        <v>132</v>
      </c>
      <c r="C1584" s="2">
        <v>45645</v>
      </c>
      <c r="D1584" s="91">
        <v>0</v>
      </c>
      <c r="E1584" t="s">
        <v>23</v>
      </c>
      <c r="F1584">
        <v>4044891</v>
      </c>
      <c r="G1584" t="s">
        <v>252</v>
      </c>
      <c r="H1584">
        <v>3.75</v>
      </c>
      <c r="I1584">
        <v>1</v>
      </c>
      <c r="J1584">
        <v>3.75</v>
      </c>
      <c r="M1584"/>
    </row>
    <row r="1585" spans="1:13" x14ac:dyDescent="0.25">
      <c r="A1585" t="s">
        <v>44</v>
      </c>
      <c r="B1585" t="s">
        <v>117</v>
      </c>
      <c r="C1585" s="2">
        <v>45645</v>
      </c>
      <c r="D1585" s="91">
        <v>3.75</v>
      </c>
      <c r="E1585" t="s">
        <v>23</v>
      </c>
      <c r="F1585">
        <v>4044892</v>
      </c>
      <c r="G1585" t="s">
        <v>252</v>
      </c>
      <c r="H1585">
        <v>3.75</v>
      </c>
      <c r="I1585">
        <v>0</v>
      </c>
      <c r="J1585">
        <v>0</v>
      </c>
      <c r="M1585"/>
    </row>
    <row r="1586" spans="1:13" hidden="1" x14ac:dyDescent="0.25">
      <c r="A1586" t="s">
        <v>73</v>
      </c>
      <c r="B1586" t="s">
        <v>21</v>
      </c>
      <c r="C1586" s="2">
        <v>45645</v>
      </c>
      <c r="D1586" s="91">
        <v>0</v>
      </c>
      <c r="E1586" t="s">
        <v>23</v>
      </c>
      <c r="F1586">
        <v>4044893</v>
      </c>
      <c r="G1586" t="s">
        <v>252</v>
      </c>
      <c r="H1586">
        <v>5</v>
      </c>
      <c r="I1586">
        <v>1</v>
      </c>
      <c r="J1586">
        <v>5</v>
      </c>
      <c r="M1586"/>
    </row>
    <row r="1587" spans="1:13" hidden="1" x14ac:dyDescent="0.25">
      <c r="A1587" t="s">
        <v>73</v>
      </c>
      <c r="B1587" t="s">
        <v>140</v>
      </c>
      <c r="C1587" s="2">
        <v>45647</v>
      </c>
      <c r="D1587" s="91">
        <v>5</v>
      </c>
      <c r="E1587" t="s">
        <v>23</v>
      </c>
      <c r="F1587">
        <v>4044900</v>
      </c>
      <c r="G1587" t="s">
        <v>252</v>
      </c>
      <c r="H1587">
        <v>5</v>
      </c>
      <c r="I1587">
        <v>0</v>
      </c>
      <c r="J1587">
        <v>0</v>
      </c>
      <c r="M1587"/>
    </row>
    <row r="1588" spans="1:13" hidden="1" x14ac:dyDescent="0.25">
      <c r="A1588" t="s">
        <v>75</v>
      </c>
      <c r="B1588" t="s">
        <v>18</v>
      </c>
      <c r="C1588" s="2">
        <v>45647</v>
      </c>
      <c r="D1588" s="91">
        <v>5</v>
      </c>
      <c r="E1588" t="s">
        <v>23</v>
      </c>
      <c r="F1588">
        <v>4044901</v>
      </c>
      <c r="G1588" t="s">
        <v>252</v>
      </c>
      <c r="H1588">
        <v>5</v>
      </c>
      <c r="I1588">
        <v>0</v>
      </c>
      <c r="J1588">
        <v>0</v>
      </c>
      <c r="M1588"/>
    </row>
    <row r="1589" spans="1:13" hidden="1" x14ac:dyDescent="0.25">
      <c r="A1589" t="s">
        <v>75</v>
      </c>
      <c r="B1589" t="s">
        <v>18</v>
      </c>
      <c r="C1589" s="2">
        <v>45647</v>
      </c>
      <c r="D1589" s="91">
        <v>5.5</v>
      </c>
      <c r="E1589" t="s">
        <v>23</v>
      </c>
      <c r="F1589">
        <v>4044902</v>
      </c>
      <c r="G1589" t="s">
        <v>252</v>
      </c>
      <c r="H1589">
        <v>5.5</v>
      </c>
      <c r="I1589">
        <v>0</v>
      </c>
      <c r="J1589">
        <v>0</v>
      </c>
      <c r="M1589"/>
    </row>
    <row r="1590" spans="1:13" hidden="1" x14ac:dyDescent="0.25">
      <c r="A1590" t="s">
        <v>73</v>
      </c>
      <c r="B1590" t="s">
        <v>18</v>
      </c>
      <c r="C1590" s="2">
        <v>45645</v>
      </c>
      <c r="D1590" s="91">
        <v>5</v>
      </c>
      <c r="E1590" t="s">
        <v>20</v>
      </c>
      <c r="F1590">
        <v>4044904</v>
      </c>
      <c r="G1590" t="s">
        <v>252</v>
      </c>
      <c r="H1590">
        <v>5</v>
      </c>
      <c r="I1590">
        <v>0</v>
      </c>
      <c r="J1590">
        <v>0</v>
      </c>
      <c r="M1590"/>
    </row>
    <row r="1591" spans="1:13" hidden="1" x14ac:dyDescent="0.25">
      <c r="A1591" t="s">
        <v>44</v>
      </c>
      <c r="B1591" t="s">
        <v>117</v>
      </c>
      <c r="C1591" s="2">
        <v>45649</v>
      </c>
      <c r="D1591" s="91">
        <v>0</v>
      </c>
      <c r="E1591" t="s">
        <v>23</v>
      </c>
      <c r="F1591">
        <v>4044905</v>
      </c>
      <c r="G1591" t="s">
        <v>252</v>
      </c>
      <c r="H1591">
        <v>3.75</v>
      </c>
      <c r="I1591">
        <v>1</v>
      </c>
      <c r="J1591">
        <v>3.75</v>
      </c>
      <c r="M1591"/>
    </row>
    <row r="1592" spans="1:13" hidden="1" x14ac:dyDescent="0.25">
      <c r="A1592" t="s">
        <v>44</v>
      </c>
      <c r="B1592" t="s">
        <v>18</v>
      </c>
      <c r="C1592" s="2">
        <v>45649</v>
      </c>
      <c r="D1592" s="91">
        <v>0</v>
      </c>
      <c r="E1592" t="s">
        <v>20</v>
      </c>
      <c r="F1592">
        <v>4044907</v>
      </c>
      <c r="G1592" t="s">
        <v>252</v>
      </c>
      <c r="H1592">
        <v>3.75</v>
      </c>
      <c r="I1592">
        <v>1</v>
      </c>
      <c r="J1592">
        <v>3.75</v>
      </c>
      <c r="M1592"/>
    </row>
    <row r="1593" spans="1:13" x14ac:dyDescent="0.25">
      <c r="A1593" t="s">
        <v>44</v>
      </c>
      <c r="B1593" t="s">
        <v>18</v>
      </c>
      <c r="C1593" s="2">
        <v>45645</v>
      </c>
      <c r="D1593" s="91">
        <v>3.75</v>
      </c>
      <c r="E1593" t="s">
        <v>20</v>
      </c>
      <c r="F1593">
        <v>4044908</v>
      </c>
      <c r="G1593" t="s">
        <v>252</v>
      </c>
      <c r="H1593">
        <v>3.75</v>
      </c>
      <c r="I1593">
        <v>0</v>
      </c>
      <c r="J1593">
        <v>0</v>
      </c>
      <c r="M1593"/>
    </row>
    <row r="1594" spans="1:13" x14ac:dyDescent="0.25">
      <c r="A1594" t="s">
        <v>44</v>
      </c>
      <c r="B1594" t="s">
        <v>134</v>
      </c>
      <c r="C1594" s="2">
        <v>45645</v>
      </c>
      <c r="D1594" s="91">
        <v>0</v>
      </c>
      <c r="E1594" t="s">
        <v>23</v>
      </c>
      <c r="F1594">
        <v>4044909</v>
      </c>
      <c r="G1594" t="s">
        <v>252</v>
      </c>
      <c r="H1594">
        <v>3.75</v>
      </c>
      <c r="I1594">
        <v>1</v>
      </c>
      <c r="J1594">
        <v>3.75</v>
      </c>
      <c r="M1594"/>
    </row>
    <row r="1595" spans="1:13" x14ac:dyDescent="0.25">
      <c r="A1595" t="s">
        <v>44</v>
      </c>
      <c r="B1595" t="s">
        <v>18</v>
      </c>
      <c r="C1595" s="2">
        <v>45645</v>
      </c>
      <c r="D1595" s="91">
        <v>3.75</v>
      </c>
      <c r="E1595" t="s">
        <v>20</v>
      </c>
      <c r="F1595">
        <v>4044913</v>
      </c>
      <c r="G1595" t="s">
        <v>252</v>
      </c>
      <c r="H1595">
        <v>3.75</v>
      </c>
      <c r="I1595">
        <v>0</v>
      </c>
      <c r="J1595">
        <v>0</v>
      </c>
      <c r="M1595"/>
    </row>
    <row r="1596" spans="1:13" x14ac:dyDescent="0.25">
      <c r="A1596" t="s">
        <v>44</v>
      </c>
      <c r="B1596" t="s">
        <v>132</v>
      </c>
      <c r="C1596" s="2">
        <v>45645</v>
      </c>
      <c r="D1596" s="91">
        <v>0</v>
      </c>
      <c r="E1596" t="s">
        <v>23</v>
      </c>
      <c r="F1596">
        <v>4044914</v>
      </c>
      <c r="G1596" t="s">
        <v>252</v>
      </c>
      <c r="H1596">
        <v>3.75</v>
      </c>
      <c r="I1596">
        <v>1</v>
      </c>
      <c r="J1596">
        <v>3.75</v>
      </c>
      <c r="M1596"/>
    </row>
    <row r="1597" spans="1:13" x14ac:dyDescent="0.25">
      <c r="A1597" t="s">
        <v>44</v>
      </c>
      <c r="B1597" t="s">
        <v>45</v>
      </c>
      <c r="C1597" s="2">
        <v>45645</v>
      </c>
      <c r="D1597" s="91">
        <v>0</v>
      </c>
      <c r="E1597" t="s">
        <v>23</v>
      </c>
      <c r="F1597">
        <v>4044916</v>
      </c>
      <c r="G1597" t="s">
        <v>252</v>
      </c>
      <c r="H1597">
        <v>3.75</v>
      </c>
      <c r="I1597">
        <v>1</v>
      </c>
      <c r="J1597">
        <v>3.75</v>
      </c>
      <c r="M1597"/>
    </row>
    <row r="1598" spans="1:13" hidden="1" x14ac:dyDescent="0.25">
      <c r="A1598" t="s">
        <v>75</v>
      </c>
      <c r="B1598" t="s">
        <v>21</v>
      </c>
      <c r="C1598" s="2">
        <v>45645</v>
      </c>
      <c r="D1598" s="91">
        <v>0</v>
      </c>
      <c r="E1598" t="s">
        <v>23</v>
      </c>
      <c r="F1598">
        <v>4044917</v>
      </c>
      <c r="G1598" t="s">
        <v>252</v>
      </c>
      <c r="H1598">
        <v>0</v>
      </c>
      <c r="I1598">
        <v>0</v>
      </c>
      <c r="J1598">
        <v>0</v>
      </c>
      <c r="M1598"/>
    </row>
    <row r="1599" spans="1:13" x14ac:dyDescent="0.25">
      <c r="A1599" t="s">
        <v>44</v>
      </c>
      <c r="B1599" t="s">
        <v>134</v>
      </c>
      <c r="C1599" s="2">
        <v>45646</v>
      </c>
      <c r="D1599" s="91">
        <v>3.75</v>
      </c>
      <c r="E1599" t="s">
        <v>23</v>
      </c>
      <c r="F1599">
        <v>4044918</v>
      </c>
      <c r="G1599" t="s">
        <v>252</v>
      </c>
      <c r="H1599">
        <v>3.75</v>
      </c>
      <c r="I1599">
        <v>0</v>
      </c>
      <c r="J1599">
        <v>0</v>
      </c>
      <c r="M1599"/>
    </row>
    <row r="1600" spans="1:13" x14ac:dyDescent="0.25">
      <c r="A1600" t="s">
        <v>44</v>
      </c>
      <c r="B1600" t="s">
        <v>145</v>
      </c>
      <c r="C1600" s="2">
        <v>45646</v>
      </c>
      <c r="D1600" s="91">
        <v>0</v>
      </c>
      <c r="E1600" t="s">
        <v>23</v>
      </c>
      <c r="F1600">
        <v>4044919</v>
      </c>
      <c r="G1600" t="s">
        <v>252</v>
      </c>
      <c r="H1600">
        <v>3.75</v>
      </c>
      <c r="I1600">
        <v>1</v>
      </c>
      <c r="J1600">
        <v>3.75</v>
      </c>
      <c r="M1600"/>
    </row>
    <row r="1601" spans="1:13" hidden="1" x14ac:dyDescent="0.25">
      <c r="A1601" t="s">
        <v>75</v>
      </c>
      <c r="B1601" t="s">
        <v>141</v>
      </c>
      <c r="C1601" s="2">
        <v>45645</v>
      </c>
      <c r="D1601" s="91">
        <v>5</v>
      </c>
      <c r="E1601" t="s">
        <v>23</v>
      </c>
      <c r="F1601">
        <v>4044920</v>
      </c>
      <c r="G1601" t="s">
        <v>252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44</v>
      </c>
      <c r="B1602" t="s">
        <v>18</v>
      </c>
      <c r="C1602" s="2">
        <v>45646</v>
      </c>
      <c r="D1602" s="91">
        <v>0</v>
      </c>
      <c r="E1602" t="s">
        <v>20</v>
      </c>
      <c r="F1602">
        <v>4044921</v>
      </c>
      <c r="G1602" t="s">
        <v>252</v>
      </c>
      <c r="H1602">
        <v>3.75</v>
      </c>
      <c r="I1602">
        <v>1</v>
      </c>
      <c r="J1602">
        <v>3.75</v>
      </c>
      <c r="M1602"/>
    </row>
    <row r="1603" spans="1:13" hidden="1" x14ac:dyDescent="0.25">
      <c r="A1603" t="s">
        <v>75</v>
      </c>
      <c r="B1603" t="s">
        <v>18</v>
      </c>
      <c r="C1603" s="2">
        <v>45645</v>
      </c>
      <c r="D1603" s="91">
        <v>0</v>
      </c>
      <c r="E1603" t="s">
        <v>23</v>
      </c>
      <c r="F1603">
        <v>4044922</v>
      </c>
      <c r="G1603" t="s">
        <v>252</v>
      </c>
      <c r="H1603">
        <v>0</v>
      </c>
      <c r="I1603">
        <v>0</v>
      </c>
      <c r="J1603">
        <v>0</v>
      </c>
      <c r="M1603"/>
    </row>
    <row r="1604" spans="1:13" hidden="1" x14ac:dyDescent="0.25">
      <c r="A1604" t="s">
        <v>73</v>
      </c>
      <c r="B1604" t="s">
        <v>138</v>
      </c>
      <c r="C1604" s="2">
        <v>45645</v>
      </c>
      <c r="D1604" s="91">
        <v>5</v>
      </c>
      <c r="E1604" t="s">
        <v>37</v>
      </c>
      <c r="F1604">
        <v>4044926</v>
      </c>
      <c r="G1604" t="s">
        <v>252</v>
      </c>
      <c r="H1604">
        <v>5</v>
      </c>
      <c r="I1604">
        <v>0</v>
      </c>
      <c r="J1604">
        <v>0</v>
      </c>
      <c r="M1604"/>
    </row>
    <row r="1605" spans="1:13" hidden="1" x14ac:dyDescent="0.25">
      <c r="A1605" t="s">
        <v>75</v>
      </c>
      <c r="B1605" t="s">
        <v>18</v>
      </c>
      <c r="C1605" s="2">
        <v>45649</v>
      </c>
      <c r="D1605" s="91">
        <v>0</v>
      </c>
      <c r="E1605" t="s">
        <v>23</v>
      </c>
      <c r="F1605">
        <v>4044928</v>
      </c>
      <c r="G1605" t="s">
        <v>252</v>
      </c>
      <c r="H1605">
        <v>0</v>
      </c>
      <c r="I1605">
        <v>0</v>
      </c>
      <c r="J1605">
        <v>0</v>
      </c>
      <c r="M1605"/>
    </row>
    <row r="1606" spans="1:13" hidden="1" x14ac:dyDescent="0.25">
      <c r="A1606" t="s">
        <v>75</v>
      </c>
      <c r="B1606" t="s">
        <v>18</v>
      </c>
      <c r="C1606" s="2">
        <v>45649</v>
      </c>
      <c r="D1606" s="91">
        <v>5</v>
      </c>
      <c r="E1606" t="s">
        <v>23</v>
      </c>
      <c r="F1606">
        <v>4044930</v>
      </c>
      <c r="G1606" t="s">
        <v>252</v>
      </c>
      <c r="H1606">
        <v>5</v>
      </c>
      <c r="I1606">
        <v>0</v>
      </c>
      <c r="J1606">
        <v>0</v>
      </c>
      <c r="M1606"/>
    </row>
    <row r="1607" spans="1:13" hidden="1" x14ac:dyDescent="0.25">
      <c r="A1607" t="s">
        <v>73</v>
      </c>
      <c r="B1607" t="s">
        <v>18</v>
      </c>
      <c r="C1607" s="2">
        <v>45645</v>
      </c>
      <c r="D1607" s="91">
        <v>5</v>
      </c>
      <c r="E1607" t="s">
        <v>23</v>
      </c>
      <c r="F1607">
        <v>4044932</v>
      </c>
      <c r="G1607" t="s">
        <v>252</v>
      </c>
      <c r="H1607">
        <v>5</v>
      </c>
      <c r="I1607">
        <v>0</v>
      </c>
      <c r="J1607">
        <v>0</v>
      </c>
      <c r="M1607"/>
    </row>
    <row r="1608" spans="1:13" x14ac:dyDescent="0.25">
      <c r="A1608" t="s">
        <v>44</v>
      </c>
      <c r="B1608" t="s">
        <v>132</v>
      </c>
      <c r="C1608" s="2">
        <v>45645</v>
      </c>
      <c r="D1608" s="91">
        <v>0</v>
      </c>
      <c r="E1608" t="s">
        <v>23</v>
      </c>
      <c r="F1608">
        <v>4044936</v>
      </c>
      <c r="G1608" t="s">
        <v>252</v>
      </c>
      <c r="H1608">
        <v>3.75</v>
      </c>
      <c r="I1608">
        <v>1</v>
      </c>
      <c r="J1608">
        <v>3.75</v>
      </c>
      <c r="M1608"/>
    </row>
    <row r="1609" spans="1:13" x14ac:dyDescent="0.25">
      <c r="A1609" t="s">
        <v>44</v>
      </c>
      <c r="B1609" t="s">
        <v>117</v>
      </c>
      <c r="C1609" s="2">
        <v>45645</v>
      </c>
      <c r="D1609" s="91">
        <v>3.75</v>
      </c>
      <c r="E1609" t="s">
        <v>23</v>
      </c>
      <c r="F1609">
        <v>4044937</v>
      </c>
      <c r="G1609" t="s">
        <v>252</v>
      </c>
      <c r="H1609">
        <v>3.75</v>
      </c>
      <c r="I1609">
        <v>0</v>
      </c>
      <c r="J1609">
        <v>0</v>
      </c>
      <c r="M1609"/>
    </row>
    <row r="1610" spans="1:13" hidden="1" x14ac:dyDescent="0.25">
      <c r="A1610" t="s">
        <v>73</v>
      </c>
      <c r="B1610" t="s">
        <v>133</v>
      </c>
      <c r="C1610" s="2">
        <v>45646</v>
      </c>
      <c r="D1610" s="91">
        <v>0</v>
      </c>
      <c r="E1610" t="s">
        <v>23</v>
      </c>
      <c r="F1610">
        <v>4044941</v>
      </c>
      <c r="G1610" t="s">
        <v>252</v>
      </c>
      <c r="H1610">
        <v>0</v>
      </c>
      <c r="I1610">
        <v>0</v>
      </c>
      <c r="J1610">
        <v>0</v>
      </c>
      <c r="M1610"/>
    </row>
    <row r="1611" spans="1:13" hidden="1" x14ac:dyDescent="0.25">
      <c r="A1611" t="s">
        <v>44</v>
      </c>
      <c r="B1611" t="s">
        <v>45</v>
      </c>
      <c r="C1611" s="2">
        <v>45650</v>
      </c>
      <c r="D1611" s="91">
        <v>0</v>
      </c>
      <c r="E1611" t="s">
        <v>23</v>
      </c>
      <c r="F1611">
        <v>4044943</v>
      </c>
      <c r="G1611" t="s">
        <v>252</v>
      </c>
      <c r="H1611">
        <v>3.75</v>
      </c>
      <c r="I1611">
        <v>1</v>
      </c>
      <c r="J1611">
        <v>3.75</v>
      </c>
      <c r="M1611"/>
    </row>
    <row r="1612" spans="1:13" hidden="1" x14ac:dyDescent="0.25">
      <c r="A1612" t="s">
        <v>44</v>
      </c>
      <c r="B1612" t="s">
        <v>117</v>
      </c>
      <c r="C1612" s="2">
        <v>45650</v>
      </c>
      <c r="D1612" s="91">
        <v>0</v>
      </c>
      <c r="E1612" t="s">
        <v>23</v>
      </c>
      <c r="F1612">
        <v>4044944</v>
      </c>
      <c r="G1612" t="s">
        <v>252</v>
      </c>
      <c r="H1612">
        <v>3.75</v>
      </c>
      <c r="I1612">
        <v>1</v>
      </c>
      <c r="J1612">
        <v>3.75</v>
      </c>
      <c r="M1612"/>
    </row>
    <row r="1613" spans="1:13" hidden="1" x14ac:dyDescent="0.25">
      <c r="A1613" t="s">
        <v>75</v>
      </c>
      <c r="B1613" t="s">
        <v>18</v>
      </c>
      <c r="C1613" s="2">
        <v>45645</v>
      </c>
      <c r="D1613" s="91">
        <v>5.5</v>
      </c>
      <c r="E1613" t="s">
        <v>23</v>
      </c>
      <c r="F1613">
        <v>4044945</v>
      </c>
      <c r="G1613" t="s">
        <v>252</v>
      </c>
      <c r="H1613">
        <v>5.5</v>
      </c>
      <c r="I1613">
        <v>0</v>
      </c>
      <c r="J1613">
        <v>0</v>
      </c>
      <c r="M1613"/>
    </row>
    <row r="1614" spans="1:13" x14ac:dyDescent="0.25">
      <c r="A1614" t="s">
        <v>44</v>
      </c>
      <c r="B1614" t="s">
        <v>45</v>
      </c>
      <c r="C1614" s="2">
        <v>45646</v>
      </c>
      <c r="D1614" s="91">
        <v>0</v>
      </c>
      <c r="E1614" t="s">
        <v>23</v>
      </c>
      <c r="F1614">
        <v>4044946</v>
      </c>
      <c r="G1614" t="s">
        <v>252</v>
      </c>
      <c r="H1614">
        <v>3.75</v>
      </c>
      <c r="I1614">
        <v>1</v>
      </c>
      <c r="J1614">
        <v>3.75</v>
      </c>
      <c r="M1614"/>
    </row>
    <row r="1615" spans="1:13" x14ac:dyDescent="0.25">
      <c r="A1615" t="s">
        <v>44</v>
      </c>
      <c r="B1615" t="s">
        <v>117</v>
      </c>
      <c r="C1615" s="2">
        <v>45646</v>
      </c>
      <c r="D1615" s="91">
        <v>0</v>
      </c>
      <c r="E1615" t="s">
        <v>23</v>
      </c>
      <c r="F1615">
        <v>4044965</v>
      </c>
      <c r="G1615" t="s">
        <v>252</v>
      </c>
      <c r="H1615">
        <v>3.75</v>
      </c>
      <c r="I1615">
        <v>1</v>
      </c>
      <c r="J1615">
        <v>3.75</v>
      </c>
      <c r="M1615"/>
    </row>
    <row r="1616" spans="1:13" hidden="1" x14ac:dyDescent="0.25">
      <c r="A1616" t="s">
        <v>75</v>
      </c>
      <c r="B1616" t="s">
        <v>18</v>
      </c>
      <c r="C1616" s="2">
        <v>45650</v>
      </c>
      <c r="D1616" s="91">
        <v>5</v>
      </c>
      <c r="E1616" t="s">
        <v>20</v>
      </c>
      <c r="F1616">
        <v>4044970</v>
      </c>
      <c r="G1616" t="s">
        <v>252</v>
      </c>
      <c r="H1616">
        <v>5</v>
      </c>
      <c r="I1616">
        <v>0</v>
      </c>
      <c r="J1616">
        <v>0</v>
      </c>
      <c r="M1616"/>
    </row>
    <row r="1617" spans="1:13" hidden="1" x14ac:dyDescent="0.25">
      <c r="A1617" t="s">
        <v>73</v>
      </c>
      <c r="B1617" t="s">
        <v>18</v>
      </c>
      <c r="C1617" s="2">
        <v>45645</v>
      </c>
      <c r="D1617" s="91">
        <v>0</v>
      </c>
      <c r="E1617" t="s">
        <v>20</v>
      </c>
      <c r="F1617">
        <v>4044977</v>
      </c>
      <c r="G1617" t="s">
        <v>252</v>
      </c>
      <c r="H1617">
        <v>0</v>
      </c>
      <c r="I1617">
        <v>0</v>
      </c>
      <c r="J1617">
        <v>0</v>
      </c>
      <c r="M1617"/>
    </row>
    <row r="1618" spans="1:13" hidden="1" x14ac:dyDescent="0.25">
      <c r="A1618" t="s">
        <v>73</v>
      </c>
      <c r="B1618" t="s">
        <v>21</v>
      </c>
      <c r="C1618" s="2">
        <v>45652</v>
      </c>
      <c r="D1618" s="91">
        <v>5</v>
      </c>
      <c r="E1618" t="s">
        <v>23</v>
      </c>
      <c r="F1618">
        <v>4044984</v>
      </c>
      <c r="G1618" t="s">
        <v>252</v>
      </c>
      <c r="H1618">
        <v>5</v>
      </c>
      <c r="I1618">
        <v>0</v>
      </c>
      <c r="J1618">
        <v>0</v>
      </c>
      <c r="M1618"/>
    </row>
    <row r="1619" spans="1:13" hidden="1" x14ac:dyDescent="0.25">
      <c r="A1619" t="s">
        <v>44</v>
      </c>
      <c r="B1619" t="s">
        <v>134</v>
      </c>
      <c r="C1619" s="2">
        <v>45652</v>
      </c>
      <c r="D1619" s="91">
        <v>0</v>
      </c>
      <c r="E1619" t="s">
        <v>23</v>
      </c>
      <c r="F1619">
        <v>4044987</v>
      </c>
      <c r="G1619" t="s">
        <v>252</v>
      </c>
      <c r="H1619">
        <v>3.75</v>
      </c>
      <c r="I1619">
        <v>1</v>
      </c>
      <c r="J1619">
        <v>3.75</v>
      </c>
      <c r="M1619"/>
    </row>
    <row r="1620" spans="1:13" hidden="1" x14ac:dyDescent="0.25">
      <c r="A1620" t="s">
        <v>44</v>
      </c>
      <c r="B1620" t="s">
        <v>117</v>
      </c>
      <c r="C1620" s="2">
        <v>45652</v>
      </c>
      <c r="D1620" s="91">
        <v>0</v>
      </c>
      <c r="E1620" t="s">
        <v>23</v>
      </c>
      <c r="F1620">
        <v>4044988</v>
      </c>
      <c r="G1620" t="s">
        <v>252</v>
      </c>
      <c r="H1620">
        <v>3.75</v>
      </c>
      <c r="I1620">
        <v>1</v>
      </c>
      <c r="J1620">
        <v>3.75</v>
      </c>
      <c r="M1620"/>
    </row>
    <row r="1621" spans="1:13" hidden="1" x14ac:dyDescent="0.25">
      <c r="A1621" t="s">
        <v>44</v>
      </c>
      <c r="B1621" t="s">
        <v>18</v>
      </c>
      <c r="C1621" s="2">
        <v>45652</v>
      </c>
      <c r="D1621" s="91">
        <v>0</v>
      </c>
      <c r="E1621" t="s">
        <v>20</v>
      </c>
      <c r="F1621">
        <v>4044989</v>
      </c>
      <c r="G1621" t="s">
        <v>252</v>
      </c>
      <c r="H1621">
        <v>3.75</v>
      </c>
      <c r="I1621">
        <v>1</v>
      </c>
      <c r="J1621">
        <v>3.75</v>
      </c>
      <c r="M1621"/>
    </row>
    <row r="1622" spans="1:13" hidden="1" x14ac:dyDescent="0.25">
      <c r="A1622" t="s">
        <v>44</v>
      </c>
      <c r="B1622" t="s">
        <v>145</v>
      </c>
      <c r="C1622" s="2">
        <v>45652</v>
      </c>
      <c r="D1622" s="91">
        <v>0</v>
      </c>
      <c r="E1622" t="s">
        <v>23</v>
      </c>
      <c r="F1622">
        <v>4044991</v>
      </c>
      <c r="G1622" t="s">
        <v>252</v>
      </c>
      <c r="H1622">
        <v>3.75</v>
      </c>
      <c r="I1622">
        <v>1</v>
      </c>
      <c r="J1622">
        <v>3.75</v>
      </c>
      <c r="M1622"/>
    </row>
    <row r="1623" spans="1:13" hidden="1" x14ac:dyDescent="0.25">
      <c r="A1623" t="s">
        <v>44</v>
      </c>
      <c r="B1623" t="s">
        <v>18</v>
      </c>
      <c r="C1623" s="2">
        <v>45652</v>
      </c>
      <c r="D1623" s="91">
        <v>0</v>
      </c>
      <c r="E1623" t="s">
        <v>20</v>
      </c>
      <c r="F1623">
        <v>4044992</v>
      </c>
      <c r="G1623" t="s">
        <v>252</v>
      </c>
      <c r="H1623">
        <v>3.75</v>
      </c>
      <c r="I1623">
        <v>1</v>
      </c>
      <c r="J1623">
        <v>3.75</v>
      </c>
      <c r="M1623"/>
    </row>
    <row r="1624" spans="1:13" hidden="1" x14ac:dyDescent="0.25">
      <c r="A1624" t="s">
        <v>44</v>
      </c>
      <c r="B1624" t="s">
        <v>145</v>
      </c>
      <c r="C1624" s="2">
        <v>45652</v>
      </c>
      <c r="D1624" s="91">
        <v>0</v>
      </c>
      <c r="E1624" t="s">
        <v>23</v>
      </c>
      <c r="F1624">
        <v>4044993</v>
      </c>
      <c r="G1624" t="s">
        <v>252</v>
      </c>
      <c r="H1624">
        <v>3.75</v>
      </c>
      <c r="I1624">
        <v>1</v>
      </c>
      <c r="J1624">
        <v>3.75</v>
      </c>
      <c r="M1624"/>
    </row>
    <row r="1625" spans="1:13" hidden="1" x14ac:dyDescent="0.25">
      <c r="A1625" t="s">
        <v>73</v>
      </c>
      <c r="B1625" t="s">
        <v>142</v>
      </c>
      <c r="C1625" s="2">
        <v>45652</v>
      </c>
      <c r="D1625" s="91">
        <v>0</v>
      </c>
      <c r="E1625" t="s">
        <v>23</v>
      </c>
      <c r="F1625">
        <v>4045038</v>
      </c>
      <c r="G1625" t="s">
        <v>252</v>
      </c>
      <c r="H1625">
        <v>0</v>
      </c>
      <c r="I1625">
        <v>0</v>
      </c>
      <c r="J1625">
        <v>0</v>
      </c>
      <c r="M1625"/>
    </row>
    <row r="1626" spans="1:13" hidden="1" x14ac:dyDescent="0.25">
      <c r="A1626" t="s">
        <v>75</v>
      </c>
      <c r="B1626" t="s">
        <v>141</v>
      </c>
      <c r="C1626" s="2">
        <v>45652</v>
      </c>
      <c r="D1626" s="91">
        <v>0</v>
      </c>
      <c r="E1626" t="s">
        <v>23</v>
      </c>
      <c r="F1626">
        <v>4045054</v>
      </c>
      <c r="G1626" t="s">
        <v>252</v>
      </c>
      <c r="H1626">
        <v>0</v>
      </c>
      <c r="I1626">
        <v>0</v>
      </c>
      <c r="J1626">
        <v>0</v>
      </c>
      <c r="M1626"/>
    </row>
    <row r="1627" spans="1:13" hidden="1" x14ac:dyDescent="0.25">
      <c r="A1627" t="s">
        <v>75</v>
      </c>
      <c r="B1627" t="s">
        <v>138</v>
      </c>
      <c r="C1627" s="2">
        <v>45652</v>
      </c>
      <c r="D1627" s="91">
        <v>0</v>
      </c>
      <c r="E1627" t="s">
        <v>37</v>
      </c>
      <c r="F1627">
        <v>4045055</v>
      </c>
      <c r="G1627" t="s">
        <v>252</v>
      </c>
      <c r="H1627">
        <v>0</v>
      </c>
      <c r="I1627">
        <v>0</v>
      </c>
      <c r="J1627">
        <v>0</v>
      </c>
      <c r="M1627"/>
    </row>
    <row r="1628" spans="1:13" hidden="1" x14ac:dyDescent="0.25">
      <c r="A1628" t="s">
        <v>75</v>
      </c>
      <c r="B1628" t="s">
        <v>139</v>
      </c>
      <c r="C1628" s="2">
        <v>45652</v>
      </c>
      <c r="D1628" s="91">
        <v>0</v>
      </c>
      <c r="E1628" t="s">
        <v>37</v>
      </c>
      <c r="F1628">
        <v>4045058</v>
      </c>
      <c r="G1628" t="s">
        <v>252</v>
      </c>
      <c r="H1628">
        <v>0</v>
      </c>
      <c r="I1628">
        <v>0</v>
      </c>
      <c r="J1628">
        <v>0</v>
      </c>
      <c r="M1628"/>
    </row>
    <row r="1629" spans="1:13" hidden="1" x14ac:dyDescent="0.25">
      <c r="A1629" t="s">
        <v>75</v>
      </c>
      <c r="B1629" t="s">
        <v>144</v>
      </c>
      <c r="C1629" s="2">
        <v>45652</v>
      </c>
      <c r="D1629" s="91">
        <v>0</v>
      </c>
      <c r="E1629" t="s">
        <v>37</v>
      </c>
      <c r="F1629">
        <v>4045059</v>
      </c>
      <c r="G1629" t="s">
        <v>252</v>
      </c>
      <c r="H1629">
        <v>0</v>
      </c>
      <c r="I1629">
        <v>0</v>
      </c>
      <c r="J1629">
        <v>0</v>
      </c>
      <c r="M1629"/>
    </row>
    <row r="1630" spans="1:13" hidden="1" x14ac:dyDescent="0.25">
      <c r="A1630" t="s">
        <v>73</v>
      </c>
      <c r="B1630" t="s">
        <v>135</v>
      </c>
      <c r="C1630" s="2">
        <v>45652</v>
      </c>
      <c r="D1630" s="91">
        <v>0</v>
      </c>
      <c r="E1630" t="s">
        <v>23</v>
      </c>
      <c r="F1630">
        <v>4045076</v>
      </c>
      <c r="G1630" t="s">
        <v>252</v>
      </c>
      <c r="H1630">
        <v>0</v>
      </c>
      <c r="I1630">
        <v>0</v>
      </c>
      <c r="J1630">
        <v>0</v>
      </c>
      <c r="M1630"/>
    </row>
    <row r="1631" spans="1:13" hidden="1" x14ac:dyDescent="0.25">
      <c r="A1631" t="s">
        <v>75</v>
      </c>
      <c r="B1631" t="s">
        <v>21</v>
      </c>
      <c r="C1631" s="2">
        <v>45652</v>
      </c>
      <c r="D1631" s="91">
        <v>0</v>
      </c>
      <c r="E1631" t="s">
        <v>23</v>
      </c>
      <c r="F1631">
        <v>4045077</v>
      </c>
      <c r="G1631" t="s">
        <v>252</v>
      </c>
      <c r="H1631">
        <v>5</v>
      </c>
      <c r="I1631">
        <v>1</v>
      </c>
      <c r="J1631">
        <v>5</v>
      </c>
      <c r="M1631"/>
    </row>
    <row r="1632" spans="1:13" hidden="1" x14ac:dyDescent="0.25">
      <c r="A1632" t="s">
        <v>44</v>
      </c>
      <c r="B1632" t="s">
        <v>134</v>
      </c>
      <c r="C1632" s="2">
        <v>45652</v>
      </c>
      <c r="D1632" s="91">
        <v>0</v>
      </c>
      <c r="E1632" t="s">
        <v>23</v>
      </c>
      <c r="F1632">
        <v>4045085</v>
      </c>
      <c r="G1632" t="s">
        <v>252</v>
      </c>
      <c r="H1632">
        <v>3.75</v>
      </c>
      <c r="I1632">
        <v>1</v>
      </c>
      <c r="J1632">
        <v>3.75</v>
      </c>
      <c r="M1632"/>
    </row>
    <row r="1633" spans="1:13" hidden="1" x14ac:dyDescent="0.25">
      <c r="A1633" t="s">
        <v>44</v>
      </c>
      <c r="B1633" t="s">
        <v>134</v>
      </c>
      <c r="C1633" s="2">
        <v>45652</v>
      </c>
      <c r="D1633" s="91">
        <v>0</v>
      </c>
      <c r="E1633" t="s">
        <v>23</v>
      </c>
      <c r="F1633">
        <v>4045086</v>
      </c>
      <c r="G1633" t="s">
        <v>252</v>
      </c>
      <c r="H1633">
        <v>3.75</v>
      </c>
      <c r="I1633">
        <v>1</v>
      </c>
      <c r="J1633">
        <v>3.75</v>
      </c>
      <c r="M1633"/>
    </row>
    <row r="1634" spans="1:13" hidden="1" x14ac:dyDescent="0.25">
      <c r="A1634" t="s">
        <v>44</v>
      </c>
      <c r="B1634" t="s">
        <v>134</v>
      </c>
      <c r="C1634" s="2">
        <v>45652</v>
      </c>
      <c r="D1634" s="91">
        <v>0</v>
      </c>
      <c r="E1634" t="s">
        <v>23</v>
      </c>
      <c r="F1634">
        <v>4045087</v>
      </c>
      <c r="G1634" t="s">
        <v>252</v>
      </c>
      <c r="H1634">
        <v>3.75</v>
      </c>
      <c r="I1634">
        <v>1</v>
      </c>
      <c r="J1634">
        <v>3.75</v>
      </c>
      <c r="M1634"/>
    </row>
    <row r="1635" spans="1:13" hidden="1" x14ac:dyDescent="0.25">
      <c r="A1635" t="s">
        <v>44</v>
      </c>
      <c r="B1635" t="s">
        <v>134</v>
      </c>
      <c r="C1635" s="2">
        <v>45652</v>
      </c>
      <c r="D1635" s="91">
        <v>0</v>
      </c>
      <c r="E1635" t="s">
        <v>23</v>
      </c>
      <c r="F1635">
        <v>4045088</v>
      </c>
      <c r="G1635" t="s">
        <v>252</v>
      </c>
      <c r="H1635">
        <v>3.75</v>
      </c>
      <c r="I1635">
        <v>1</v>
      </c>
      <c r="J1635">
        <v>3.75</v>
      </c>
      <c r="M1635"/>
    </row>
    <row r="1636" spans="1:13" hidden="1" x14ac:dyDescent="0.25">
      <c r="A1636" t="s">
        <v>75</v>
      </c>
      <c r="B1636" t="s">
        <v>141</v>
      </c>
      <c r="C1636" s="2">
        <v>45652</v>
      </c>
      <c r="D1636" s="91">
        <v>5.5</v>
      </c>
      <c r="E1636" t="s">
        <v>23</v>
      </c>
      <c r="F1636">
        <v>4045129</v>
      </c>
      <c r="G1636" t="s">
        <v>252</v>
      </c>
      <c r="H1636">
        <v>5.5</v>
      </c>
      <c r="I1636">
        <v>0</v>
      </c>
      <c r="J1636">
        <v>0</v>
      </c>
      <c r="M1636"/>
    </row>
    <row r="1637" spans="1:13" hidden="1" x14ac:dyDescent="0.25">
      <c r="A1637" t="s">
        <v>75</v>
      </c>
      <c r="B1637" t="s">
        <v>18</v>
      </c>
      <c r="C1637" s="2">
        <v>45652</v>
      </c>
      <c r="D1637" s="91">
        <v>0</v>
      </c>
      <c r="E1637" t="s">
        <v>23</v>
      </c>
      <c r="F1637">
        <v>4045130</v>
      </c>
      <c r="G1637" t="s">
        <v>252</v>
      </c>
      <c r="H1637">
        <v>0</v>
      </c>
      <c r="I1637">
        <v>0</v>
      </c>
      <c r="J1637">
        <v>0</v>
      </c>
      <c r="M1637"/>
    </row>
    <row r="1638" spans="1:13" hidden="1" x14ac:dyDescent="0.25">
      <c r="A1638" t="s">
        <v>44</v>
      </c>
      <c r="B1638" t="s">
        <v>134</v>
      </c>
      <c r="C1638" s="2">
        <v>45652</v>
      </c>
      <c r="D1638" s="91">
        <v>0</v>
      </c>
      <c r="E1638" t="s">
        <v>23</v>
      </c>
      <c r="F1638">
        <v>4045135</v>
      </c>
      <c r="G1638" t="s">
        <v>252</v>
      </c>
      <c r="H1638">
        <v>3.75</v>
      </c>
      <c r="I1638">
        <v>1</v>
      </c>
      <c r="J1638">
        <v>3.75</v>
      </c>
      <c r="M1638"/>
    </row>
    <row r="1639" spans="1:13" hidden="1" x14ac:dyDescent="0.25">
      <c r="A1639" t="s">
        <v>44</v>
      </c>
      <c r="B1639" t="s">
        <v>134</v>
      </c>
      <c r="C1639" s="2">
        <v>45652</v>
      </c>
      <c r="D1639" s="91">
        <v>0</v>
      </c>
      <c r="E1639" t="s">
        <v>23</v>
      </c>
      <c r="F1639">
        <v>4045136</v>
      </c>
      <c r="G1639" t="s">
        <v>252</v>
      </c>
      <c r="H1639">
        <v>3.75</v>
      </c>
      <c r="I1639">
        <v>1</v>
      </c>
      <c r="J1639">
        <v>3.75</v>
      </c>
      <c r="M1639"/>
    </row>
    <row r="1640" spans="1:13" hidden="1" x14ac:dyDescent="0.25">
      <c r="A1640" t="s">
        <v>44</v>
      </c>
      <c r="B1640" t="s">
        <v>134</v>
      </c>
      <c r="C1640" s="2">
        <v>45652</v>
      </c>
      <c r="D1640" s="91">
        <v>0</v>
      </c>
      <c r="E1640" t="s">
        <v>23</v>
      </c>
      <c r="F1640">
        <v>4045137</v>
      </c>
      <c r="G1640" t="s">
        <v>252</v>
      </c>
      <c r="H1640">
        <v>3.75</v>
      </c>
      <c r="I1640">
        <v>1</v>
      </c>
      <c r="J1640">
        <v>3.75</v>
      </c>
      <c r="M1640"/>
    </row>
    <row r="1641" spans="1:13" hidden="1" x14ac:dyDescent="0.25">
      <c r="A1641" t="s">
        <v>44</v>
      </c>
      <c r="B1641" t="s">
        <v>134</v>
      </c>
      <c r="C1641" s="2">
        <v>45652</v>
      </c>
      <c r="D1641" s="91">
        <v>0</v>
      </c>
      <c r="E1641" t="s">
        <v>23</v>
      </c>
      <c r="F1641">
        <v>4045138</v>
      </c>
      <c r="G1641" t="s">
        <v>252</v>
      </c>
      <c r="H1641">
        <v>3.75</v>
      </c>
      <c r="I1641">
        <v>1</v>
      </c>
      <c r="J1641">
        <v>3.75</v>
      </c>
      <c r="M1641"/>
    </row>
    <row r="1642" spans="1:13" hidden="1" x14ac:dyDescent="0.25">
      <c r="A1642" t="s">
        <v>44</v>
      </c>
      <c r="B1642" t="s">
        <v>117</v>
      </c>
      <c r="C1642" s="2">
        <v>45652</v>
      </c>
      <c r="D1642" s="91">
        <v>0</v>
      </c>
      <c r="E1642" t="s">
        <v>23</v>
      </c>
      <c r="F1642">
        <v>4045141</v>
      </c>
      <c r="G1642" t="s">
        <v>252</v>
      </c>
      <c r="H1642">
        <v>3.75</v>
      </c>
      <c r="I1642">
        <v>1</v>
      </c>
      <c r="J1642">
        <v>3.75</v>
      </c>
      <c r="M1642"/>
    </row>
    <row r="1643" spans="1:13" hidden="1" x14ac:dyDescent="0.25">
      <c r="A1643" t="s">
        <v>44</v>
      </c>
      <c r="B1643" t="s">
        <v>117</v>
      </c>
      <c r="C1643" s="2">
        <v>45652</v>
      </c>
      <c r="D1643" s="91">
        <v>0</v>
      </c>
      <c r="E1643" t="s">
        <v>23</v>
      </c>
      <c r="F1643">
        <v>4045142</v>
      </c>
      <c r="G1643" t="s">
        <v>252</v>
      </c>
      <c r="H1643">
        <v>3.75</v>
      </c>
      <c r="I1643">
        <v>1</v>
      </c>
      <c r="J1643">
        <v>3.75</v>
      </c>
      <c r="M1643"/>
    </row>
    <row r="1644" spans="1:13" hidden="1" x14ac:dyDescent="0.25">
      <c r="A1644" t="s">
        <v>44</v>
      </c>
      <c r="B1644" t="s">
        <v>18</v>
      </c>
      <c r="C1644" s="2">
        <v>45652</v>
      </c>
      <c r="D1644" s="91">
        <v>0</v>
      </c>
      <c r="E1644" t="s">
        <v>20</v>
      </c>
      <c r="F1644">
        <v>4045148</v>
      </c>
      <c r="G1644" t="s">
        <v>252</v>
      </c>
      <c r="H1644">
        <v>3.75</v>
      </c>
      <c r="I1644">
        <v>1</v>
      </c>
      <c r="J1644">
        <v>3.75</v>
      </c>
      <c r="M1644"/>
    </row>
    <row r="1645" spans="1:13" hidden="1" x14ac:dyDescent="0.25">
      <c r="A1645" t="s">
        <v>73</v>
      </c>
      <c r="B1645" t="s">
        <v>143</v>
      </c>
      <c r="C1645" s="2">
        <v>45652</v>
      </c>
      <c r="D1645" s="91">
        <v>0</v>
      </c>
      <c r="E1645" t="s">
        <v>23</v>
      </c>
      <c r="F1645">
        <v>4045161</v>
      </c>
      <c r="G1645" t="s">
        <v>252</v>
      </c>
      <c r="H1645">
        <v>0</v>
      </c>
      <c r="I1645">
        <v>0</v>
      </c>
      <c r="J1645">
        <v>0</v>
      </c>
      <c r="M1645"/>
    </row>
    <row r="1646" spans="1:13" hidden="1" x14ac:dyDescent="0.25">
      <c r="A1646" t="s">
        <v>44</v>
      </c>
      <c r="B1646" t="s">
        <v>18</v>
      </c>
      <c r="C1646" s="2">
        <v>45652</v>
      </c>
      <c r="D1646" s="91">
        <v>0</v>
      </c>
      <c r="E1646" t="s">
        <v>20</v>
      </c>
      <c r="F1646">
        <v>4045162</v>
      </c>
      <c r="G1646" t="s">
        <v>252</v>
      </c>
      <c r="H1646">
        <v>3.75</v>
      </c>
      <c r="I1646">
        <v>1</v>
      </c>
      <c r="J1646">
        <v>3.75</v>
      </c>
      <c r="M1646"/>
    </row>
    <row r="1647" spans="1:13" hidden="1" x14ac:dyDescent="0.25">
      <c r="A1647" t="s">
        <v>44</v>
      </c>
      <c r="B1647" t="s">
        <v>18</v>
      </c>
      <c r="C1647" s="2">
        <v>45652</v>
      </c>
      <c r="D1647" s="91">
        <v>0</v>
      </c>
      <c r="E1647" t="s">
        <v>20</v>
      </c>
      <c r="F1647">
        <v>4045163</v>
      </c>
      <c r="G1647" t="s">
        <v>252</v>
      </c>
      <c r="H1647">
        <v>3.75</v>
      </c>
      <c r="I1647">
        <v>1</v>
      </c>
      <c r="J1647">
        <v>3.75</v>
      </c>
      <c r="M1647"/>
    </row>
    <row r="1648" spans="1:13" hidden="1" x14ac:dyDescent="0.25">
      <c r="A1648" t="s">
        <v>75</v>
      </c>
      <c r="B1648" t="s">
        <v>139</v>
      </c>
      <c r="C1648" s="2">
        <v>45652</v>
      </c>
      <c r="D1648" s="91">
        <v>0</v>
      </c>
      <c r="E1648" t="s">
        <v>37</v>
      </c>
      <c r="F1648">
        <v>4045168</v>
      </c>
      <c r="G1648" t="s">
        <v>252</v>
      </c>
      <c r="H1648">
        <v>0</v>
      </c>
      <c r="I1648">
        <v>0</v>
      </c>
      <c r="J1648">
        <v>0</v>
      </c>
      <c r="M1648"/>
    </row>
    <row r="1649" spans="1:13" hidden="1" x14ac:dyDescent="0.25">
      <c r="A1649" t="s">
        <v>75</v>
      </c>
      <c r="B1649" t="s">
        <v>144</v>
      </c>
      <c r="C1649" s="2">
        <v>45652</v>
      </c>
      <c r="D1649" s="91">
        <v>0</v>
      </c>
      <c r="E1649" t="s">
        <v>37</v>
      </c>
      <c r="F1649">
        <v>4045169</v>
      </c>
      <c r="G1649" t="s">
        <v>252</v>
      </c>
      <c r="H1649">
        <v>0</v>
      </c>
      <c r="I1649">
        <v>0</v>
      </c>
      <c r="J1649">
        <v>0</v>
      </c>
      <c r="M1649"/>
    </row>
    <row r="1650" spans="1:13" hidden="1" x14ac:dyDescent="0.25">
      <c r="A1650" t="s">
        <v>73</v>
      </c>
      <c r="B1650" t="s">
        <v>18</v>
      </c>
      <c r="C1650" s="2">
        <v>45652</v>
      </c>
      <c r="D1650" s="91">
        <v>0</v>
      </c>
      <c r="E1650" t="s">
        <v>23</v>
      </c>
      <c r="F1650">
        <v>4045174</v>
      </c>
      <c r="G1650" t="s">
        <v>252</v>
      </c>
      <c r="H1650">
        <v>0</v>
      </c>
      <c r="I1650">
        <v>0</v>
      </c>
      <c r="J1650">
        <v>0</v>
      </c>
      <c r="M1650"/>
    </row>
    <row r="1651" spans="1:13" hidden="1" x14ac:dyDescent="0.25">
      <c r="A1651" t="s">
        <v>73</v>
      </c>
      <c r="B1651" t="s">
        <v>65</v>
      </c>
      <c r="C1651" s="2">
        <v>45652</v>
      </c>
      <c r="D1651" s="91">
        <v>0</v>
      </c>
      <c r="E1651" t="s">
        <v>23</v>
      </c>
      <c r="F1651">
        <v>4045175</v>
      </c>
      <c r="G1651" t="s">
        <v>252</v>
      </c>
      <c r="H1651">
        <v>0</v>
      </c>
      <c r="I1651">
        <v>0</v>
      </c>
      <c r="J1651">
        <v>0</v>
      </c>
      <c r="M1651"/>
    </row>
    <row r="1652" spans="1:13" hidden="1" x14ac:dyDescent="0.25">
      <c r="A1652" t="s">
        <v>73</v>
      </c>
      <c r="B1652" t="s">
        <v>136</v>
      </c>
      <c r="C1652" s="2">
        <v>45652</v>
      </c>
      <c r="D1652" s="91">
        <v>0</v>
      </c>
      <c r="E1652" t="s">
        <v>23</v>
      </c>
      <c r="F1652">
        <v>4045179</v>
      </c>
      <c r="G1652" t="s">
        <v>252</v>
      </c>
      <c r="H1652">
        <v>0</v>
      </c>
      <c r="I1652">
        <v>0</v>
      </c>
      <c r="J1652">
        <v>0</v>
      </c>
      <c r="M1652"/>
    </row>
    <row r="1653" spans="1:13" hidden="1" x14ac:dyDescent="0.25">
      <c r="A1653" t="s">
        <v>73</v>
      </c>
      <c r="B1653" t="s">
        <v>136</v>
      </c>
      <c r="C1653" s="2">
        <v>45652</v>
      </c>
      <c r="D1653" s="91">
        <v>0</v>
      </c>
      <c r="E1653" t="s">
        <v>23</v>
      </c>
      <c r="F1653">
        <v>4045180</v>
      </c>
      <c r="G1653" t="s">
        <v>252</v>
      </c>
      <c r="H1653">
        <v>0</v>
      </c>
      <c r="I1653">
        <v>0</v>
      </c>
      <c r="J1653">
        <v>0</v>
      </c>
      <c r="M1653"/>
    </row>
    <row r="1654" spans="1:13" hidden="1" x14ac:dyDescent="0.25">
      <c r="A1654" t="s">
        <v>44</v>
      </c>
      <c r="B1654" t="s">
        <v>18</v>
      </c>
      <c r="C1654" s="2">
        <v>45652</v>
      </c>
      <c r="D1654" s="91">
        <v>0</v>
      </c>
      <c r="E1654" t="s">
        <v>20</v>
      </c>
      <c r="F1654">
        <v>4045181</v>
      </c>
      <c r="G1654" t="s">
        <v>252</v>
      </c>
      <c r="H1654">
        <v>3.75</v>
      </c>
      <c r="I1654">
        <v>1</v>
      </c>
      <c r="J1654">
        <v>3.75</v>
      </c>
      <c r="M1654"/>
    </row>
    <row r="1655" spans="1:13" hidden="1" x14ac:dyDescent="0.25">
      <c r="A1655" t="s">
        <v>73</v>
      </c>
      <c r="B1655" t="s">
        <v>18</v>
      </c>
      <c r="C1655" s="2">
        <v>45652</v>
      </c>
      <c r="D1655" s="91">
        <v>0</v>
      </c>
      <c r="E1655" t="s">
        <v>23</v>
      </c>
      <c r="F1655">
        <v>4045189</v>
      </c>
      <c r="G1655" t="s">
        <v>252</v>
      </c>
      <c r="H1655">
        <v>0</v>
      </c>
      <c r="I1655">
        <v>0</v>
      </c>
      <c r="J1655">
        <v>0</v>
      </c>
      <c r="M1655"/>
    </row>
    <row r="1656" spans="1:13" hidden="1" x14ac:dyDescent="0.25">
      <c r="A1656" t="s">
        <v>73</v>
      </c>
      <c r="B1656" t="s">
        <v>136</v>
      </c>
      <c r="C1656" s="2">
        <v>45652</v>
      </c>
      <c r="D1656" s="91">
        <v>0</v>
      </c>
      <c r="E1656" t="s">
        <v>23</v>
      </c>
      <c r="F1656">
        <v>4045204</v>
      </c>
      <c r="G1656" t="s">
        <v>252</v>
      </c>
      <c r="H1656">
        <v>0</v>
      </c>
      <c r="I1656">
        <v>0</v>
      </c>
      <c r="J1656">
        <v>0</v>
      </c>
      <c r="M1656"/>
    </row>
    <row r="1657" spans="1:13" hidden="1" x14ac:dyDescent="0.25">
      <c r="A1657" t="s">
        <v>73</v>
      </c>
      <c r="B1657" t="s">
        <v>136</v>
      </c>
      <c r="C1657" s="2">
        <v>45652</v>
      </c>
      <c r="D1657" s="91">
        <v>0</v>
      </c>
      <c r="E1657" t="s">
        <v>23</v>
      </c>
      <c r="F1657">
        <v>4045225</v>
      </c>
      <c r="G1657" t="s">
        <v>252</v>
      </c>
      <c r="H1657">
        <v>0</v>
      </c>
      <c r="I1657">
        <v>0</v>
      </c>
      <c r="J1657">
        <v>0</v>
      </c>
      <c r="M1657"/>
    </row>
    <row r="1658" spans="1:13" hidden="1" x14ac:dyDescent="0.25">
      <c r="A1658" t="s">
        <v>73</v>
      </c>
      <c r="B1658" t="s">
        <v>140</v>
      </c>
      <c r="C1658" s="2">
        <v>45652</v>
      </c>
      <c r="D1658" s="91">
        <v>5</v>
      </c>
      <c r="E1658" t="s">
        <v>23</v>
      </c>
      <c r="F1658">
        <v>4045236</v>
      </c>
      <c r="G1658" t="s">
        <v>252</v>
      </c>
      <c r="H1658">
        <v>5</v>
      </c>
      <c r="I1658">
        <v>0</v>
      </c>
      <c r="J1658">
        <v>0</v>
      </c>
      <c r="M1658"/>
    </row>
    <row r="1659" spans="1:13" hidden="1" x14ac:dyDescent="0.25">
      <c r="A1659" t="s">
        <v>44</v>
      </c>
      <c r="B1659" t="s">
        <v>18</v>
      </c>
      <c r="C1659" s="2">
        <v>45652</v>
      </c>
      <c r="D1659" s="91">
        <v>0</v>
      </c>
      <c r="E1659" t="s">
        <v>20</v>
      </c>
      <c r="F1659">
        <v>4045240</v>
      </c>
      <c r="G1659" t="s">
        <v>252</v>
      </c>
      <c r="H1659">
        <v>3.75</v>
      </c>
      <c r="I1659">
        <v>1</v>
      </c>
      <c r="J1659">
        <v>3.75</v>
      </c>
      <c r="M1659"/>
    </row>
    <row r="1660" spans="1:13" hidden="1" x14ac:dyDescent="0.25">
      <c r="A1660" t="s">
        <v>44</v>
      </c>
      <c r="B1660" t="s">
        <v>18</v>
      </c>
      <c r="C1660" s="2">
        <v>45652</v>
      </c>
      <c r="D1660" s="91">
        <v>0</v>
      </c>
      <c r="E1660" t="s">
        <v>20</v>
      </c>
      <c r="F1660">
        <v>4045241</v>
      </c>
      <c r="G1660" t="s">
        <v>252</v>
      </c>
      <c r="H1660">
        <v>3.75</v>
      </c>
      <c r="I1660">
        <v>1</v>
      </c>
      <c r="J1660">
        <v>3.75</v>
      </c>
      <c r="M1660"/>
    </row>
    <row r="1661" spans="1:13" hidden="1" x14ac:dyDescent="0.25">
      <c r="A1661" t="s">
        <v>73</v>
      </c>
      <c r="B1661" t="s">
        <v>133</v>
      </c>
      <c r="C1661" s="2">
        <v>45652</v>
      </c>
      <c r="D1661" s="91">
        <v>0</v>
      </c>
      <c r="E1661" t="s">
        <v>23</v>
      </c>
      <c r="F1661">
        <v>4045246</v>
      </c>
      <c r="G1661" t="s">
        <v>252</v>
      </c>
      <c r="H1661">
        <v>0</v>
      </c>
      <c r="I1661">
        <v>0</v>
      </c>
      <c r="J1661">
        <v>0</v>
      </c>
      <c r="M1661"/>
    </row>
    <row r="1662" spans="1:13" hidden="1" x14ac:dyDescent="0.25">
      <c r="A1662" t="s">
        <v>73</v>
      </c>
      <c r="B1662" t="s">
        <v>142</v>
      </c>
      <c r="C1662" s="2">
        <v>45652</v>
      </c>
      <c r="D1662" s="91">
        <v>0</v>
      </c>
      <c r="E1662" t="s">
        <v>23</v>
      </c>
      <c r="F1662">
        <v>4045247</v>
      </c>
      <c r="G1662" t="s">
        <v>252</v>
      </c>
      <c r="H1662">
        <v>0</v>
      </c>
      <c r="I1662">
        <v>0</v>
      </c>
      <c r="J1662">
        <v>0</v>
      </c>
      <c r="M1662"/>
    </row>
    <row r="1663" spans="1:13" hidden="1" x14ac:dyDescent="0.25">
      <c r="A1663" t="s">
        <v>75</v>
      </c>
      <c r="B1663" t="s">
        <v>136</v>
      </c>
      <c r="C1663" s="2">
        <v>45652</v>
      </c>
      <c r="D1663" s="91">
        <v>0</v>
      </c>
      <c r="E1663" t="s">
        <v>37</v>
      </c>
      <c r="F1663">
        <v>4045252</v>
      </c>
      <c r="G1663" t="s">
        <v>252</v>
      </c>
      <c r="H1663">
        <v>0</v>
      </c>
      <c r="I1663">
        <v>0</v>
      </c>
      <c r="J1663">
        <v>0</v>
      </c>
      <c r="M1663"/>
    </row>
    <row r="1664" spans="1:13" hidden="1" x14ac:dyDescent="0.25">
      <c r="A1664" t="s">
        <v>73</v>
      </c>
      <c r="B1664" t="s">
        <v>142</v>
      </c>
      <c r="C1664" s="2">
        <v>45652</v>
      </c>
      <c r="D1664" s="91">
        <v>0</v>
      </c>
      <c r="E1664" t="s">
        <v>23</v>
      </c>
      <c r="F1664">
        <v>4045255</v>
      </c>
      <c r="G1664" t="s">
        <v>252</v>
      </c>
      <c r="H1664">
        <v>0</v>
      </c>
      <c r="I1664">
        <v>0</v>
      </c>
      <c r="J1664">
        <v>0</v>
      </c>
      <c r="M1664"/>
    </row>
    <row r="1665" spans="1:13" hidden="1" x14ac:dyDescent="0.25">
      <c r="A1665" t="s">
        <v>73</v>
      </c>
      <c r="B1665" t="s">
        <v>141</v>
      </c>
      <c r="C1665" s="2">
        <v>45652</v>
      </c>
      <c r="D1665" s="91">
        <v>0</v>
      </c>
      <c r="E1665" t="s">
        <v>23</v>
      </c>
      <c r="F1665">
        <v>4045256</v>
      </c>
      <c r="G1665" t="s">
        <v>252</v>
      </c>
      <c r="H1665">
        <v>0</v>
      </c>
      <c r="I1665">
        <v>0</v>
      </c>
      <c r="J1665">
        <v>0</v>
      </c>
      <c r="M1665"/>
    </row>
    <row r="1666" spans="1:13" hidden="1" x14ac:dyDescent="0.25">
      <c r="A1666" t="s">
        <v>73</v>
      </c>
      <c r="B1666" t="s">
        <v>140</v>
      </c>
      <c r="C1666" s="2">
        <v>45652</v>
      </c>
      <c r="D1666" s="91">
        <v>5</v>
      </c>
      <c r="E1666" t="s">
        <v>23</v>
      </c>
      <c r="F1666">
        <v>4045260</v>
      </c>
      <c r="G1666" t="s">
        <v>252</v>
      </c>
      <c r="H1666">
        <v>5</v>
      </c>
      <c r="I1666">
        <v>0</v>
      </c>
      <c r="J1666">
        <v>0</v>
      </c>
      <c r="M1666"/>
    </row>
    <row r="1667" spans="1:13" hidden="1" x14ac:dyDescent="0.25">
      <c r="A1667" t="s">
        <v>44</v>
      </c>
      <c r="B1667" t="s">
        <v>134</v>
      </c>
      <c r="C1667" s="2">
        <v>45652</v>
      </c>
      <c r="D1667" s="91">
        <v>0</v>
      </c>
      <c r="E1667" t="s">
        <v>23</v>
      </c>
      <c r="F1667">
        <v>4045270</v>
      </c>
      <c r="G1667" t="s">
        <v>252</v>
      </c>
      <c r="H1667">
        <v>3.75</v>
      </c>
      <c r="I1667">
        <v>1</v>
      </c>
      <c r="J1667">
        <v>3.75</v>
      </c>
      <c r="M1667"/>
    </row>
    <row r="1668" spans="1:13" hidden="1" x14ac:dyDescent="0.25">
      <c r="A1668" t="s">
        <v>44</v>
      </c>
      <c r="B1668" t="s">
        <v>45</v>
      </c>
      <c r="C1668" s="2">
        <v>45652</v>
      </c>
      <c r="D1668" s="91">
        <v>0</v>
      </c>
      <c r="E1668" t="s">
        <v>23</v>
      </c>
      <c r="F1668">
        <v>4045271</v>
      </c>
      <c r="G1668" t="s">
        <v>252</v>
      </c>
      <c r="H1668">
        <v>3.75</v>
      </c>
      <c r="I1668">
        <v>1</v>
      </c>
      <c r="J1668">
        <v>3.75</v>
      </c>
      <c r="M1668"/>
    </row>
    <row r="1669" spans="1:13" hidden="1" x14ac:dyDescent="0.25">
      <c r="A1669" t="s">
        <v>73</v>
      </c>
      <c r="B1669" t="s">
        <v>135</v>
      </c>
      <c r="C1669" s="2">
        <v>45652</v>
      </c>
      <c r="D1669" s="91">
        <v>0</v>
      </c>
      <c r="E1669" t="s">
        <v>23</v>
      </c>
      <c r="F1669">
        <v>4045273</v>
      </c>
      <c r="G1669" t="s">
        <v>252</v>
      </c>
      <c r="H1669">
        <v>0</v>
      </c>
      <c r="I1669">
        <v>0</v>
      </c>
      <c r="J1669">
        <v>0</v>
      </c>
      <c r="M1669"/>
    </row>
    <row r="1670" spans="1:13" hidden="1" x14ac:dyDescent="0.25">
      <c r="A1670" t="s">
        <v>75</v>
      </c>
      <c r="B1670" t="s">
        <v>133</v>
      </c>
      <c r="C1670" s="2">
        <v>45652</v>
      </c>
      <c r="D1670" s="91">
        <v>0</v>
      </c>
      <c r="E1670" t="s">
        <v>23</v>
      </c>
      <c r="F1670">
        <v>4045278</v>
      </c>
      <c r="G1670" t="s">
        <v>252</v>
      </c>
      <c r="H1670">
        <v>0</v>
      </c>
      <c r="I1670">
        <v>0</v>
      </c>
      <c r="J1670">
        <v>0</v>
      </c>
      <c r="M1670"/>
    </row>
    <row r="1671" spans="1:13" hidden="1" x14ac:dyDescent="0.25">
      <c r="A1671" t="s">
        <v>75</v>
      </c>
      <c r="B1671" t="s">
        <v>141</v>
      </c>
      <c r="C1671" s="2">
        <v>45652</v>
      </c>
      <c r="D1671" s="91">
        <v>0</v>
      </c>
      <c r="E1671" t="s">
        <v>23</v>
      </c>
      <c r="F1671">
        <v>4045279</v>
      </c>
      <c r="G1671" t="s">
        <v>252</v>
      </c>
      <c r="H1671">
        <v>0</v>
      </c>
      <c r="I1671">
        <v>0</v>
      </c>
      <c r="J1671">
        <v>0</v>
      </c>
      <c r="M1671"/>
    </row>
    <row r="1672" spans="1:13" hidden="1" x14ac:dyDescent="0.25">
      <c r="A1672" t="s">
        <v>44</v>
      </c>
      <c r="B1672" t="s">
        <v>45</v>
      </c>
      <c r="C1672" s="2">
        <v>45652</v>
      </c>
      <c r="D1672" s="91">
        <v>0</v>
      </c>
      <c r="E1672" t="s">
        <v>23</v>
      </c>
      <c r="F1672">
        <v>4045280</v>
      </c>
      <c r="G1672" t="s">
        <v>252</v>
      </c>
      <c r="H1672">
        <v>3.75</v>
      </c>
      <c r="I1672">
        <v>1</v>
      </c>
      <c r="J1672">
        <v>3.75</v>
      </c>
      <c r="M1672"/>
    </row>
    <row r="1673" spans="1:13" hidden="1" x14ac:dyDescent="0.25">
      <c r="A1673" t="s">
        <v>44</v>
      </c>
      <c r="B1673" t="s">
        <v>134</v>
      </c>
      <c r="C1673" s="2">
        <v>45652</v>
      </c>
      <c r="D1673" s="91">
        <v>0</v>
      </c>
      <c r="E1673" t="s">
        <v>23</v>
      </c>
      <c r="F1673">
        <v>4045281</v>
      </c>
      <c r="G1673" t="s">
        <v>252</v>
      </c>
      <c r="H1673">
        <v>3.75</v>
      </c>
      <c r="I1673">
        <v>1</v>
      </c>
      <c r="J1673">
        <v>3.75</v>
      </c>
      <c r="M1673"/>
    </row>
    <row r="1674" spans="1:13" hidden="1" x14ac:dyDescent="0.25">
      <c r="A1674" t="s">
        <v>75</v>
      </c>
      <c r="B1674" t="s">
        <v>138</v>
      </c>
      <c r="C1674" s="2">
        <v>45652</v>
      </c>
      <c r="D1674" s="91">
        <v>5.5</v>
      </c>
      <c r="E1674" t="s">
        <v>37</v>
      </c>
      <c r="F1674">
        <v>4045286</v>
      </c>
      <c r="G1674" t="s">
        <v>252</v>
      </c>
      <c r="H1674">
        <v>5.5</v>
      </c>
      <c r="I1674">
        <v>0</v>
      </c>
      <c r="J1674">
        <v>0</v>
      </c>
      <c r="M1674"/>
    </row>
    <row r="1675" spans="1:13" hidden="1" x14ac:dyDescent="0.25">
      <c r="A1675" t="s">
        <v>75</v>
      </c>
      <c r="B1675" t="s">
        <v>140</v>
      </c>
      <c r="C1675" s="2">
        <v>45652</v>
      </c>
      <c r="D1675" s="91">
        <v>5</v>
      </c>
      <c r="E1675" t="s">
        <v>23</v>
      </c>
      <c r="F1675">
        <v>4045287</v>
      </c>
      <c r="G1675" t="s">
        <v>252</v>
      </c>
      <c r="H1675">
        <v>5</v>
      </c>
      <c r="I1675">
        <v>0</v>
      </c>
      <c r="J1675">
        <v>0</v>
      </c>
      <c r="M1675"/>
    </row>
    <row r="1676" spans="1:13" hidden="1" x14ac:dyDescent="0.25">
      <c r="A1676" t="s">
        <v>75</v>
      </c>
      <c r="B1676" t="s">
        <v>141</v>
      </c>
      <c r="C1676" s="2">
        <v>45652</v>
      </c>
      <c r="D1676" s="91">
        <v>5.5</v>
      </c>
      <c r="E1676" t="s">
        <v>23</v>
      </c>
      <c r="F1676">
        <v>4045293</v>
      </c>
      <c r="G1676" t="s">
        <v>252</v>
      </c>
      <c r="H1676">
        <v>5.5</v>
      </c>
      <c r="I1676">
        <v>0</v>
      </c>
      <c r="J1676">
        <v>0</v>
      </c>
      <c r="M1676"/>
    </row>
    <row r="1677" spans="1:13" hidden="1" x14ac:dyDescent="0.25">
      <c r="A1677" t="s">
        <v>75</v>
      </c>
      <c r="B1677" t="s">
        <v>138</v>
      </c>
      <c r="C1677" s="2">
        <v>45652</v>
      </c>
      <c r="D1677" s="91">
        <v>0</v>
      </c>
      <c r="E1677" t="s">
        <v>37</v>
      </c>
      <c r="F1677">
        <v>4045294</v>
      </c>
      <c r="G1677" t="s">
        <v>252</v>
      </c>
      <c r="H1677">
        <v>0</v>
      </c>
      <c r="I1677">
        <v>0</v>
      </c>
      <c r="J1677">
        <v>0</v>
      </c>
      <c r="M1677"/>
    </row>
    <row r="1678" spans="1:13" hidden="1" x14ac:dyDescent="0.25">
      <c r="A1678" t="s">
        <v>75</v>
      </c>
      <c r="B1678" t="s">
        <v>18</v>
      </c>
      <c r="C1678" s="2">
        <v>45652</v>
      </c>
      <c r="D1678" s="91">
        <v>0</v>
      </c>
      <c r="E1678" t="s">
        <v>20</v>
      </c>
      <c r="F1678">
        <v>4045295</v>
      </c>
      <c r="G1678" t="s">
        <v>252</v>
      </c>
      <c r="H1678">
        <v>0</v>
      </c>
      <c r="I1678">
        <v>0</v>
      </c>
      <c r="J1678">
        <v>0</v>
      </c>
      <c r="M1678"/>
    </row>
    <row r="1679" spans="1:13" hidden="1" x14ac:dyDescent="0.25">
      <c r="A1679" t="s">
        <v>73</v>
      </c>
      <c r="B1679" t="s">
        <v>18</v>
      </c>
      <c r="C1679" s="2">
        <v>45652</v>
      </c>
      <c r="D1679" s="91">
        <v>0</v>
      </c>
      <c r="E1679" t="s">
        <v>23</v>
      </c>
      <c r="F1679">
        <v>4045298</v>
      </c>
      <c r="G1679" t="s">
        <v>252</v>
      </c>
      <c r="H1679">
        <v>0</v>
      </c>
      <c r="I1679">
        <v>0</v>
      </c>
      <c r="J1679">
        <v>0</v>
      </c>
      <c r="M1679"/>
    </row>
    <row r="1680" spans="1:13" hidden="1" x14ac:dyDescent="0.25">
      <c r="A1680" t="s">
        <v>73</v>
      </c>
      <c r="B1680" t="s">
        <v>135</v>
      </c>
      <c r="C1680" s="2">
        <v>45652</v>
      </c>
      <c r="D1680" s="91">
        <v>0</v>
      </c>
      <c r="E1680" t="s">
        <v>23</v>
      </c>
      <c r="F1680">
        <v>4045299</v>
      </c>
      <c r="G1680" t="s">
        <v>252</v>
      </c>
      <c r="H1680">
        <v>0</v>
      </c>
      <c r="I1680">
        <v>0</v>
      </c>
      <c r="J1680">
        <v>0</v>
      </c>
      <c r="M1680"/>
    </row>
    <row r="1681" spans="1:13" hidden="1" x14ac:dyDescent="0.25">
      <c r="A1681" t="s">
        <v>73</v>
      </c>
      <c r="B1681" t="s">
        <v>18</v>
      </c>
      <c r="C1681" s="2">
        <v>45652</v>
      </c>
      <c r="D1681" s="91">
        <v>0</v>
      </c>
      <c r="E1681" t="s">
        <v>23</v>
      </c>
      <c r="F1681">
        <v>4045300</v>
      </c>
      <c r="G1681" t="s">
        <v>252</v>
      </c>
      <c r="H1681">
        <v>0</v>
      </c>
      <c r="I1681">
        <v>0</v>
      </c>
      <c r="J1681">
        <v>0</v>
      </c>
      <c r="M1681"/>
    </row>
    <row r="1682" spans="1:13" hidden="1" x14ac:dyDescent="0.25">
      <c r="A1682" t="s">
        <v>73</v>
      </c>
      <c r="B1682" t="s">
        <v>18</v>
      </c>
      <c r="C1682" s="2">
        <v>45652</v>
      </c>
      <c r="D1682" s="91">
        <v>0</v>
      </c>
      <c r="E1682" t="s">
        <v>23</v>
      </c>
      <c r="F1682">
        <v>4045301</v>
      </c>
      <c r="G1682" t="s">
        <v>252</v>
      </c>
      <c r="H1682">
        <v>0</v>
      </c>
      <c r="I1682">
        <v>0</v>
      </c>
      <c r="J1682">
        <v>0</v>
      </c>
      <c r="M1682"/>
    </row>
    <row r="1683" spans="1:13" hidden="1" x14ac:dyDescent="0.25">
      <c r="A1683" t="s">
        <v>44</v>
      </c>
      <c r="B1683" t="s">
        <v>45</v>
      </c>
      <c r="C1683" s="2">
        <v>45652</v>
      </c>
      <c r="D1683" s="91">
        <v>0</v>
      </c>
      <c r="E1683" t="s">
        <v>23</v>
      </c>
      <c r="F1683">
        <v>4045336</v>
      </c>
      <c r="G1683" t="s">
        <v>252</v>
      </c>
      <c r="H1683">
        <v>3.75</v>
      </c>
      <c r="I1683">
        <v>1</v>
      </c>
      <c r="J1683">
        <v>3.75</v>
      </c>
      <c r="M1683"/>
    </row>
    <row r="1684" spans="1:13" hidden="1" x14ac:dyDescent="0.25">
      <c r="A1684" t="s">
        <v>44</v>
      </c>
      <c r="B1684" t="s">
        <v>45</v>
      </c>
      <c r="C1684" s="2">
        <v>45652</v>
      </c>
      <c r="D1684" s="91">
        <v>0</v>
      </c>
      <c r="E1684" t="s">
        <v>23</v>
      </c>
      <c r="F1684">
        <v>4045342</v>
      </c>
      <c r="G1684" t="s">
        <v>252</v>
      </c>
      <c r="H1684">
        <v>3.75</v>
      </c>
      <c r="I1684">
        <v>1</v>
      </c>
      <c r="J1684">
        <v>3.75</v>
      </c>
      <c r="M1684"/>
    </row>
    <row r="1685" spans="1:13" hidden="1" x14ac:dyDescent="0.25">
      <c r="A1685" t="s">
        <v>73</v>
      </c>
      <c r="B1685" t="s">
        <v>18</v>
      </c>
      <c r="C1685" s="2">
        <v>45652</v>
      </c>
      <c r="D1685" s="91">
        <v>5</v>
      </c>
      <c r="E1685" t="s">
        <v>23</v>
      </c>
      <c r="F1685">
        <v>4045351</v>
      </c>
      <c r="G1685" t="s">
        <v>252</v>
      </c>
      <c r="H1685">
        <v>5</v>
      </c>
      <c r="I1685">
        <v>0</v>
      </c>
      <c r="J1685">
        <v>0</v>
      </c>
      <c r="M1685"/>
    </row>
    <row r="1686" spans="1:13" hidden="1" x14ac:dyDescent="0.25">
      <c r="A1686" t="s">
        <v>73</v>
      </c>
      <c r="B1686" t="s">
        <v>18</v>
      </c>
      <c r="C1686" s="2">
        <v>45652</v>
      </c>
      <c r="D1686" s="91">
        <v>5</v>
      </c>
      <c r="E1686" t="s">
        <v>23</v>
      </c>
      <c r="F1686">
        <v>4045352</v>
      </c>
      <c r="G1686" t="s">
        <v>252</v>
      </c>
      <c r="H1686">
        <v>5</v>
      </c>
      <c r="I1686">
        <v>0</v>
      </c>
      <c r="J1686">
        <v>0</v>
      </c>
      <c r="M1686"/>
    </row>
    <row r="1687" spans="1:13" hidden="1" x14ac:dyDescent="0.25">
      <c r="A1687" t="s">
        <v>44</v>
      </c>
      <c r="B1687" t="s">
        <v>145</v>
      </c>
      <c r="C1687" s="2">
        <v>45652</v>
      </c>
      <c r="D1687" s="91">
        <v>0</v>
      </c>
      <c r="E1687" t="s">
        <v>23</v>
      </c>
      <c r="F1687">
        <v>4045368</v>
      </c>
      <c r="G1687" t="s">
        <v>252</v>
      </c>
      <c r="H1687">
        <v>3.75</v>
      </c>
      <c r="I1687">
        <v>1</v>
      </c>
      <c r="J1687">
        <v>3.75</v>
      </c>
      <c r="M1687"/>
    </row>
    <row r="1688" spans="1:13" hidden="1" x14ac:dyDescent="0.25">
      <c r="A1688" t="s">
        <v>44</v>
      </c>
      <c r="B1688" t="s">
        <v>18</v>
      </c>
      <c r="C1688" s="2">
        <v>45652</v>
      </c>
      <c r="D1688" s="91">
        <v>3.75</v>
      </c>
      <c r="E1688" t="s">
        <v>20</v>
      </c>
      <c r="F1688">
        <v>4045369</v>
      </c>
      <c r="G1688" t="s">
        <v>252</v>
      </c>
      <c r="H1688">
        <v>3.75</v>
      </c>
      <c r="I1688">
        <v>0</v>
      </c>
      <c r="J1688">
        <v>0</v>
      </c>
      <c r="M1688"/>
    </row>
    <row r="1689" spans="1:13" hidden="1" x14ac:dyDescent="0.25">
      <c r="A1689" t="s">
        <v>44</v>
      </c>
      <c r="B1689" t="s">
        <v>145</v>
      </c>
      <c r="C1689" s="2">
        <v>45652</v>
      </c>
      <c r="D1689" s="91">
        <v>0</v>
      </c>
      <c r="E1689" t="s">
        <v>23</v>
      </c>
      <c r="F1689">
        <v>4045372</v>
      </c>
      <c r="G1689" t="s">
        <v>252</v>
      </c>
      <c r="H1689">
        <v>3.75</v>
      </c>
      <c r="I1689">
        <v>1</v>
      </c>
      <c r="J1689">
        <v>3.75</v>
      </c>
      <c r="M1689"/>
    </row>
    <row r="1690" spans="1:13" hidden="1" x14ac:dyDescent="0.25">
      <c r="A1690" t="s">
        <v>44</v>
      </c>
      <c r="B1690" t="s">
        <v>117</v>
      </c>
      <c r="C1690" s="2">
        <v>45652</v>
      </c>
      <c r="D1690" s="91">
        <v>0</v>
      </c>
      <c r="E1690" t="s">
        <v>23</v>
      </c>
      <c r="F1690">
        <v>4045373</v>
      </c>
      <c r="G1690" t="s">
        <v>252</v>
      </c>
      <c r="H1690">
        <v>3.75</v>
      </c>
      <c r="I1690">
        <v>1</v>
      </c>
      <c r="J1690">
        <v>3.75</v>
      </c>
      <c r="M1690"/>
    </row>
    <row r="1691" spans="1:13" hidden="1" x14ac:dyDescent="0.25">
      <c r="A1691" t="s">
        <v>73</v>
      </c>
      <c r="B1691" t="s">
        <v>21</v>
      </c>
      <c r="C1691" s="2">
        <v>45652</v>
      </c>
      <c r="D1691" s="91">
        <v>0</v>
      </c>
      <c r="E1691" t="s">
        <v>23</v>
      </c>
      <c r="F1691">
        <v>4045378</v>
      </c>
      <c r="G1691" t="s">
        <v>252</v>
      </c>
      <c r="H1691">
        <v>0</v>
      </c>
      <c r="I1691">
        <v>0</v>
      </c>
      <c r="J1691">
        <v>0</v>
      </c>
      <c r="M1691"/>
    </row>
    <row r="1692" spans="1:13" hidden="1" x14ac:dyDescent="0.25">
      <c r="A1692" t="s">
        <v>73</v>
      </c>
      <c r="B1692" t="s">
        <v>136</v>
      </c>
      <c r="C1692" s="2">
        <v>45652</v>
      </c>
      <c r="D1692" s="91">
        <v>0</v>
      </c>
      <c r="E1692" t="s">
        <v>37</v>
      </c>
      <c r="F1692">
        <v>4045380</v>
      </c>
      <c r="G1692" t="s">
        <v>252</v>
      </c>
      <c r="H1692">
        <v>0</v>
      </c>
      <c r="I1692">
        <v>0</v>
      </c>
      <c r="J1692">
        <v>0</v>
      </c>
      <c r="M1692"/>
    </row>
    <row r="1693" spans="1:13" hidden="1" x14ac:dyDescent="0.25">
      <c r="A1693" t="s">
        <v>73</v>
      </c>
      <c r="B1693" t="s">
        <v>136</v>
      </c>
      <c r="C1693" s="2">
        <v>45652</v>
      </c>
      <c r="D1693" s="91">
        <v>0</v>
      </c>
      <c r="E1693" t="s">
        <v>23</v>
      </c>
      <c r="F1693">
        <v>4045381</v>
      </c>
      <c r="G1693" t="s">
        <v>252</v>
      </c>
      <c r="H1693">
        <v>0</v>
      </c>
      <c r="I1693">
        <v>0</v>
      </c>
      <c r="J1693">
        <v>0</v>
      </c>
      <c r="M1693"/>
    </row>
    <row r="1694" spans="1:13" hidden="1" x14ac:dyDescent="0.25">
      <c r="A1694" t="s">
        <v>44</v>
      </c>
      <c r="B1694" t="s">
        <v>45</v>
      </c>
      <c r="C1694" s="2">
        <v>45652</v>
      </c>
      <c r="D1694" s="91">
        <v>0</v>
      </c>
      <c r="E1694" t="s">
        <v>23</v>
      </c>
      <c r="F1694">
        <v>4045400</v>
      </c>
      <c r="G1694" t="s">
        <v>252</v>
      </c>
      <c r="H1694">
        <v>3.75</v>
      </c>
      <c r="I1694">
        <v>1</v>
      </c>
      <c r="J1694">
        <v>3.75</v>
      </c>
      <c r="M1694"/>
    </row>
    <row r="1695" spans="1:13" hidden="1" x14ac:dyDescent="0.25">
      <c r="A1695" t="s">
        <v>44</v>
      </c>
      <c r="B1695" t="s">
        <v>45</v>
      </c>
      <c r="C1695" s="2">
        <v>45652</v>
      </c>
      <c r="D1695" s="91">
        <v>0</v>
      </c>
      <c r="E1695" t="s">
        <v>23</v>
      </c>
      <c r="F1695">
        <v>4045401</v>
      </c>
      <c r="G1695" t="s">
        <v>252</v>
      </c>
      <c r="H1695">
        <v>3.75</v>
      </c>
      <c r="I1695">
        <v>1</v>
      </c>
      <c r="J1695">
        <v>3.75</v>
      </c>
      <c r="M1695"/>
    </row>
    <row r="1696" spans="1:13" hidden="1" x14ac:dyDescent="0.25">
      <c r="A1696" t="s">
        <v>73</v>
      </c>
      <c r="B1696" t="s">
        <v>141</v>
      </c>
      <c r="C1696" s="2">
        <v>45652</v>
      </c>
      <c r="D1696" s="91">
        <v>5</v>
      </c>
      <c r="E1696" t="s">
        <v>23</v>
      </c>
      <c r="F1696">
        <v>4045402</v>
      </c>
      <c r="G1696" t="s">
        <v>252</v>
      </c>
      <c r="H1696">
        <v>5</v>
      </c>
      <c r="I1696">
        <v>0</v>
      </c>
      <c r="J1696">
        <v>0</v>
      </c>
      <c r="M1696"/>
    </row>
    <row r="1697" spans="1:13" hidden="1" x14ac:dyDescent="0.25">
      <c r="A1697" t="s">
        <v>73</v>
      </c>
      <c r="B1697" t="s">
        <v>142</v>
      </c>
      <c r="C1697" s="2">
        <v>45652</v>
      </c>
      <c r="D1697" s="91">
        <v>5</v>
      </c>
      <c r="E1697" t="s">
        <v>23</v>
      </c>
      <c r="F1697">
        <v>4045403</v>
      </c>
      <c r="G1697" t="s">
        <v>252</v>
      </c>
      <c r="H1697">
        <v>5</v>
      </c>
      <c r="I1697">
        <v>0</v>
      </c>
      <c r="J1697">
        <v>0</v>
      </c>
      <c r="M1697"/>
    </row>
    <row r="1698" spans="1:13" hidden="1" x14ac:dyDescent="0.25">
      <c r="A1698" t="s">
        <v>73</v>
      </c>
      <c r="B1698" t="s">
        <v>18</v>
      </c>
      <c r="C1698" s="2">
        <v>45652</v>
      </c>
      <c r="D1698" s="91">
        <v>5</v>
      </c>
      <c r="E1698" t="s">
        <v>23</v>
      </c>
      <c r="F1698">
        <v>4045414</v>
      </c>
      <c r="G1698" t="s">
        <v>252</v>
      </c>
      <c r="H1698">
        <v>5</v>
      </c>
      <c r="I1698">
        <v>0</v>
      </c>
      <c r="J1698">
        <v>0</v>
      </c>
      <c r="M1698"/>
    </row>
    <row r="1699" spans="1:13" hidden="1" x14ac:dyDescent="0.25">
      <c r="A1699" t="s">
        <v>73</v>
      </c>
      <c r="B1699" t="s">
        <v>135</v>
      </c>
      <c r="C1699" s="2">
        <v>45652</v>
      </c>
      <c r="D1699" s="91">
        <v>5</v>
      </c>
      <c r="E1699" t="s">
        <v>23</v>
      </c>
      <c r="F1699">
        <v>4045415</v>
      </c>
      <c r="G1699" t="s">
        <v>252</v>
      </c>
      <c r="H1699">
        <v>5</v>
      </c>
      <c r="I1699">
        <v>0</v>
      </c>
      <c r="J1699">
        <v>0</v>
      </c>
      <c r="M1699"/>
    </row>
    <row r="1700" spans="1:13" hidden="1" x14ac:dyDescent="0.25">
      <c r="A1700" t="s">
        <v>73</v>
      </c>
      <c r="B1700" t="s">
        <v>136</v>
      </c>
      <c r="C1700" s="2">
        <v>45652</v>
      </c>
      <c r="D1700" s="91">
        <v>5</v>
      </c>
      <c r="E1700" t="s">
        <v>37</v>
      </c>
      <c r="F1700">
        <v>4045424</v>
      </c>
      <c r="G1700" t="s">
        <v>252</v>
      </c>
      <c r="H1700">
        <v>5</v>
      </c>
      <c r="I1700">
        <v>0</v>
      </c>
      <c r="J1700">
        <v>0</v>
      </c>
      <c r="M1700"/>
    </row>
    <row r="1701" spans="1:13" hidden="1" x14ac:dyDescent="0.25">
      <c r="A1701" t="s">
        <v>73</v>
      </c>
      <c r="B1701" t="s">
        <v>136</v>
      </c>
      <c r="C1701" s="2">
        <v>45652</v>
      </c>
      <c r="D1701" s="91">
        <v>0</v>
      </c>
      <c r="E1701" t="s">
        <v>23</v>
      </c>
      <c r="F1701">
        <v>4045427</v>
      </c>
      <c r="G1701" t="s">
        <v>252</v>
      </c>
      <c r="H1701">
        <v>0</v>
      </c>
      <c r="I1701">
        <v>0</v>
      </c>
      <c r="J1701">
        <v>0</v>
      </c>
      <c r="M1701"/>
    </row>
    <row r="1702" spans="1:13" hidden="1" x14ac:dyDescent="0.25">
      <c r="A1702" t="s">
        <v>44</v>
      </c>
      <c r="B1702" t="s">
        <v>132</v>
      </c>
      <c r="C1702" s="2">
        <v>45652</v>
      </c>
      <c r="D1702" s="91">
        <v>0</v>
      </c>
      <c r="E1702" t="s">
        <v>23</v>
      </c>
      <c r="F1702">
        <v>4045434</v>
      </c>
      <c r="G1702" t="s">
        <v>252</v>
      </c>
      <c r="H1702">
        <v>3.75</v>
      </c>
      <c r="I1702">
        <v>1</v>
      </c>
      <c r="J1702">
        <v>3.75</v>
      </c>
      <c r="M1702"/>
    </row>
    <row r="1703" spans="1:13" hidden="1" x14ac:dyDescent="0.25">
      <c r="A1703" t="s">
        <v>44</v>
      </c>
      <c r="B1703" t="s">
        <v>18</v>
      </c>
      <c r="C1703" s="2">
        <v>45652</v>
      </c>
      <c r="D1703" s="91">
        <v>0</v>
      </c>
      <c r="E1703" t="s">
        <v>20</v>
      </c>
      <c r="F1703">
        <v>4045435</v>
      </c>
      <c r="G1703" t="s">
        <v>252</v>
      </c>
      <c r="H1703">
        <v>3.75</v>
      </c>
      <c r="I1703">
        <v>1</v>
      </c>
      <c r="J1703">
        <v>3.75</v>
      </c>
      <c r="M1703"/>
    </row>
    <row r="1704" spans="1:13" hidden="1" x14ac:dyDescent="0.25">
      <c r="A1704" t="s">
        <v>75</v>
      </c>
      <c r="B1704" t="s">
        <v>21</v>
      </c>
      <c r="C1704" s="2">
        <v>45652</v>
      </c>
      <c r="D1704" s="91">
        <v>5.5</v>
      </c>
      <c r="E1704" t="s">
        <v>23</v>
      </c>
      <c r="F1704">
        <v>4045436</v>
      </c>
      <c r="G1704" t="s">
        <v>252</v>
      </c>
      <c r="H1704">
        <v>5.5</v>
      </c>
      <c r="I1704">
        <v>0</v>
      </c>
      <c r="J1704">
        <v>0</v>
      </c>
      <c r="M1704"/>
    </row>
    <row r="1705" spans="1:13" hidden="1" x14ac:dyDescent="0.25">
      <c r="A1705" t="s">
        <v>73</v>
      </c>
      <c r="B1705" t="s">
        <v>136</v>
      </c>
      <c r="C1705" s="2">
        <v>45652</v>
      </c>
      <c r="D1705" s="91">
        <v>0</v>
      </c>
      <c r="E1705" t="s">
        <v>23</v>
      </c>
      <c r="F1705">
        <v>4045438</v>
      </c>
      <c r="G1705" t="s">
        <v>252</v>
      </c>
      <c r="H1705">
        <v>0</v>
      </c>
      <c r="I1705">
        <v>0</v>
      </c>
      <c r="J1705">
        <v>0</v>
      </c>
      <c r="M1705"/>
    </row>
    <row r="1706" spans="1:13" hidden="1" x14ac:dyDescent="0.25">
      <c r="A1706" t="s">
        <v>44</v>
      </c>
      <c r="B1706" t="s">
        <v>18</v>
      </c>
      <c r="C1706" s="2">
        <v>45652</v>
      </c>
      <c r="D1706" s="91">
        <v>0</v>
      </c>
      <c r="E1706" t="s">
        <v>20</v>
      </c>
      <c r="F1706">
        <v>4045446</v>
      </c>
      <c r="G1706" t="s">
        <v>252</v>
      </c>
      <c r="H1706">
        <v>3.75</v>
      </c>
      <c r="I1706">
        <v>1</v>
      </c>
      <c r="J1706">
        <v>3.75</v>
      </c>
      <c r="M1706"/>
    </row>
    <row r="1707" spans="1:13" hidden="1" x14ac:dyDescent="0.25">
      <c r="A1707" t="s">
        <v>44</v>
      </c>
      <c r="B1707" t="s">
        <v>18</v>
      </c>
      <c r="C1707" s="2">
        <v>45652</v>
      </c>
      <c r="D1707" s="91">
        <v>3.75</v>
      </c>
      <c r="E1707" t="s">
        <v>20</v>
      </c>
      <c r="F1707">
        <v>4045447</v>
      </c>
      <c r="G1707" t="s">
        <v>252</v>
      </c>
      <c r="H1707">
        <v>3.75</v>
      </c>
      <c r="I1707">
        <v>0</v>
      </c>
      <c r="J1707">
        <v>0</v>
      </c>
      <c r="M1707"/>
    </row>
    <row r="1708" spans="1:13" hidden="1" x14ac:dyDescent="0.25">
      <c r="A1708" t="s">
        <v>75</v>
      </c>
      <c r="B1708" t="s">
        <v>21</v>
      </c>
      <c r="C1708" s="2">
        <v>45652</v>
      </c>
      <c r="D1708" s="91">
        <v>0</v>
      </c>
      <c r="E1708" t="s">
        <v>23</v>
      </c>
      <c r="F1708">
        <v>4045452</v>
      </c>
      <c r="G1708" t="s">
        <v>252</v>
      </c>
      <c r="H1708">
        <v>0</v>
      </c>
      <c r="I1708">
        <v>0</v>
      </c>
      <c r="J1708">
        <v>0</v>
      </c>
      <c r="M1708"/>
    </row>
    <row r="1709" spans="1:13" hidden="1" x14ac:dyDescent="0.25">
      <c r="A1709" t="s">
        <v>75</v>
      </c>
      <c r="B1709" t="s">
        <v>139</v>
      </c>
      <c r="C1709" s="2">
        <v>45652</v>
      </c>
      <c r="D1709" s="91">
        <v>0</v>
      </c>
      <c r="E1709" t="s">
        <v>37</v>
      </c>
      <c r="F1709">
        <v>4045453</v>
      </c>
      <c r="G1709" t="s">
        <v>252</v>
      </c>
      <c r="H1709">
        <v>0</v>
      </c>
      <c r="I1709">
        <v>0</v>
      </c>
      <c r="J1709">
        <v>0</v>
      </c>
      <c r="M1709"/>
    </row>
    <row r="1710" spans="1:13" hidden="1" x14ac:dyDescent="0.25">
      <c r="A1710" t="s">
        <v>75</v>
      </c>
      <c r="B1710" t="s">
        <v>18</v>
      </c>
      <c r="C1710" s="2">
        <v>45652</v>
      </c>
      <c r="D1710" s="91">
        <v>5</v>
      </c>
      <c r="E1710" t="s">
        <v>23</v>
      </c>
      <c r="F1710">
        <v>4045454</v>
      </c>
      <c r="G1710" t="s">
        <v>252</v>
      </c>
      <c r="H1710">
        <v>5</v>
      </c>
      <c r="I1710">
        <v>0</v>
      </c>
      <c r="J1710">
        <v>0</v>
      </c>
      <c r="M1710"/>
    </row>
    <row r="1711" spans="1:13" hidden="1" x14ac:dyDescent="0.25">
      <c r="A1711" t="s">
        <v>75</v>
      </c>
      <c r="B1711" t="s">
        <v>18</v>
      </c>
      <c r="C1711" s="2">
        <v>45652</v>
      </c>
      <c r="D1711" s="91">
        <v>5.5</v>
      </c>
      <c r="E1711" t="s">
        <v>20</v>
      </c>
      <c r="F1711">
        <v>4045455</v>
      </c>
      <c r="G1711" t="s">
        <v>252</v>
      </c>
      <c r="H1711">
        <v>5.5</v>
      </c>
      <c r="I1711">
        <v>0</v>
      </c>
      <c r="J1711">
        <v>0</v>
      </c>
      <c r="M1711"/>
    </row>
    <row r="1712" spans="1:13" hidden="1" x14ac:dyDescent="0.25">
      <c r="A1712" t="s">
        <v>44</v>
      </c>
      <c r="B1712" t="s">
        <v>132</v>
      </c>
      <c r="C1712" s="2">
        <v>45652</v>
      </c>
      <c r="D1712" s="91">
        <v>0</v>
      </c>
      <c r="E1712" t="s">
        <v>23</v>
      </c>
      <c r="F1712">
        <v>4045456</v>
      </c>
      <c r="G1712" t="s">
        <v>252</v>
      </c>
      <c r="H1712">
        <v>3.75</v>
      </c>
      <c r="I1712">
        <v>1</v>
      </c>
      <c r="J1712">
        <v>3.75</v>
      </c>
      <c r="M1712"/>
    </row>
    <row r="1713" spans="1:13" hidden="1" x14ac:dyDescent="0.25">
      <c r="A1713" t="s">
        <v>44</v>
      </c>
      <c r="B1713" t="s">
        <v>132</v>
      </c>
      <c r="C1713" s="2">
        <v>45652</v>
      </c>
      <c r="D1713" s="91">
        <v>0</v>
      </c>
      <c r="E1713" t="s">
        <v>23</v>
      </c>
      <c r="F1713">
        <v>4045457</v>
      </c>
      <c r="G1713" t="s">
        <v>252</v>
      </c>
      <c r="H1713">
        <v>3.75</v>
      </c>
      <c r="I1713">
        <v>1</v>
      </c>
      <c r="J1713">
        <v>3.75</v>
      </c>
      <c r="M1713"/>
    </row>
    <row r="1714" spans="1:13" hidden="1" x14ac:dyDescent="0.25">
      <c r="A1714" t="s">
        <v>44</v>
      </c>
      <c r="B1714" t="s">
        <v>18</v>
      </c>
      <c r="C1714" s="2">
        <v>45652</v>
      </c>
      <c r="D1714" s="91">
        <v>3.75</v>
      </c>
      <c r="E1714" t="s">
        <v>20</v>
      </c>
      <c r="F1714">
        <v>4045458</v>
      </c>
      <c r="G1714" t="s">
        <v>252</v>
      </c>
      <c r="H1714">
        <v>3.75</v>
      </c>
      <c r="I1714">
        <v>0</v>
      </c>
      <c r="J1714">
        <v>0</v>
      </c>
      <c r="M1714"/>
    </row>
    <row r="1715" spans="1:13" hidden="1" x14ac:dyDescent="0.25">
      <c r="A1715" t="s">
        <v>73</v>
      </c>
      <c r="B1715" t="s">
        <v>144</v>
      </c>
      <c r="C1715" s="2">
        <v>45652</v>
      </c>
      <c r="D1715" s="91">
        <v>0</v>
      </c>
      <c r="E1715" t="s">
        <v>37</v>
      </c>
      <c r="F1715">
        <v>4045462</v>
      </c>
      <c r="G1715" t="s">
        <v>252</v>
      </c>
      <c r="H1715">
        <v>0</v>
      </c>
      <c r="I1715">
        <v>0</v>
      </c>
      <c r="J1715">
        <v>0</v>
      </c>
      <c r="M1715"/>
    </row>
    <row r="1716" spans="1:13" hidden="1" x14ac:dyDescent="0.25">
      <c r="A1716" t="s">
        <v>73</v>
      </c>
      <c r="B1716" t="s">
        <v>21</v>
      </c>
      <c r="C1716" s="2">
        <v>45652</v>
      </c>
      <c r="D1716" s="91">
        <v>0</v>
      </c>
      <c r="E1716" t="s">
        <v>23</v>
      </c>
      <c r="F1716">
        <v>4045463</v>
      </c>
      <c r="G1716" t="s">
        <v>252</v>
      </c>
      <c r="H1716">
        <v>0</v>
      </c>
      <c r="I1716">
        <v>0</v>
      </c>
      <c r="J1716">
        <v>0</v>
      </c>
      <c r="M1716"/>
    </row>
    <row r="1717" spans="1:13" hidden="1" x14ac:dyDescent="0.25">
      <c r="A1717" t="s">
        <v>44</v>
      </c>
      <c r="B1717" t="s">
        <v>145</v>
      </c>
      <c r="C1717" s="2">
        <v>45650</v>
      </c>
      <c r="D1717" s="91">
        <v>3.75</v>
      </c>
      <c r="E1717" t="s">
        <v>23</v>
      </c>
      <c r="F1717">
        <v>4045470</v>
      </c>
      <c r="G1717" t="s">
        <v>252</v>
      </c>
      <c r="H1717">
        <v>3.75</v>
      </c>
      <c r="I1717">
        <v>0</v>
      </c>
      <c r="J1717">
        <v>0</v>
      </c>
      <c r="M1717"/>
    </row>
    <row r="1718" spans="1:13" hidden="1" x14ac:dyDescent="0.25">
      <c r="A1718" t="s">
        <v>73</v>
      </c>
      <c r="B1718" t="s">
        <v>133</v>
      </c>
      <c r="C1718" s="2">
        <v>45648</v>
      </c>
      <c r="D1718" s="91">
        <v>0</v>
      </c>
      <c r="E1718" t="s">
        <v>23</v>
      </c>
      <c r="F1718">
        <v>4045472</v>
      </c>
      <c r="G1718" t="s">
        <v>252</v>
      </c>
      <c r="H1718">
        <v>0</v>
      </c>
      <c r="I1718">
        <v>0</v>
      </c>
      <c r="J1718">
        <v>0</v>
      </c>
      <c r="M1718"/>
    </row>
    <row r="1719" spans="1:13" hidden="1" x14ac:dyDescent="0.25">
      <c r="A1719" t="s">
        <v>73</v>
      </c>
      <c r="B1719" t="s">
        <v>18</v>
      </c>
      <c r="C1719" s="2">
        <v>45648</v>
      </c>
      <c r="D1719" s="91">
        <v>0</v>
      </c>
      <c r="E1719" t="s">
        <v>23</v>
      </c>
      <c r="F1719">
        <v>4045474</v>
      </c>
      <c r="G1719" t="s">
        <v>252</v>
      </c>
      <c r="H1719">
        <v>0</v>
      </c>
      <c r="I1719">
        <v>0</v>
      </c>
      <c r="J1719">
        <v>0</v>
      </c>
      <c r="M1719"/>
    </row>
    <row r="1720" spans="1:13" hidden="1" x14ac:dyDescent="0.25">
      <c r="A1720" t="s">
        <v>75</v>
      </c>
      <c r="B1720" t="s">
        <v>65</v>
      </c>
      <c r="C1720" s="2">
        <v>45646</v>
      </c>
      <c r="D1720" s="91">
        <v>5.5</v>
      </c>
      <c r="E1720" t="s">
        <v>23</v>
      </c>
      <c r="F1720">
        <v>4045478</v>
      </c>
      <c r="G1720" t="s">
        <v>252</v>
      </c>
      <c r="H1720">
        <v>5.5</v>
      </c>
      <c r="I1720">
        <v>0</v>
      </c>
      <c r="J1720">
        <v>0</v>
      </c>
      <c r="M1720"/>
    </row>
    <row r="1721" spans="1:13" x14ac:dyDescent="0.25">
      <c r="A1721" t="s">
        <v>44</v>
      </c>
      <c r="B1721" t="s">
        <v>145</v>
      </c>
      <c r="C1721" s="2">
        <v>45646</v>
      </c>
      <c r="D1721" s="91">
        <v>0</v>
      </c>
      <c r="E1721" t="s">
        <v>23</v>
      </c>
      <c r="F1721">
        <v>4045479</v>
      </c>
      <c r="G1721" t="s">
        <v>252</v>
      </c>
      <c r="H1721">
        <v>3.75</v>
      </c>
      <c r="I1721">
        <v>1</v>
      </c>
      <c r="J1721">
        <v>3.75</v>
      </c>
      <c r="M1721"/>
    </row>
    <row r="1722" spans="1:13" x14ac:dyDescent="0.25">
      <c r="A1722" t="s">
        <v>44</v>
      </c>
      <c r="B1722" t="s">
        <v>18</v>
      </c>
      <c r="C1722" s="2">
        <v>45646</v>
      </c>
      <c r="D1722" s="91">
        <v>0</v>
      </c>
      <c r="E1722" t="s">
        <v>20</v>
      </c>
      <c r="F1722">
        <v>4045480</v>
      </c>
      <c r="G1722" t="s">
        <v>252</v>
      </c>
      <c r="H1722">
        <v>3.75</v>
      </c>
      <c r="I1722">
        <v>1</v>
      </c>
      <c r="J1722">
        <v>3.75</v>
      </c>
      <c r="M1722"/>
    </row>
    <row r="1723" spans="1:13" hidden="1" x14ac:dyDescent="0.25">
      <c r="A1723" t="s">
        <v>75</v>
      </c>
      <c r="B1723" t="s">
        <v>144</v>
      </c>
      <c r="C1723" s="2">
        <v>45649</v>
      </c>
      <c r="D1723" s="91">
        <v>5.5</v>
      </c>
      <c r="E1723" t="s">
        <v>37</v>
      </c>
      <c r="F1723">
        <v>4045482</v>
      </c>
      <c r="G1723" t="s">
        <v>252</v>
      </c>
      <c r="H1723">
        <v>5.5</v>
      </c>
      <c r="I1723">
        <v>0</v>
      </c>
      <c r="J1723">
        <v>0</v>
      </c>
      <c r="M1723"/>
    </row>
    <row r="1724" spans="1:13" hidden="1" x14ac:dyDescent="0.25">
      <c r="A1724" t="s">
        <v>75</v>
      </c>
      <c r="B1724" t="s">
        <v>136</v>
      </c>
      <c r="C1724" s="2">
        <v>45646</v>
      </c>
      <c r="D1724" s="91">
        <v>0</v>
      </c>
      <c r="E1724" t="s">
        <v>37</v>
      </c>
      <c r="F1724">
        <v>4045483</v>
      </c>
      <c r="G1724" t="s">
        <v>252</v>
      </c>
      <c r="H1724">
        <v>0</v>
      </c>
      <c r="I1724">
        <v>0</v>
      </c>
      <c r="J1724">
        <v>0</v>
      </c>
      <c r="M1724"/>
    </row>
    <row r="1725" spans="1:13" hidden="1" x14ac:dyDescent="0.25">
      <c r="A1725" t="s">
        <v>44</v>
      </c>
      <c r="B1725" t="s">
        <v>18</v>
      </c>
      <c r="C1725" s="2">
        <v>45652</v>
      </c>
      <c r="D1725" s="91">
        <v>3.75</v>
      </c>
      <c r="E1725" t="s">
        <v>20</v>
      </c>
      <c r="F1725">
        <v>4045485</v>
      </c>
      <c r="G1725" t="s">
        <v>252</v>
      </c>
      <c r="H1725">
        <v>3.75</v>
      </c>
      <c r="I1725">
        <v>0</v>
      </c>
      <c r="J1725">
        <v>0</v>
      </c>
      <c r="M1725"/>
    </row>
    <row r="1726" spans="1:13" hidden="1" x14ac:dyDescent="0.25">
      <c r="A1726" t="s">
        <v>44</v>
      </c>
      <c r="B1726" t="s">
        <v>117</v>
      </c>
      <c r="C1726" s="2">
        <v>45652</v>
      </c>
      <c r="D1726" s="91">
        <v>0</v>
      </c>
      <c r="E1726" t="s">
        <v>23</v>
      </c>
      <c r="F1726">
        <v>4045486</v>
      </c>
      <c r="G1726" t="s">
        <v>252</v>
      </c>
      <c r="H1726">
        <v>3.75</v>
      </c>
      <c r="I1726">
        <v>1</v>
      </c>
      <c r="J1726">
        <v>3.75</v>
      </c>
      <c r="M1726"/>
    </row>
    <row r="1727" spans="1:13" hidden="1" x14ac:dyDescent="0.25">
      <c r="A1727" t="s">
        <v>73</v>
      </c>
      <c r="B1727" t="s">
        <v>18</v>
      </c>
      <c r="C1727" s="2">
        <v>45648</v>
      </c>
      <c r="D1727" s="91">
        <v>5</v>
      </c>
      <c r="E1727" t="s">
        <v>20</v>
      </c>
      <c r="F1727">
        <v>4045487</v>
      </c>
      <c r="G1727" t="s">
        <v>252</v>
      </c>
      <c r="H1727">
        <v>5</v>
      </c>
      <c r="I1727">
        <v>0</v>
      </c>
      <c r="J1727">
        <v>0</v>
      </c>
      <c r="M1727"/>
    </row>
    <row r="1728" spans="1:13" hidden="1" x14ac:dyDescent="0.25">
      <c r="A1728" t="s">
        <v>73</v>
      </c>
      <c r="B1728" t="s">
        <v>143</v>
      </c>
      <c r="C1728" s="2">
        <v>45652</v>
      </c>
      <c r="D1728" s="91">
        <v>0</v>
      </c>
      <c r="E1728" t="s">
        <v>23</v>
      </c>
      <c r="F1728">
        <v>4045489</v>
      </c>
      <c r="G1728" t="s">
        <v>252</v>
      </c>
      <c r="H1728">
        <v>0</v>
      </c>
      <c r="I1728">
        <v>0</v>
      </c>
      <c r="J1728">
        <v>0</v>
      </c>
      <c r="M1728"/>
    </row>
    <row r="1729" spans="1:13" hidden="1" x14ac:dyDescent="0.25">
      <c r="A1729" t="s">
        <v>73</v>
      </c>
      <c r="B1729" t="s">
        <v>18</v>
      </c>
      <c r="C1729" s="2">
        <v>45652</v>
      </c>
      <c r="D1729" s="91">
        <v>0</v>
      </c>
      <c r="E1729" t="s">
        <v>23</v>
      </c>
      <c r="F1729">
        <v>4045495</v>
      </c>
      <c r="G1729" t="s">
        <v>252</v>
      </c>
      <c r="H1729">
        <v>0</v>
      </c>
      <c r="I1729">
        <v>0</v>
      </c>
      <c r="J1729">
        <v>0</v>
      </c>
      <c r="M1729"/>
    </row>
    <row r="1730" spans="1:13" hidden="1" x14ac:dyDescent="0.25">
      <c r="A1730" t="s">
        <v>73</v>
      </c>
      <c r="B1730" t="s">
        <v>133</v>
      </c>
      <c r="C1730" s="2">
        <v>45646</v>
      </c>
      <c r="D1730" s="91">
        <v>0</v>
      </c>
      <c r="E1730" t="s">
        <v>23</v>
      </c>
      <c r="F1730">
        <v>4045497</v>
      </c>
      <c r="G1730" t="s">
        <v>252</v>
      </c>
      <c r="H1730">
        <v>0</v>
      </c>
      <c r="I1730">
        <v>0</v>
      </c>
      <c r="J1730">
        <v>0</v>
      </c>
      <c r="M1730"/>
    </row>
    <row r="1731" spans="1:13" x14ac:dyDescent="0.25">
      <c r="A1731" t="s">
        <v>44</v>
      </c>
      <c r="B1731" t="s">
        <v>142</v>
      </c>
      <c r="C1731" s="2">
        <v>45646</v>
      </c>
      <c r="D1731" s="91">
        <v>0</v>
      </c>
      <c r="E1731" t="s">
        <v>23</v>
      </c>
      <c r="F1731">
        <v>4045498</v>
      </c>
      <c r="G1731" t="s">
        <v>252</v>
      </c>
      <c r="H1731">
        <v>3.75</v>
      </c>
      <c r="I1731">
        <v>1</v>
      </c>
      <c r="J1731">
        <v>3.75</v>
      </c>
      <c r="M1731"/>
    </row>
    <row r="1732" spans="1:13" x14ac:dyDescent="0.25">
      <c r="A1732" t="s">
        <v>44</v>
      </c>
      <c r="B1732" t="s">
        <v>45</v>
      </c>
      <c r="C1732" s="2">
        <v>45646</v>
      </c>
      <c r="D1732" s="91">
        <v>0</v>
      </c>
      <c r="E1732" t="s">
        <v>23</v>
      </c>
      <c r="F1732">
        <v>4045499</v>
      </c>
      <c r="G1732" t="s">
        <v>252</v>
      </c>
      <c r="H1732">
        <v>3.75</v>
      </c>
      <c r="I1732">
        <v>1</v>
      </c>
      <c r="J1732">
        <v>3.75</v>
      </c>
      <c r="M1732"/>
    </row>
    <row r="1733" spans="1:13" x14ac:dyDescent="0.25">
      <c r="A1733" t="s">
        <v>44</v>
      </c>
      <c r="B1733" t="s">
        <v>18</v>
      </c>
      <c r="C1733" s="2">
        <v>45646</v>
      </c>
      <c r="D1733" s="91">
        <v>0</v>
      </c>
      <c r="E1733" t="s">
        <v>20</v>
      </c>
      <c r="F1733">
        <v>4045502</v>
      </c>
      <c r="G1733" t="s">
        <v>252</v>
      </c>
      <c r="H1733">
        <v>0</v>
      </c>
      <c r="I1733">
        <v>0</v>
      </c>
      <c r="J1733">
        <v>0</v>
      </c>
      <c r="M1733"/>
    </row>
    <row r="1734" spans="1:13" hidden="1" x14ac:dyDescent="0.25">
      <c r="A1734" t="s">
        <v>73</v>
      </c>
      <c r="B1734" t="s">
        <v>138</v>
      </c>
      <c r="C1734" s="2">
        <v>45649</v>
      </c>
      <c r="D1734" s="91">
        <v>0</v>
      </c>
      <c r="E1734" t="s">
        <v>37</v>
      </c>
      <c r="F1734">
        <v>4045509</v>
      </c>
      <c r="G1734" t="s">
        <v>252</v>
      </c>
      <c r="H1734">
        <v>0</v>
      </c>
      <c r="I1734">
        <v>0</v>
      </c>
      <c r="J1734">
        <v>0</v>
      </c>
      <c r="M1734"/>
    </row>
    <row r="1735" spans="1:13" hidden="1" x14ac:dyDescent="0.25">
      <c r="A1735" t="s">
        <v>44</v>
      </c>
      <c r="B1735" t="s">
        <v>117</v>
      </c>
      <c r="C1735" s="2">
        <v>45649</v>
      </c>
      <c r="D1735" s="91">
        <v>0</v>
      </c>
      <c r="E1735" t="s">
        <v>23</v>
      </c>
      <c r="F1735">
        <v>4045510</v>
      </c>
      <c r="G1735" t="s">
        <v>252</v>
      </c>
      <c r="H1735">
        <v>3.75</v>
      </c>
      <c r="I1735">
        <v>1</v>
      </c>
      <c r="J1735">
        <v>3.75</v>
      </c>
      <c r="M1735"/>
    </row>
    <row r="1736" spans="1:13" hidden="1" x14ac:dyDescent="0.25">
      <c r="A1736" t="s">
        <v>73</v>
      </c>
      <c r="B1736" t="s">
        <v>21</v>
      </c>
      <c r="C1736" s="2">
        <v>45646</v>
      </c>
      <c r="D1736" s="91">
        <v>0</v>
      </c>
      <c r="E1736" t="s">
        <v>23</v>
      </c>
      <c r="F1736">
        <v>4045512</v>
      </c>
      <c r="G1736" t="s">
        <v>252</v>
      </c>
      <c r="H1736">
        <v>0</v>
      </c>
      <c r="I1736">
        <v>0</v>
      </c>
      <c r="J1736">
        <v>0</v>
      </c>
      <c r="M1736"/>
    </row>
    <row r="1737" spans="1:13" hidden="1" x14ac:dyDescent="0.25">
      <c r="A1737" t="s">
        <v>73</v>
      </c>
      <c r="B1737" t="s">
        <v>136</v>
      </c>
      <c r="C1737" s="2">
        <v>45647</v>
      </c>
      <c r="D1737" s="91">
        <v>0</v>
      </c>
      <c r="E1737" t="s">
        <v>23</v>
      </c>
      <c r="F1737">
        <v>4045513</v>
      </c>
      <c r="G1737" t="s">
        <v>252</v>
      </c>
      <c r="H1737">
        <v>0</v>
      </c>
      <c r="I1737">
        <v>0</v>
      </c>
      <c r="J1737">
        <v>0</v>
      </c>
      <c r="M1737"/>
    </row>
    <row r="1738" spans="1:13" hidden="1" x14ac:dyDescent="0.25">
      <c r="A1738" t="s">
        <v>73</v>
      </c>
      <c r="B1738" t="s">
        <v>136</v>
      </c>
      <c r="C1738" s="2">
        <v>45649</v>
      </c>
      <c r="D1738" s="91">
        <v>0</v>
      </c>
      <c r="E1738" t="s">
        <v>23</v>
      </c>
      <c r="F1738">
        <v>4045515</v>
      </c>
      <c r="G1738" t="s">
        <v>252</v>
      </c>
      <c r="H1738">
        <v>0</v>
      </c>
      <c r="I1738">
        <v>0</v>
      </c>
      <c r="J1738">
        <v>0</v>
      </c>
      <c r="M1738"/>
    </row>
    <row r="1739" spans="1:13" hidden="1" x14ac:dyDescent="0.25">
      <c r="A1739" t="s">
        <v>75</v>
      </c>
      <c r="B1739" t="s">
        <v>135</v>
      </c>
      <c r="C1739" s="2">
        <v>45647</v>
      </c>
      <c r="D1739" s="91">
        <v>11</v>
      </c>
      <c r="E1739" t="s">
        <v>23</v>
      </c>
      <c r="F1739">
        <v>4045516</v>
      </c>
      <c r="G1739" t="s">
        <v>252</v>
      </c>
      <c r="H1739">
        <v>11</v>
      </c>
      <c r="I1739">
        <v>0</v>
      </c>
      <c r="J1739">
        <v>0</v>
      </c>
      <c r="M1739"/>
    </row>
    <row r="1740" spans="1:13" hidden="1" x14ac:dyDescent="0.25">
      <c r="A1740" t="s">
        <v>75</v>
      </c>
      <c r="B1740" t="s">
        <v>141</v>
      </c>
      <c r="C1740" s="2">
        <v>45646</v>
      </c>
      <c r="D1740" s="91">
        <v>0</v>
      </c>
      <c r="E1740" t="s">
        <v>23</v>
      </c>
      <c r="F1740">
        <v>4045519</v>
      </c>
      <c r="G1740" t="s">
        <v>252</v>
      </c>
      <c r="H1740">
        <v>0</v>
      </c>
      <c r="I1740">
        <v>0</v>
      </c>
      <c r="J1740">
        <v>0</v>
      </c>
      <c r="M1740"/>
    </row>
    <row r="1741" spans="1:13" hidden="1" x14ac:dyDescent="0.25">
      <c r="A1741" t="s">
        <v>75</v>
      </c>
      <c r="B1741" t="s">
        <v>18</v>
      </c>
      <c r="C1741" s="2">
        <v>45646</v>
      </c>
      <c r="D1741" s="91">
        <v>0</v>
      </c>
      <c r="E1741" t="s">
        <v>23</v>
      </c>
      <c r="F1741">
        <v>4045520</v>
      </c>
      <c r="G1741" t="s">
        <v>252</v>
      </c>
      <c r="H1741">
        <v>0</v>
      </c>
      <c r="I1741">
        <v>0</v>
      </c>
      <c r="J1741">
        <v>0</v>
      </c>
      <c r="M1741"/>
    </row>
    <row r="1742" spans="1:13" hidden="1" x14ac:dyDescent="0.25">
      <c r="A1742" t="s">
        <v>75</v>
      </c>
      <c r="B1742" t="s">
        <v>18</v>
      </c>
      <c r="C1742" s="2">
        <v>45652</v>
      </c>
      <c r="D1742" s="91">
        <v>5.5</v>
      </c>
      <c r="E1742" t="s">
        <v>23</v>
      </c>
      <c r="F1742">
        <v>4045521</v>
      </c>
      <c r="G1742" t="s">
        <v>252</v>
      </c>
      <c r="H1742">
        <v>5.5</v>
      </c>
      <c r="I1742">
        <v>0</v>
      </c>
      <c r="J1742">
        <v>0</v>
      </c>
      <c r="M1742"/>
    </row>
    <row r="1743" spans="1:13" hidden="1" x14ac:dyDescent="0.25">
      <c r="A1743" t="s">
        <v>75</v>
      </c>
      <c r="B1743" t="s">
        <v>18</v>
      </c>
      <c r="C1743" s="2">
        <v>45649</v>
      </c>
      <c r="D1743" s="91">
        <v>5</v>
      </c>
      <c r="E1743" t="s">
        <v>20</v>
      </c>
      <c r="F1743">
        <v>4045523</v>
      </c>
      <c r="G1743" t="s">
        <v>252</v>
      </c>
      <c r="H1743">
        <v>5</v>
      </c>
      <c r="I1743">
        <v>0</v>
      </c>
      <c r="J1743">
        <v>0</v>
      </c>
      <c r="M1743"/>
    </row>
    <row r="1744" spans="1:13" hidden="1" x14ac:dyDescent="0.25">
      <c r="A1744" t="s">
        <v>73</v>
      </c>
      <c r="B1744" t="s">
        <v>18</v>
      </c>
      <c r="C1744" s="2">
        <v>45646</v>
      </c>
      <c r="D1744" s="91">
        <v>5</v>
      </c>
      <c r="E1744" t="s">
        <v>23</v>
      </c>
      <c r="F1744">
        <v>4045524</v>
      </c>
      <c r="G1744" t="s">
        <v>252</v>
      </c>
      <c r="H1744">
        <v>5</v>
      </c>
      <c r="I1744">
        <v>0</v>
      </c>
      <c r="J1744">
        <v>0</v>
      </c>
      <c r="M1744"/>
    </row>
    <row r="1745" spans="1:13" hidden="1" x14ac:dyDescent="0.25">
      <c r="A1745" t="s">
        <v>73</v>
      </c>
      <c r="B1745" t="s">
        <v>136</v>
      </c>
      <c r="C1745" s="2">
        <v>45646</v>
      </c>
      <c r="D1745" s="91">
        <v>0</v>
      </c>
      <c r="E1745" t="s">
        <v>37</v>
      </c>
      <c r="F1745">
        <v>4045525</v>
      </c>
      <c r="G1745" t="s">
        <v>252</v>
      </c>
      <c r="H1745">
        <v>0</v>
      </c>
      <c r="I1745">
        <v>0</v>
      </c>
      <c r="J1745">
        <v>0</v>
      </c>
      <c r="M1745"/>
    </row>
    <row r="1746" spans="1:13" hidden="1" x14ac:dyDescent="0.25">
      <c r="A1746" t="s">
        <v>73</v>
      </c>
      <c r="B1746" t="s">
        <v>136</v>
      </c>
      <c r="C1746" s="2">
        <v>45646</v>
      </c>
      <c r="D1746" s="91">
        <v>0</v>
      </c>
      <c r="E1746" t="s">
        <v>37</v>
      </c>
      <c r="F1746">
        <v>4045527</v>
      </c>
      <c r="G1746" t="s">
        <v>252</v>
      </c>
      <c r="H1746">
        <v>0</v>
      </c>
      <c r="I1746">
        <v>0</v>
      </c>
      <c r="J1746">
        <v>0</v>
      </c>
      <c r="M1746"/>
    </row>
    <row r="1747" spans="1:13" hidden="1" x14ac:dyDescent="0.25">
      <c r="A1747" t="s">
        <v>73</v>
      </c>
      <c r="B1747" t="s">
        <v>141</v>
      </c>
      <c r="C1747" s="2">
        <v>45646</v>
      </c>
      <c r="D1747" s="91">
        <v>0</v>
      </c>
      <c r="E1747" t="s">
        <v>23</v>
      </c>
      <c r="F1747">
        <v>4045528</v>
      </c>
      <c r="G1747" t="s">
        <v>252</v>
      </c>
      <c r="H1747">
        <v>0</v>
      </c>
      <c r="I1747">
        <v>0</v>
      </c>
      <c r="J1747">
        <v>0</v>
      </c>
      <c r="M1747"/>
    </row>
    <row r="1748" spans="1:13" x14ac:dyDescent="0.25">
      <c r="A1748" t="s">
        <v>44</v>
      </c>
      <c r="B1748" t="s">
        <v>18</v>
      </c>
      <c r="C1748" s="2">
        <v>45646</v>
      </c>
      <c r="D1748" s="91">
        <v>0</v>
      </c>
      <c r="E1748" t="s">
        <v>20</v>
      </c>
      <c r="F1748">
        <v>4045529</v>
      </c>
      <c r="G1748" t="s">
        <v>252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44</v>
      </c>
      <c r="B1749" t="s">
        <v>142</v>
      </c>
      <c r="C1749" s="2">
        <v>45646</v>
      </c>
      <c r="D1749" s="91">
        <v>0</v>
      </c>
      <c r="E1749" t="s">
        <v>23</v>
      </c>
      <c r="F1749">
        <v>4045530</v>
      </c>
      <c r="G1749" t="s">
        <v>252</v>
      </c>
      <c r="H1749">
        <v>3.75</v>
      </c>
      <c r="I1749">
        <v>1</v>
      </c>
      <c r="J1749">
        <v>3.75</v>
      </c>
      <c r="M1749"/>
    </row>
    <row r="1750" spans="1:13" hidden="1" x14ac:dyDescent="0.25">
      <c r="A1750" t="s">
        <v>73</v>
      </c>
      <c r="B1750" t="s">
        <v>138</v>
      </c>
      <c r="C1750" s="2">
        <v>45652</v>
      </c>
      <c r="D1750" s="91">
        <v>0</v>
      </c>
      <c r="E1750" t="s">
        <v>37</v>
      </c>
      <c r="F1750">
        <v>4045537</v>
      </c>
      <c r="G1750" t="s">
        <v>252</v>
      </c>
      <c r="H1750">
        <v>0</v>
      </c>
      <c r="I1750">
        <v>0</v>
      </c>
      <c r="J1750">
        <v>0</v>
      </c>
      <c r="M1750"/>
    </row>
    <row r="1751" spans="1:13" hidden="1" x14ac:dyDescent="0.25">
      <c r="A1751" t="s">
        <v>44</v>
      </c>
      <c r="B1751" t="s">
        <v>45</v>
      </c>
      <c r="C1751" s="2">
        <v>45650</v>
      </c>
      <c r="D1751" s="91">
        <v>0</v>
      </c>
      <c r="E1751" t="s">
        <v>23</v>
      </c>
      <c r="F1751">
        <v>4045538</v>
      </c>
      <c r="G1751" t="s">
        <v>252</v>
      </c>
      <c r="H1751">
        <v>3.75</v>
      </c>
      <c r="I1751">
        <v>1</v>
      </c>
      <c r="J1751">
        <v>3.75</v>
      </c>
      <c r="M1751"/>
    </row>
    <row r="1752" spans="1:13" x14ac:dyDescent="0.25">
      <c r="A1752" t="s">
        <v>44</v>
      </c>
      <c r="B1752" t="s">
        <v>117</v>
      </c>
      <c r="C1752" s="2">
        <v>45646</v>
      </c>
      <c r="D1752" s="91">
        <v>0</v>
      </c>
      <c r="E1752" t="s">
        <v>23</v>
      </c>
      <c r="F1752">
        <v>4045541</v>
      </c>
      <c r="G1752" t="s">
        <v>252</v>
      </c>
      <c r="H1752">
        <v>3.75</v>
      </c>
      <c r="I1752">
        <v>1</v>
      </c>
      <c r="J1752">
        <v>3.75</v>
      </c>
      <c r="M1752"/>
    </row>
    <row r="1753" spans="1:13" hidden="1" x14ac:dyDescent="0.25">
      <c r="A1753" t="s">
        <v>73</v>
      </c>
      <c r="B1753" t="s">
        <v>139</v>
      </c>
      <c r="C1753" s="2">
        <v>45646</v>
      </c>
      <c r="D1753" s="91">
        <v>5</v>
      </c>
      <c r="E1753" t="s">
        <v>37</v>
      </c>
      <c r="F1753">
        <v>4045542</v>
      </c>
      <c r="G1753" t="s">
        <v>252</v>
      </c>
      <c r="H1753">
        <v>5</v>
      </c>
      <c r="I1753">
        <v>0</v>
      </c>
      <c r="J1753">
        <v>0</v>
      </c>
      <c r="M1753"/>
    </row>
    <row r="1754" spans="1:13" hidden="1" x14ac:dyDescent="0.25">
      <c r="A1754" t="s">
        <v>73</v>
      </c>
      <c r="B1754" t="s">
        <v>21</v>
      </c>
      <c r="C1754" s="2">
        <v>45646</v>
      </c>
      <c r="D1754" s="91">
        <v>5</v>
      </c>
      <c r="E1754" t="s">
        <v>23</v>
      </c>
      <c r="F1754">
        <v>4045543</v>
      </c>
      <c r="G1754" t="s">
        <v>252</v>
      </c>
      <c r="H1754">
        <v>5</v>
      </c>
      <c r="I1754">
        <v>0</v>
      </c>
      <c r="J1754">
        <v>0</v>
      </c>
      <c r="M1754"/>
    </row>
    <row r="1755" spans="1:13" x14ac:dyDescent="0.25">
      <c r="A1755" t="s">
        <v>44</v>
      </c>
      <c r="B1755" t="s">
        <v>136</v>
      </c>
      <c r="C1755" s="2">
        <v>45648</v>
      </c>
      <c r="D1755" s="91">
        <v>3.75</v>
      </c>
      <c r="E1755" t="s">
        <v>23</v>
      </c>
      <c r="F1755">
        <v>4045544</v>
      </c>
      <c r="G1755" t="s">
        <v>252</v>
      </c>
      <c r="H1755">
        <v>3.75</v>
      </c>
      <c r="I1755">
        <v>0</v>
      </c>
      <c r="J1755">
        <v>0</v>
      </c>
      <c r="M1755"/>
    </row>
    <row r="1756" spans="1:13" x14ac:dyDescent="0.25">
      <c r="A1756" t="s">
        <v>44</v>
      </c>
      <c r="B1756" t="s">
        <v>132</v>
      </c>
      <c r="C1756" s="2">
        <v>45648</v>
      </c>
      <c r="D1756" s="91">
        <v>0</v>
      </c>
      <c r="E1756" t="s">
        <v>23</v>
      </c>
      <c r="F1756">
        <v>4045545</v>
      </c>
      <c r="G1756" t="s">
        <v>252</v>
      </c>
      <c r="H1756">
        <v>3.75</v>
      </c>
      <c r="I1756">
        <v>1</v>
      </c>
      <c r="J1756">
        <v>3.75</v>
      </c>
      <c r="M1756"/>
    </row>
    <row r="1757" spans="1:13" x14ac:dyDescent="0.25">
      <c r="A1757" t="s">
        <v>44</v>
      </c>
      <c r="B1757" t="s">
        <v>117</v>
      </c>
      <c r="C1757" s="2">
        <v>45646</v>
      </c>
      <c r="D1757" s="91">
        <v>0</v>
      </c>
      <c r="E1757" t="s">
        <v>23</v>
      </c>
      <c r="F1757">
        <v>4045546</v>
      </c>
      <c r="G1757" t="s">
        <v>252</v>
      </c>
      <c r="H1757">
        <v>3.75</v>
      </c>
      <c r="I1757">
        <v>1</v>
      </c>
      <c r="J1757">
        <v>3.75</v>
      </c>
      <c r="M1757"/>
    </row>
    <row r="1758" spans="1:13" x14ac:dyDescent="0.25">
      <c r="A1758" t="s">
        <v>44</v>
      </c>
      <c r="B1758" t="s">
        <v>117</v>
      </c>
      <c r="C1758" s="2">
        <v>45646</v>
      </c>
      <c r="D1758" s="91">
        <v>0</v>
      </c>
      <c r="E1758" t="s">
        <v>23</v>
      </c>
      <c r="F1758">
        <v>4045548</v>
      </c>
      <c r="G1758" t="s">
        <v>252</v>
      </c>
      <c r="H1758">
        <v>3.75</v>
      </c>
      <c r="I1758">
        <v>1</v>
      </c>
      <c r="J1758">
        <v>3.75</v>
      </c>
      <c r="M1758"/>
    </row>
    <row r="1759" spans="1:13" hidden="1" x14ac:dyDescent="0.25">
      <c r="A1759" t="s">
        <v>73</v>
      </c>
      <c r="B1759" t="s">
        <v>136</v>
      </c>
      <c r="C1759" s="2">
        <v>45649</v>
      </c>
      <c r="D1759" s="91">
        <v>10</v>
      </c>
      <c r="E1759" t="s">
        <v>23</v>
      </c>
      <c r="F1759">
        <v>4045552</v>
      </c>
      <c r="G1759" t="s">
        <v>252</v>
      </c>
      <c r="H1759">
        <v>10</v>
      </c>
      <c r="I1759">
        <v>0</v>
      </c>
      <c r="J1759">
        <v>0</v>
      </c>
      <c r="M1759"/>
    </row>
    <row r="1760" spans="1:13" x14ac:dyDescent="0.25">
      <c r="A1760" t="s">
        <v>44</v>
      </c>
      <c r="B1760" t="s">
        <v>18</v>
      </c>
      <c r="C1760" s="2">
        <v>45646</v>
      </c>
      <c r="D1760" s="91">
        <v>0</v>
      </c>
      <c r="E1760" t="s">
        <v>20</v>
      </c>
      <c r="F1760">
        <v>4045555</v>
      </c>
      <c r="G1760" t="s">
        <v>252</v>
      </c>
      <c r="H1760">
        <v>3.75</v>
      </c>
      <c r="I1760">
        <v>1</v>
      </c>
      <c r="J1760">
        <v>3.75</v>
      </c>
      <c r="M1760"/>
    </row>
    <row r="1761" spans="1:13" x14ac:dyDescent="0.25">
      <c r="A1761" t="s">
        <v>44</v>
      </c>
      <c r="B1761" t="s">
        <v>117</v>
      </c>
      <c r="C1761" s="2">
        <v>45646</v>
      </c>
      <c r="D1761" s="91">
        <v>0</v>
      </c>
      <c r="E1761" t="s">
        <v>23</v>
      </c>
      <c r="F1761">
        <v>4045556</v>
      </c>
      <c r="G1761" t="s">
        <v>252</v>
      </c>
      <c r="H1761">
        <v>3.75</v>
      </c>
      <c r="I1761">
        <v>1</v>
      </c>
      <c r="J1761">
        <v>3.75</v>
      </c>
      <c r="M1761"/>
    </row>
    <row r="1762" spans="1:13" x14ac:dyDescent="0.25">
      <c r="A1762" t="s">
        <v>44</v>
      </c>
      <c r="B1762" t="s">
        <v>45</v>
      </c>
      <c r="C1762" s="2">
        <v>45646</v>
      </c>
      <c r="D1762" s="91">
        <v>3.75</v>
      </c>
      <c r="E1762" t="s">
        <v>23</v>
      </c>
      <c r="F1762">
        <v>4045557</v>
      </c>
      <c r="G1762" t="s">
        <v>252</v>
      </c>
      <c r="H1762">
        <v>3.75</v>
      </c>
      <c r="I1762">
        <v>0</v>
      </c>
      <c r="J1762">
        <v>0</v>
      </c>
      <c r="M1762"/>
    </row>
    <row r="1763" spans="1:13" hidden="1" x14ac:dyDescent="0.25">
      <c r="A1763" t="s">
        <v>75</v>
      </c>
      <c r="B1763" t="s">
        <v>18</v>
      </c>
      <c r="C1763" s="2">
        <v>45652</v>
      </c>
      <c r="D1763" s="91">
        <v>5</v>
      </c>
      <c r="E1763" t="s">
        <v>23</v>
      </c>
      <c r="F1763">
        <v>4045561</v>
      </c>
      <c r="G1763" t="s">
        <v>252</v>
      </c>
      <c r="H1763">
        <v>5</v>
      </c>
      <c r="I1763">
        <v>0</v>
      </c>
      <c r="J1763">
        <v>0</v>
      </c>
      <c r="M1763"/>
    </row>
    <row r="1764" spans="1:13" hidden="1" x14ac:dyDescent="0.25">
      <c r="A1764" t="s">
        <v>73</v>
      </c>
      <c r="B1764" t="s">
        <v>136</v>
      </c>
      <c r="C1764" s="2">
        <v>45646</v>
      </c>
      <c r="D1764" s="91">
        <v>5</v>
      </c>
      <c r="E1764" t="s">
        <v>37</v>
      </c>
      <c r="F1764">
        <v>4045562</v>
      </c>
      <c r="G1764" t="s">
        <v>252</v>
      </c>
      <c r="H1764">
        <v>5</v>
      </c>
      <c r="I1764">
        <v>0</v>
      </c>
      <c r="J1764">
        <v>0</v>
      </c>
      <c r="M1764"/>
    </row>
    <row r="1765" spans="1:13" hidden="1" x14ac:dyDescent="0.25">
      <c r="A1765" t="s">
        <v>75</v>
      </c>
      <c r="B1765" t="s">
        <v>18</v>
      </c>
      <c r="C1765" s="2">
        <v>45652</v>
      </c>
      <c r="D1765" s="91">
        <v>3.75</v>
      </c>
      <c r="E1765" t="s">
        <v>23</v>
      </c>
      <c r="F1765">
        <v>4045563</v>
      </c>
      <c r="G1765" t="s">
        <v>252</v>
      </c>
      <c r="H1765">
        <v>3.75</v>
      </c>
      <c r="I1765">
        <v>0</v>
      </c>
      <c r="J1765">
        <v>0</v>
      </c>
      <c r="M1765"/>
    </row>
    <row r="1766" spans="1:13" hidden="1" x14ac:dyDescent="0.25">
      <c r="A1766" t="s">
        <v>73</v>
      </c>
      <c r="B1766" t="s">
        <v>139</v>
      </c>
      <c r="C1766" s="2">
        <v>45650</v>
      </c>
      <c r="D1766" s="91">
        <v>5</v>
      </c>
      <c r="E1766" t="s">
        <v>37</v>
      </c>
      <c r="F1766">
        <v>4045566</v>
      </c>
      <c r="G1766" t="s">
        <v>252</v>
      </c>
      <c r="H1766">
        <v>5</v>
      </c>
      <c r="I1766">
        <v>0</v>
      </c>
      <c r="J1766">
        <v>0</v>
      </c>
      <c r="M1766"/>
    </row>
    <row r="1767" spans="1:13" hidden="1" x14ac:dyDescent="0.25">
      <c r="A1767" t="s">
        <v>75</v>
      </c>
      <c r="B1767" t="s">
        <v>142</v>
      </c>
      <c r="C1767" s="2">
        <v>45652</v>
      </c>
      <c r="D1767" s="91">
        <v>0</v>
      </c>
      <c r="E1767" t="s">
        <v>23</v>
      </c>
      <c r="F1767">
        <v>4045572</v>
      </c>
      <c r="G1767" t="s">
        <v>252</v>
      </c>
      <c r="H1767">
        <v>3.75</v>
      </c>
      <c r="I1767">
        <v>1</v>
      </c>
      <c r="J1767">
        <v>3.75</v>
      </c>
      <c r="M1767"/>
    </row>
    <row r="1768" spans="1:13" hidden="1" x14ac:dyDescent="0.25">
      <c r="A1768" t="s">
        <v>44</v>
      </c>
      <c r="B1768" t="s">
        <v>18</v>
      </c>
      <c r="C1768" s="2">
        <v>45650</v>
      </c>
      <c r="D1768" s="91">
        <v>0</v>
      </c>
      <c r="E1768" t="s">
        <v>20</v>
      </c>
      <c r="F1768">
        <v>4045576</v>
      </c>
      <c r="G1768" t="s">
        <v>252</v>
      </c>
      <c r="H1768">
        <v>3.75</v>
      </c>
      <c r="I1768">
        <v>1</v>
      </c>
      <c r="J1768">
        <v>3.75</v>
      </c>
      <c r="M1768"/>
    </row>
    <row r="1769" spans="1:13" hidden="1" x14ac:dyDescent="0.25">
      <c r="A1769" t="s">
        <v>44</v>
      </c>
      <c r="B1769" t="s">
        <v>132</v>
      </c>
      <c r="C1769" s="2">
        <v>45650</v>
      </c>
      <c r="D1769" s="91">
        <v>0</v>
      </c>
      <c r="E1769" t="s">
        <v>23</v>
      </c>
      <c r="F1769">
        <v>4045578</v>
      </c>
      <c r="G1769" t="s">
        <v>252</v>
      </c>
      <c r="H1769">
        <v>3.75</v>
      </c>
      <c r="I1769">
        <v>1</v>
      </c>
      <c r="J1769">
        <v>3.75</v>
      </c>
      <c r="M1769"/>
    </row>
    <row r="1770" spans="1:13" x14ac:dyDescent="0.25">
      <c r="A1770" t="s">
        <v>44</v>
      </c>
      <c r="B1770" t="s">
        <v>132</v>
      </c>
      <c r="C1770" s="2">
        <v>45645</v>
      </c>
      <c r="D1770" s="91">
        <v>0</v>
      </c>
      <c r="E1770" t="s">
        <v>23</v>
      </c>
      <c r="F1770">
        <v>4045579</v>
      </c>
      <c r="G1770" t="s">
        <v>252</v>
      </c>
      <c r="H1770">
        <v>3.75</v>
      </c>
      <c r="I1770">
        <v>1</v>
      </c>
      <c r="J1770">
        <v>3.75</v>
      </c>
      <c r="M1770"/>
    </row>
    <row r="1771" spans="1:13" hidden="1" x14ac:dyDescent="0.25">
      <c r="A1771" t="s">
        <v>75</v>
      </c>
      <c r="B1771" t="s">
        <v>18</v>
      </c>
      <c r="C1771" s="2">
        <v>45648</v>
      </c>
      <c r="D1771" s="91">
        <v>5.5</v>
      </c>
      <c r="E1771" t="s">
        <v>23</v>
      </c>
      <c r="F1771">
        <v>4045581</v>
      </c>
      <c r="G1771" t="s">
        <v>252</v>
      </c>
      <c r="H1771">
        <v>5.5</v>
      </c>
      <c r="I1771">
        <v>0</v>
      </c>
      <c r="J1771">
        <v>0</v>
      </c>
      <c r="M1771"/>
    </row>
    <row r="1772" spans="1:13" hidden="1" x14ac:dyDescent="0.25">
      <c r="A1772" t="s">
        <v>75</v>
      </c>
      <c r="B1772" t="s">
        <v>18</v>
      </c>
      <c r="C1772" s="2">
        <v>45648</v>
      </c>
      <c r="D1772" s="91">
        <v>0</v>
      </c>
      <c r="E1772" t="s">
        <v>20</v>
      </c>
      <c r="F1772">
        <v>4045582</v>
      </c>
      <c r="G1772" t="s">
        <v>252</v>
      </c>
      <c r="H1772">
        <v>0</v>
      </c>
      <c r="I1772">
        <v>0</v>
      </c>
      <c r="J1772">
        <v>0</v>
      </c>
      <c r="M1772"/>
    </row>
    <row r="1773" spans="1:13" hidden="1" x14ac:dyDescent="0.25">
      <c r="A1773" t="s">
        <v>73</v>
      </c>
      <c r="B1773" t="s">
        <v>139</v>
      </c>
      <c r="C1773" s="2">
        <v>45646</v>
      </c>
      <c r="D1773" s="91">
        <v>5</v>
      </c>
      <c r="E1773" t="s">
        <v>37</v>
      </c>
      <c r="F1773">
        <v>4045592</v>
      </c>
      <c r="G1773" t="s">
        <v>252</v>
      </c>
      <c r="H1773">
        <v>5</v>
      </c>
      <c r="I1773">
        <v>0</v>
      </c>
      <c r="J1773">
        <v>0</v>
      </c>
      <c r="M1773"/>
    </row>
    <row r="1774" spans="1:13" hidden="1" x14ac:dyDescent="0.25">
      <c r="A1774" t="s">
        <v>44</v>
      </c>
      <c r="B1774" t="s">
        <v>18</v>
      </c>
      <c r="C1774" s="2">
        <v>45650</v>
      </c>
      <c r="D1774" s="91">
        <v>3.75</v>
      </c>
      <c r="E1774" t="s">
        <v>20</v>
      </c>
      <c r="F1774">
        <v>4045594</v>
      </c>
      <c r="G1774" t="s">
        <v>252</v>
      </c>
      <c r="H1774">
        <v>3.75</v>
      </c>
      <c r="I1774">
        <v>0</v>
      </c>
      <c r="J1774">
        <v>0</v>
      </c>
      <c r="M1774"/>
    </row>
    <row r="1775" spans="1:13" hidden="1" x14ac:dyDescent="0.25">
      <c r="A1775" t="s">
        <v>44</v>
      </c>
      <c r="B1775" t="s">
        <v>132</v>
      </c>
      <c r="C1775" s="2">
        <v>45650</v>
      </c>
      <c r="D1775" s="91">
        <v>0</v>
      </c>
      <c r="E1775" t="s">
        <v>23</v>
      </c>
      <c r="F1775">
        <v>4045596</v>
      </c>
      <c r="G1775" t="s">
        <v>252</v>
      </c>
      <c r="H1775">
        <v>3.75</v>
      </c>
      <c r="I1775">
        <v>1</v>
      </c>
      <c r="J1775">
        <v>3.75</v>
      </c>
      <c r="M1775"/>
    </row>
    <row r="1776" spans="1:13" hidden="1" x14ac:dyDescent="0.25">
      <c r="A1776" t="s">
        <v>73</v>
      </c>
      <c r="B1776" t="s">
        <v>135</v>
      </c>
      <c r="C1776" s="2">
        <v>45646</v>
      </c>
      <c r="D1776" s="91">
        <v>5</v>
      </c>
      <c r="E1776" t="s">
        <v>23</v>
      </c>
      <c r="F1776">
        <v>4045597</v>
      </c>
      <c r="G1776" t="s">
        <v>252</v>
      </c>
      <c r="H1776">
        <v>5</v>
      </c>
      <c r="I1776">
        <v>0</v>
      </c>
      <c r="J1776">
        <v>0</v>
      </c>
      <c r="M1776"/>
    </row>
    <row r="1777" spans="1:13" hidden="1" x14ac:dyDescent="0.25">
      <c r="A1777" t="s">
        <v>73</v>
      </c>
      <c r="B1777" t="s">
        <v>21</v>
      </c>
      <c r="C1777" s="2">
        <v>45646</v>
      </c>
      <c r="D1777" s="91">
        <v>5</v>
      </c>
      <c r="E1777" t="s">
        <v>23</v>
      </c>
      <c r="F1777">
        <v>4045598</v>
      </c>
      <c r="G1777" t="s">
        <v>252</v>
      </c>
      <c r="H1777">
        <v>5</v>
      </c>
      <c r="I1777">
        <v>0</v>
      </c>
      <c r="J1777">
        <v>0</v>
      </c>
      <c r="M1777"/>
    </row>
    <row r="1778" spans="1:13" hidden="1" x14ac:dyDescent="0.25">
      <c r="A1778" t="s">
        <v>75</v>
      </c>
      <c r="B1778" t="s">
        <v>18</v>
      </c>
      <c r="C1778" s="2">
        <v>45647</v>
      </c>
      <c r="D1778" s="91">
        <v>5.5</v>
      </c>
      <c r="E1778" t="s">
        <v>23</v>
      </c>
      <c r="F1778">
        <v>4045603</v>
      </c>
      <c r="G1778" t="s">
        <v>252</v>
      </c>
      <c r="H1778">
        <v>5.5</v>
      </c>
      <c r="I1778">
        <v>0</v>
      </c>
      <c r="J1778">
        <v>0</v>
      </c>
      <c r="M1778"/>
    </row>
    <row r="1779" spans="1:13" hidden="1" x14ac:dyDescent="0.25">
      <c r="A1779" t="s">
        <v>75</v>
      </c>
      <c r="B1779" t="s">
        <v>18</v>
      </c>
      <c r="C1779" s="2">
        <v>45646</v>
      </c>
      <c r="D1779" s="91">
        <v>5</v>
      </c>
      <c r="E1779" t="s">
        <v>23</v>
      </c>
      <c r="F1779">
        <v>4045605</v>
      </c>
      <c r="G1779" t="s">
        <v>252</v>
      </c>
      <c r="H1779">
        <v>5</v>
      </c>
      <c r="I1779">
        <v>0</v>
      </c>
      <c r="J1779">
        <v>0</v>
      </c>
      <c r="M1779"/>
    </row>
    <row r="1780" spans="1:13" hidden="1" x14ac:dyDescent="0.25">
      <c r="A1780" t="s">
        <v>75</v>
      </c>
      <c r="B1780" t="s">
        <v>18</v>
      </c>
      <c r="C1780" s="2">
        <v>45647</v>
      </c>
      <c r="D1780" s="91">
        <v>5.5</v>
      </c>
      <c r="E1780" t="s">
        <v>23</v>
      </c>
      <c r="F1780">
        <v>4045606</v>
      </c>
      <c r="G1780" t="s">
        <v>252</v>
      </c>
      <c r="H1780">
        <v>5.5</v>
      </c>
      <c r="I1780">
        <v>0</v>
      </c>
      <c r="J1780">
        <v>0</v>
      </c>
      <c r="M1780"/>
    </row>
    <row r="1781" spans="1:13" hidden="1" x14ac:dyDescent="0.25">
      <c r="A1781" t="s">
        <v>75</v>
      </c>
      <c r="B1781" t="s">
        <v>18</v>
      </c>
      <c r="C1781" s="2">
        <v>45648</v>
      </c>
      <c r="D1781" s="91">
        <v>5.5</v>
      </c>
      <c r="E1781" t="s">
        <v>23</v>
      </c>
      <c r="F1781">
        <v>4045607</v>
      </c>
      <c r="G1781" t="s">
        <v>252</v>
      </c>
      <c r="H1781">
        <v>5.5</v>
      </c>
      <c r="I1781">
        <v>0</v>
      </c>
      <c r="J1781">
        <v>0</v>
      </c>
      <c r="M1781"/>
    </row>
    <row r="1782" spans="1:13" hidden="1" x14ac:dyDescent="0.25">
      <c r="A1782" t="s">
        <v>75</v>
      </c>
      <c r="B1782" t="s">
        <v>18</v>
      </c>
      <c r="C1782" s="2">
        <v>45648</v>
      </c>
      <c r="D1782" s="91">
        <v>5.5</v>
      </c>
      <c r="E1782" t="s">
        <v>23</v>
      </c>
      <c r="F1782">
        <v>4045608</v>
      </c>
      <c r="G1782" t="s">
        <v>252</v>
      </c>
      <c r="H1782">
        <v>5.5</v>
      </c>
      <c r="I1782">
        <v>0</v>
      </c>
      <c r="J1782">
        <v>0</v>
      </c>
      <c r="M1782"/>
    </row>
    <row r="1783" spans="1:13" x14ac:dyDescent="0.25">
      <c r="A1783" t="s">
        <v>44</v>
      </c>
      <c r="B1783" t="s">
        <v>18</v>
      </c>
      <c r="C1783" s="2">
        <v>45648</v>
      </c>
      <c r="D1783" s="91">
        <v>0</v>
      </c>
      <c r="E1783" t="s">
        <v>20</v>
      </c>
      <c r="F1783">
        <v>4045609</v>
      </c>
      <c r="G1783" t="s">
        <v>252</v>
      </c>
      <c r="H1783">
        <v>3.75</v>
      </c>
      <c r="I1783">
        <v>1</v>
      </c>
      <c r="J1783">
        <v>3.75</v>
      </c>
      <c r="M1783"/>
    </row>
    <row r="1784" spans="1:13" x14ac:dyDescent="0.25">
      <c r="A1784" t="s">
        <v>44</v>
      </c>
      <c r="B1784" t="s">
        <v>18</v>
      </c>
      <c r="C1784" s="2">
        <v>45648</v>
      </c>
      <c r="D1784" s="91">
        <v>0</v>
      </c>
      <c r="E1784" t="s">
        <v>20</v>
      </c>
      <c r="F1784">
        <v>4045610</v>
      </c>
      <c r="G1784" t="s">
        <v>252</v>
      </c>
      <c r="H1784">
        <v>3.75</v>
      </c>
      <c r="I1784">
        <v>1</v>
      </c>
      <c r="J1784">
        <v>3.75</v>
      </c>
      <c r="M1784"/>
    </row>
    <row r="1785" spans="1:13" hidden="1" x14ac:dyDescent="0.25">
      <c r="A1785" t="s">
        <v>44</v>
      </c>
      <c r="B1785" t="s">
        <v>132</v>
      </c>
      <c r="C1785" s="2">
        <v>45650</v>
      </c>
      <c r="D1785" s="91">
        <v>0</v>
      </c>
      <c r="E1785" t="s">
        <v>23</v>
      </c>
      <c r="F1785">
        <v>4045611</v>
      </c>
      <c r="G1785" t="s">
        <v>252</v>
      </c>
      <c r="H1785">
        <v>3.75</v>
      </c>
      <c r="I1785">
        <v>1</v>
      </c>
      <c r="J1785">
        <v>3.75</v>
      </c>
      <c r="M1785"/>
    </row>
    <row r="1786" spans="1:13" hidden="1" x14ac:dyDescent="0.25">
      <c r="A1786" t="s">
        <v>44</v>
      </c>
      <c r="B1786" t="s">
        <v>132</v>
      </c>
      <c r="C1786" s="2">
        <v>45650</v>
      </c>
      <c r="D1786" s="91">
        <v>0</v>
      </c>
      <c r="E1786" t="s">
        <v>23</v>
      </c>
      <c r="F1786">
        <v>4045612</v>
      </c>
      <c r="G1786" t="s">
        <v>252</v>
      </c>
      <c r="H1786">
        <v>3.75</v>
      </c>
      <c r="I1786">
        <v>1</v>
      </c>
      <c r="J1786">
        <v>3.75</v>
      </c>
      <c r="M1786"/>
    </row>
    <row r="1787" spans="1:13" x14ac:dyDescent="0.25">
      <c r="A1787" t="s">
        <v>44</v>
      </c>
      <c r="B1787" t="s">
        <v>18</v>
      </c>
      <c r="C1787" s="2">
        <v>45646</v>
      </c>
      <c r="D1787" s="91">
        <v>0</v>
      </c>
      <c r="E1787" t="s">
        <v>20</v>
      </c>
      <c r="F1787">
        <v>4045615</v>
      </c>
      <c r="G1787" t="s">
        <v>252</v>
      </c>
      <c r="H1787">
        <v>3.75</v>
      </c>
      <c r="I1787">
        <v>1</v>
      </c>
      <c r="J1787">
        <v>3.75</v>
      </c>
      <c r="M1787"/>
    </row>
    <row r="1788" spans="1:13" x14ac:dyDescent="0.25">
      <c r="A1788" t="s">
        <v>44</v>
      </c>
      <c r="B1788" t="s">
        <v>18</v>
      </c>
      <c r="C1788" s="2">
        <v>45646</v>
      </c>
      <c r="D1788" s="91">
        <v>0</v>
      </c>
      <c r="E1788" t="s">
        <v>20</v>
      </c>
      <c r="F1788">
        <v>4045616</v>
      </c>
      <c r="G1788" t="s">
        <v>252</v>
      </c>
      <c r="H1788">
        <v>3.75</v>
      </c>
      <c r="I1788">
        <v>1</v>
      </c>
      <c r="J1788">
        <v>3.75</v>
      </c>
      <c r="M1788"/>
    </row>
    <row r="1789" spans="1:13" hidden="1" x14ac:dyDescent="0.25">
      <c r="A1789" t="s">
        <v>75</v>
      </c>
      <c r="B1789" t="s">
        <v>21</v>
      </c>
      <c r="C1789" s="2">
        <v>45650</v>
      </c>
      <c r="D1789" s="91">
        <v>0</v>
      </c>
      <c r="E1789" t="s">
        <v>23</v>
      </c>
      <c r="F1789">
        <v>4045618</v>
      </c>
      <c r="G1789" t="s">
        <v>252</v>
      </c>
      <c r="H1789">
        <v>0</v>
      </c>
      <c r="I1789">
        <v>0</v>
      </c>
      <c r="J1789">
        <v>0</v>
      </c>
      <c r="M1789"/>
    </row>
    <row r="1790" spans="1:13" hidden="1" x14ac:dyDescent="0.25">
      <c r="A1790" t="s">
        <v>75</v>
      </c>
      <c r="B1790" t="s">
        <v>21</v>
      </c>
      <c r="C1790" s="2">
        <v>45652</v>
      </c>
      <c r="D1790" s="91">
        <v>0</v>
      </c>
      <c r="E1790" t="s">
        <v>23</v>
      </c>
      <c r="F1790">
        <v>4045619</v>
      </c>
      <c r="G1790" t="s">
        <v>252</v>
      </c>
      <c r="H1790">
        <v>0</v>
      </c>
      <c r="I1790">
        <v>0</v>
      </c>
      <c r="J1790">
        <v>0</v>
      </c>
      <c r="M1790"/>
    </row>
    <row r="1791" spans="1:13" hidden="1" x14ac:dyDescent="0.25">
      <c r="A1791" t="s">
        <v>75</v>
      </c>
      <c r="B1791" t="s">
        <v>144</v>
      </c>
      <c r="C1791" s="2">
        <v>45650</v>
      </c>
      <c r="D1791" s="91">
        <v>0</v>
      </c>
      <c r="E1791" t="s">
        <v>37</v>
      </c>
      <c r="F1791">
        <v>4045623</v>
      </c>
      <c r="G1791" t="s">
        <v>252</v>
      </c>
      <c r="H1791">
        <v>0</v>
      </c>
      <c r="I1791">
        <v>0</v>
      </c>
      <c r="J1791">
        <v>0</v>
      </c>
      <c r="M1791"/>
    </row>
    <row r="1792" spans="1:13" hidden="1" x14ac:dyDescent="0.25">
      <c r="A1792" t="s">
        <v>75</v>
      </c>
      <c r="B1792" t="s">
        <v>140</v>
      </c>
      <c r="C1792" s="2">
        <v>45652</v>
      </c>
      <c r="D1792" s="91">
        <v>0</v>
      </c>
      <c r="E1792" t="s">
        <v>23</v>
      </c>
      <c r="F1792">
        <v>4045624</v>
      </c>
      <c r="G1792" t="s">
        <v>252</v>
      </c>
      <c r="H1792">
        <v>0</v>
      </c>
      <c r="I1792">
        <v>0</v>
      </c>
      <c r="J1792">
        <v>0</v>
      </c>
      <c r="M1792"/>
    </row>
    <row r="1793" spans="1:13" x14ac:dyDescent="0.25">
      <c r="A1793" t="s">
        <v>44</v>
      </c>
      <c r="B1793" t="s">
        <v>132</v>
      </c>
      <c r="C1793" s="2">
        <v>45647</v>
      </c>
      <c r="D1793" s="91">
        <v>0</v>
      </c>
      <c r="E1793" t="s">
        <v>23</v>
      </c>
      <c r="F1793">
        <v>4045633</v>
      </c>
      <c r="G1793" t="s">
        <v>252</v>
      </c>
      <c r="H1793">
        <v>3.75</v>
      </c>
      <c r="I1793">
        <v>1</v>
      </c>
      <c r="J1793">
        <v>3.75</v>
      </c>
      <c r="M1793"/>
    </row>
    <row r="1794" spans="1:13" x14ac:dyDescent="0.25">
      <c r="A1794" t="s">
        <v>44</v>
      </c>
      <c r="B1794" t="s">
        <v>132</v>
      </c>
      <c r="C1794" s="2">
        <v>45647</v>
      </c>
      <c r="D1794" s="91">
        <v>0</v>
      </c>
      <c r="E1794" t="s">
        <v>23</v>
      </c>
      <c r="F1794">
        <v>4045634</v>
      </c>
      <c r="G1794" t="s">
        <v>252</v>
      </c>
      <c r="H1794">
        <v>3.75</v>
      </c>
      <c r="I1794">
        <v>1</v>
      </c>
      <c r="J1794">
        <v>3.75</v>
      </c>
      <c r="M1794"/>
    </row>
    <row r="1795" spans="1:13" hidden="1" x14ac:dyDescent="0.25">
      <c r="A1795" t="s">
        <v>44</v>
      </c>
      <c r="B1795" t="s">
        <v>117</v>
      </c>
      <c r="C1795" s="2">
        <v>45649</v>
      </c>
      <c r="D1795" s="91">
        <v>0</v>
      </c>
      <c r="E1795" t="s">
        <v>23</v>
      </c>
      <c r="F1795">
        <v>4045635</v>
      </c>
      <c r="G1795" t="s">
        <v>252</v>
      </c>
      <c r="H1795">
        <v>3.75</v>
      </c>
      <c r="I1795">
        <v>1</v>
      </c>
      <c r="J1795">
        <v>3.75</v>
      </c>
      <c r="M1795"/>
    </row>
    <row r="1796" spans="1:13" hidden="1" x14ac:dyDescent="0.25">
      <c r="A1796" t="s">
        <v>44</v>
      </c>
      <c r="B1796" t="s">
        <v>117</v>
      </c>
      <c r="C1796" s="2">
        <v>45649</v>
      </c>
      <c r="D1796" s="91">
        <v>0</v>
      </c>
      <c r="E1796" t="s">
        <v>23</v>
      </c>
      <c r="F1796">
        <v>4045636</v>
      </c>
      <c r="G1796" t="s">
        <v>252</v>
      </c>
      <c r="H1796">
        <v>3.75</v>
      </c>
      <c r="I1796">
        <v>1</v>
      </c>
      <c r="J1796">
        <v>3.75</v>
      </c>
      <c r="M1796"/>
    </row>
    <row r="1797" spans="1:13" hidden="1" x14ac:dyDescent="0.25">
      <c r="A1797" t="s">
        <v>73</v>
      </c>
      <c r="B1797" t="s">
        <v>18</v>
      </c>
      <c r="C1797" s="2">
        <v>45652</v>
      </c>
      <c r="D1797" s="91">
        <v>5</v>
      </c>
      <c r="E1797" t="s">
        <v>23</v>
      </c>
      <c r="F1797">
        <v>4045638</v>
      </c>
      <c r="G1797" t="s">
        <v>252</v>
      </c>
      <c r="H1797">
        <v>5</v>
      </c>
      <c r="I1797">
        <v>0</v>
      </c>
      <c r="J1797">
        <v>0</v>
      </c>
      <c r="M1797"/>
    </row>
    <row r="1798" spans="1:13" x14ac:dyDescent="0.25">
      <c r="A1798" t="s">
        <v>44</v>
      </c>
      <c r="B1798" t="s">
        <v>136</v>
      </c>
      <c r="C1798" s="2">
        <v>45648</v>
      </c>
      <c r="D1798" s="91">
        <v>3.75</v>
      </c>
      <c r="E1798" t="s">
        <v>23</v>
      </c>
      <c r="F1798">
        <v>4045640</v>
      </c>
      <c r="G1798" t="s">
        <v>252</v>
      </c>
      <c r="H1798">
        <v>3.75</v>
      </c>
      <c r="I1798">
        <v>0</v>
      </c>
      <c r="J1798">
        <v>0</v>
      </c>
      <c r="M1798"/>
    </row>
    <row r="1799" spans="1:13" x14ac:dyDescent="0.25">
      <c r="A1799" t="s">
        <v>44</v>
      </c>
      <c r="B1799" t="s">
        <v>136</v>
      </c>
      <c r="C1799" s="2">
        <v>45648</v>
      </c>
      <c r="D1799" s="91">
        <v>3.75</v>
      </c>
      <c r="E1799" t="s">
        <v>23</v>
      </c>
      <c r="F1799">
        <v>4045641</v>
      </c>
      <c r="G1799" t="s">
        <v>252</v>
      </c>
      <c r="H1799">
        <v>3.75</v>
      </c>
      <c r="I1799">
        <v>0</v>
      </c>
      <c r="J1799">
        <v>0</v>
      </c>
      <c r="M1799"/>
    </row>
    <row r="1800" spans="1:13" hidden="1" x14ac:dyDescent="0.25">
      <c r="A1800" t="s">
        <v>75</v>
      </c>
      <c r="B1800" t="s">
        <v>133</v>
      </c>
      <c r="C1800" s="2">
        <v>45648</v>
      </c>
      <c r="D1800" s="91">
        <v>5.5</v>
      </c>
      <c r="E1800" t="s">
        <v>23</v>
      </c>
      <c r="F1800">
        <v>4045643</v>
      </c>
      <c r="G1800" t="s">
        <v>252</v>
      </c>
      <c r="H1800">
        <v>5.5</v>
      </c>
      <c r="I1800">
        <v>0</v>
      </c>
      <c r="J1800">
        <v>0</v>
      </c>
      <c r="M1800"/>
    </row>
    <row r="1801" spans="1:13" hidden="1" x14ac:dyDescent="0.25">
      <c r="A1801" t="s">
        <v>75</v>
      </c>
      <c r="B1801" t="s">
        <v>65</v>
      </c>
      <c r="C1801" s="2">
        <v>45645</v>
      </c>
      <c r="D1801" s="91">
        <v>0</v>
      </c>
      <c r="E1801" t="s">
        <v>23</v>
      </c>
      <c r="F1801">
        <v>4045645</v>
      </c>
      <c r="G1801" t="s">
        <v>252</v>
      </c>
      <c r="H1801">
        <v>0</v>
      </c>
      <c r="I1801">
        <v>0</v>
      </c>
      <c r="J1801">
        <v>0</v>
      </c>
      <c r="M1801"/>
    </row>
    <row r="1802" spans="1:13" hidden="1" x14ac:dyDescent="0.25">
      <c r="A1802" t="s">
        <v>75</v>
      </c>
      <c r="B1802" t="s">
        <v>144</v>
      </c>
      <c r="C1802" s="2">
        <v>45652</v>
      </c>
      <c r="D1802" s="91">
        <v>5.5</v>
      </c>
      <c r="E1802" t="s">
        <v>37</v>
      </c>
      <c r="F1802">
        <v>4045647</v>
      </c>
      <c r="G1802" t="s">
        <v>252</v>
      </c>
      <c r="H1802">
        <v>5.5</v>
      </c>
      <c r="I1802">
        <v>0</v>
      </c>
      <c r="J1802">
        <v>0</v>
      </c>
      <c r="M1802"/>
    </row>
    <row r="1803" spans="1:13" hidden="1" x14ac:dyDescent="0.25">
      <c r="A1803" t="s">
        <v>75</v>
      </c>
      <c r="B1803" t="s">
        <v>135</v>
      </c>
      <c r="C1803" s="2">
        <v>45650</v>
      </c>
      <c r="D1803" s="91">
        <v>3</v>
      </c>
      <c r="E1803" t="s">
        <v>23</v>
      </c>
      <c r="F1803">
        <v>4045650</v>
      </c>
      <c r="G1803" t="s">
        <v>252</v>
      </c>
      <c r="H1803">
        <v>3</v>
      </c>
      <c r="I1803">
        <v>0</v>
      </c>
      <c r="J1803">
        <v>0</v>
      </c>
      <c r="M1803"/>
    </row>
    <row r="1804" spans="1:13" hidden="1" x14ac:dyDescent="0.25">
      <c r="A1804" t="s">
        <v>75</v>
      </c>
      <c r="B1804" t="s">
        <v>135</v>
      </c>
      <c r="C1804" s="2">
        <v>45652</v>
      </c>
      <c r="D1804" s="91">
        <v>0</v>
      </c>
      <c r="E1804" t="s">
        <v>23</v>
      </c>
      <c r="F1804">
        <v>4045651</v>
      </c>
      <c r="G1804" t="s">
        <v>252</v>
      </c>
      <c r="H1804">
        <v>0</v>
      </c>
      <c r="I1804">
        <v>0</v>
      </c>
      <c r="J1804">
        <v>0</v>
      </c>
      <c r="M1804"/>
    </row>
    <row r="1805" spans="1:13" hidden="1" x14ac:dyDescent="0.25">
      <c r="A1805" t="s">
        <v>73</v>
      </c>
      <c r="B1805" t="s">
        <v>136</v>
      </c>
      <c r="C1805" s="2">
        <v>45649</v>
      </c>
      <c r="D1805" s="91">
        <v>5</v>
      </c>
      <c r="E1805" t="s">
        <v>37</v>
      </c>
      <c r="F1805">
        <v>4045660</v>
      </c>
      <c r="G1805" t="s">
        <v>252</v>
      </c>
      <c r="H1805">
        <v>5</v>
      </c>
      <c r="I1805">
        <v>0</v>
      </c>
      <c r="J1805">
        <v>0</v>
      </c>
      <c r="M1805"/>
    </row>
    <row r="1806" spans="1:13" hidden="1" x14ac:dyDescent="0.25">
      <c r="A1806" t="s">
        <v>44</v>
      </c>
      <c r="B1806" t="s">
        <v>132</v>
      </c>
      <c r="C1806" s="2">
        <v>45650</v>
      </c>
      <c r="D1806" s="91">
        <v>3.75</v>
      </c>
      <c r="E1806" t="s">
        <v>23</v>
      </c>
      <c r="F1806">
        <v>4045662</v>
      </c>
      <c r="G1806" t="s">
        <v>252</v>
      </c>
      <c r="H1806">
        <v>3.75</v>
      </c>
      <c r="I1806">
        <v>0</v>
      </c>
      <c r="J1806">
        <v>0</v>
      </c>
      <c r="M1806"/>
    </row>
    <row r="1807" spans="1:13" hidden="1" x14ac:dyDescent="0.25">
      <c r="A1807" t="s">
        <v>44</v>
      </c>
      <c r="B1807" t="s">
        <v>132</v>
      </c>
      <c r="C1807" s="2">
        <v>45650</v>
      </c>
      <c r="D1807" s="91">
        <v>0</v>
      </c>
      <c r="E1807" t="s">
        <v>23</v>
      </c>
      <c r="F1807">
        <v>4045665</v>
      </c>
      <c r="G1807" t="s">
        <v>252</v>
      </c>
      <c r="H1807">
        <v>3.75</v>
      </c>
      <c r="I1807">
        <v>1</v>
      </c>
      <c r="J1807">
        <v>3.75</v>
      </c>
      <c r="M1807"/>
    </row>
    <row r="1808" spans="1:13" hidden="1" x14ac:dyDescent="0.25">
      <c r="A1808" t="s">
        <v>44</v>
      </c>
      <c r="B1808" t="s">
        <v>145</v>
      </c>
      <c r="C1808" s="2">
        <v>45651</v>
      </c>
      <c r="D1808" s="91">
        <v>3.75</v>
      </c>
      <c r="E1808" t="s">
        <v>23</v>
      </c>
      <c r="F1808">
        <v>4045666</v>
      </c>
      <c r="G1808" t="s">
        <v>252</v>
      </c>
      <c r="H1808">
        <v>3.75</v>
      </c>
      <c r="I1808">
        <v>0</v>
      </c>
      <c r="J1808">
        <v>0</v>
      </c>
      <c r="M1808"/>
    </row>
    <row r="1809" spans="1:13" hidden="1" x14ac:dyDescent="0.25">
      <c r="A1809" t="s">
        <v>44</v>
      </c>
      <c r="B1809" t="s">
        <v>18</v>
      </c>
      <c r="C1809" s="2">
        <v>45650</v>
      </c>
      <c r="D1809" s="91">
        <v>0</v>
      </c>
      <c r="E1809" t="s">
        <v>20</v>
      </c>
      <c r="F1809">
        <v>4045667</v>
      </c>
      <c r="G1809" t="s">
        <v>252</v>
      </c>
      <c r="H1809">
        <v>3.75</v>
      </c>
      <c r="I1809">
        <v>1</v>
      </c>
      <c r="J1809">
        <v>3.75</v>
      </c>
      <c r="M1809"/>
    </row>
    <row r="1810" spans="1:13" hidden="1" x14ac:dyDescent="0.25">
      <c r="A1810" t="s">
        <v>44</v>
      </c>
      <c r="B1810" t="s">
        <v>18</v>
      </c>
      <c r="C1810" s="2">
        <v>45651</v>
      </c>
      <c r="D1810" s="91">
        <v>0</v>
      </c>
      <c r="E1810" t="s">
        <v>20</v>
      </c>
      <c r="F1810">
        <v>4045668</v>
      </c>
      <c r="G1810" t="s">
        <v>252</v>
      </c>
      <c r="H1810">
        <v>3.75</v>
      </c>
      <c r="I1810">
        <v>1</v>
      </c>
      <c r="J1810">
        <v>3.75</v>
      </c>
      <c r="M1810"/>
    </row>
    <row r="1811" spans="1:13" x14ac:dyDescent="0.25">
      <c r="A1811" t="s">
        <v>44</v>
      </c>
      <c r="B1811" t="s">
        <v>18</v>
      </c>
      <c r="C1811" s="2">
        <v>45645</v>
      </c>
      <c r="D1811" s="91">
        <v>3.75</v>
      </c>
      <c r="E1811" t="s">
        <v>20</v>
      </c>
      <c r="F1811">
        <v>4045669</v>
      </c>
      <c r="G1811" t="s">
        <v>252</v>
      </c>
      <c r="H1811">
        <v>3.75</v>
      </c>
      <c r="I1811">
        <v>0</v>
      </c>
      <c r="J1811">
        <v>0</v>
      </c>
      <c r="M1811"/>
    </row>
    <row r="1812" spans="1:13" hidden="1" x14ac:dyDescent="0.25">
      <c r="A1812" t="s">
        <v>75</v>
      </c>
      <c r="B1812" t="s">
        <v>18</v>
      </c>
      <c r="C1812" s="2">
        <v>45647</v>
      </c>
      <c r="D1812" s="91">
        <v>5.5</v>
      </c>
      <c r="E1812" t="s">
        <v>23</v>
      </c>
      <c r="F1812">
        <v>4045670</v>
      </c>
      <c r="G1812" t="s">
        <v>252</v>
      </c>
      <c r="H1812">
        <v>5.5</v>
      </c>
      <c r="I1812">
        <v>0</v>
      </c>
      <c r="J1812">
        <v>0</v>
      </c>
      <c r="M1812"/>
    </row>
    <row r="1813" spans="1:13" hidden="1" x14ac:dyDescent="0.25">
      <c r="A1813" t="s">
        <v>75</v>
      </c>
      <c r="B1813" t="s">
        <v>141</v>
      </c>
      <c r="C1813" s="2">
        <v>45647</v>
      </c>
      <c r="D1813" s="91">
        <v>5</v>
      </c>
      <c r="E1813" t="s">
        <v>23</v>
      </c>
      <c r="F1813">
        <v>4045671</v>
      </c>
      <c r="G1813" t="s">
        <v>252</v>
      </c>
      <c r="H1813">
        <v>5</v>
      </c>
      <c r="I1813">
        <v>0</v>
      </c>
      <c r="J1813">
        <v>0</v>
      </c>
      <c r="M1813"/>
    </row>
    <row r="1814" spans="1:13" x14ac:dyDescent="0.25">
      <c r="A1814" t="s">
        <v>44</v>
      </c>
      <c r="B1814" t="s">
        <v>45</v>
      </c>
      <c r="C1814" s="2">
        <v>45646</v>
      </c>
      <c r="D1814" s="91">
        <v>3.75</v>
      </c>
      <c r="E1814" t="s">
        <v>23</v>
      </c>
      <c r="F1814">
        <v>4045676</v>
      </c>
      <c r="G1814" t="s">
        <v>252</v>
      </c>
      <c r="H1814">
        <v>3.75</v>
      </c>
      <c r="I1814">
        <v>0</v>
      </c>
      <c r="J1814">
        <v>0</v>
      </c>
      <c r="M1814"/>
    </row>
    <row r="1815" spans="1:13" x14ac:dyDescent="0.25">
      <c r="A1815" t="s">
        <v>44</v>
      </c>
      <c r="B1815" t="s">
        <v>45</v>
      </c>
      <c r="C1815" s="2">
        <v>45646</v>
      </c>
      <c r="D1815" s="91">
        <v>0</v>
      </c>
      <c r="E1815" t="s">
        <v>23</v>
      </c>
      <c r="F1815">
        <v>4045677</v>
      </c>
      <c r="G1815" t="s">
        <v>252</v>
      </c>
      <c r="H1815">
        <v>3.75</v>
      </c>
      <c r="I1815">
        <v>1</v>
      </c>
      <c r="J1815">
        <v>3.75</v>
      </c>
      <c r="M1815"/>
    </row>
    <row r="1816" spans="1:13" x14ac:dyDescent="0.25">
      <c r="A1816" t="s">
        <v>44</v>
      </c>
      <c r="B1816" t="s">
        <v>134</v>
      </c>
      <c r="C1816" s="2">
        <v>45646</v>
      </c>
      <c r="D1816" s="91">
        <v>3.75</v>
      </c>
      <c r="E1816" t="s">
        <v>23</v>
      </c>
      <c r="F1816">
        <v>4045678</v>
      </c>
      <c r="G1816" t="s">
        <v>252</v>
      </c>
      <c r="H1816">
        <v>3.75</v>
      </c>
      <c r="I1816">
        <v>0</v>
      </c>
      <c r="J1816">
        <v>0</v>
      </c>
      <c r="M1816"/>
    </row>
    <row r="1817" spans="1:13" x14ac:dyDescent="0.25">
      <c r="A1817" t="s">
        <v>44</v>
      </c>
      <c r="B1817" t="s">
        <v>18</v>
      </c>
      <c r="C1817" s="2">
        <v>45646</v>
      </c>
      <c r="D1817" s="91">
        <v>0</v>
      </c>
      <c r="E1817" t="s">
        <v>20</v>
      </c>
      <c r="F1817">
        <v>4045679</v>
      </c>
      <c r="G1817" t="s">
        <v>252</v>
      </c>
      <c r="H1817">
        <v>3.75</v>
      </c>
      <c r="I1817">
        <v>1</v>
      </c>
      <c r="J1817">
        <v>3.75</v>
      </c>
      <c r="M1817"/>
    </row>
    <row r="1818" spans="1:13" hidden="1" x14ac:dyDescent="0.25">
      <c r="A1818" t="s">
        <v>73</v>
      </c>
      <c r="B1818" t="s">
        <v>135</v>
      </c>
      <c r="C1818" s="2">
        <v>45645</v>
      </c>
      <c r="D1818" s="91">
        <v>5</v>
      </c>
      <c r="E1818" t="s">
        <v>23</v>
      </c>
      <c r="F1818">
        <v>4045686</v>
      </c>
      <c r="G1818" t="s">
        <v>252</v>
      </c>
      <c r="H1818">
        <v>5</v>
      </c>
      <c r="I1818">
        <v>0</v>
      </c>
      <c r="J1818">
        <v>0</v>
      </c>
      <c r="M1818"/>
    </row>
    <row r="1819" spans="1:13" hidden="1" x14ac:dyDescent="0.25">
      <c r="A1819" t="s">
        <v>73</v>
      </c>
      <c r="B1819" t="s">
        <v>136</v>
      </c>
      <c r="C1819" s="2">
        <v>45645</v>
      </c>
      <c r="D1819" s="91">
        <v>5</v>
      </c>
      <c r="E1819" t="s">
        <v>23</v>
      </c>
      <c r="F1819">
        <v>4045687</v>
      </c>
      <c r="G1819" t="s">
        <v>252</v>
      </c>
      <c r="H1819">
        <v>5</v>
      </c>
      <c r="I1819">
        <v>0</v>
      </c>
      <c r="J1819">
        <v>0</v>
      </c>
      <c r="M1819"/>
    </row>
    <row r="1820" spans="1:13" hidden="1" x14ac:dyDescent="0.25">
      <c r="A1820" t="s">
        <v>73</v>
      </c>
      <c r="B1820" t="s">
        <v>136</v>
      </c>
      <c r="C1820" s="2">
        <v>45653</v>
      </c>
      <c r="D1820" s="91">
        <v>5</v>
      </c>
      <c r="E1820" t="s">
        <v>37</v>
      </c>
      <c r="F1820">
        <v>4045694</v>
      </c>
      <c r="G1820" t="s">
        <v>252</v>
      </c>
      <c r="H1820">
        <v>5</v>
      </c>
      <c r="I1820">
        <v>0</v>
      </c>
      <c r="J1820">
        <v>0</v>
      </c>
      <c r="M1820"/>
    </row>
    <row r="1821" spans="1:13" hidden="1" x14ac:dyDescent="0.25">
      <c r="A1821" t="s">
        <v>44</v>
      </c>
      <c r="B1821" t="s">
        <v>145</v>
      </c>
      <c r="C1821" s="2">
        <v>45653</v>
      </c>
      <c r="D1821" s="91">
        <v>0</v>
      </c>
      <c r="E1821" t="s">
        <v>23</v>
      </c>
      <c r="F1821">
        <v>4045695</v>
      </c>
      <c r="G1821" t="s">
        <v>252</v>
      </c>
      <c r="H1821">
        <v>3.75</v>
      </c>
      <c r="I1821">
        <v>1</v>
      </c>
      <c r="J1821">
        <v>3.75</v>
      </c>
      <c r="M1821"/>
    </row>
    <row r="1822" spans="1:13" hidden="1" x14ac:dyDescent="0.25">
      <c r="A1822" t="s">
        <v>44</v>
      </c>
      <c r="B1822" t="s">
        <v>18</v>
      </c>
      <c r="C1822" s="2">
        <v>45653</v>
      </c>
      <c r="D1822" s="91">
        <v>0</v>
      </c>
      <c r="E1822" t="s">
        <v>20</v>
      </c>
      <c r="F1822">
        <v>4045696</v>
      </c>
      <c r="G1822" t="s">
        <v>252</v>
      </c>
      <c r="H1822">
        <v>3.75</v>
      </c>
      <c r="I1822">
        <v>1</v>
      </c>
      <c r="J1822">
        <v>3.75</v>
      </c>
      <c r="M1822"/>
    </row>
    <row r="1823" spans="1:13" hidden="1" x14ac:dyDescent="0.25">
      <c r="A1823" t="s">
        <v>44</v>
      </c>
      <c r="B1823" t="s">
        <v>18</v>
      </c>
      <c r="C1823" s="2">
        <v>45653</v>
      </c>
      <c r="D1823" s="91">
        <v>0</v>
      </c>
      <c r="E1823" t="s">
        <v>20</v>
      </c>
      <c r="F1823">
        <v>4045697</v>
      </c>
      <c r="G1823" t="s">
        <v>252</v>
      </c>
      <c r="H1823">
        <v>3.75</v>
      </c>
      <c r="I1823">
        <v>1</v>
      </c>
      <c r="J1823">
        <v>3.75</v>
      </c>
      <c r="M1823"/>
    </row>
    <row r="1824" spans="1:13" hidden="1" x14ac:dyDescent="0.25">
      <c r="A1824" t="s">
        <v>44</v>
      </c>
      <c r="B1824" t="s">
        <v>45</v>
      </c>
      <c r="C1824" s="2">
        <v>45653</v>
      </c>
      <c r="D1824" s="91">
        <v>0</v>
      </c>
      <c r="E1824" t="s">
        <v>23</v>
      </c>
      <c r="F1824">
        <v>4045698</v>
      </c>
      <c r="G1824" t="s">
        <v>252</v>
      </c>
      <c r="H1824">
        <v>3.75</v>
      </c>
      <c r="I1824">
        <v>1</v>
      </c>
      <c r="J1824">
        <v>3.75</v>
      </c>
      <c r="M1824"/>
    </row>
    <row r="1825" spans="1:13" hidden="1" x14ac:dyDescent="0.25">
      <c r="A1825" t="s">
        <v>73</v>
      </c>
      <c r="B1825" t="s">
        <v>65</v>
      </c>
      <c r="C1825" s="2">
        <v>45653</v>
      </c>
      <c r="D1825" s="91">
        <v>5</v>
      </c>
      <c r="E1825" t="s">
        <v>23</v>
      </c>
      <c r="F1825">
        <v>4045699</v>
      </c>
      <c r="G1825" t="s">
        <v>252</v>
      </c>
      <c r="H1825">
        <v>5</v>
      </c>
      <c r="I1825">
        <v>0</v>
      </c>
      <c r="J1825">
        <v>0</v>
      </c>
      <c r="M1825"/>
    </row>
    <row r="1826" spans="1:13" hidden="1" x14ac:dyDescent="0.25">
      <c r="A1826" t="s">
        <v>44</v>
      </c>
      <c r="B1826" t="s">
        <v>145</v>
      </c>
      <c r="C1826" s="2">
        <v>45653</v>
      </c>
      <c r="D1826" s="91">
        <v>0</v>
      </c>
      <c r="E1826" t="s">
        <v>23</v>
      </c>
      <c r="F1826">
        <v>4045701</v>
      </c>
      <c r="G1826" t="s">
        <v>252</v>
      </c>
      <c r="H1826">
        <v>3.75</v>
      </c>
      <c r="I1826">
        <v>1</v>
      </c>
      <c r="J1826">
        <v>3.75</v>
      </c>
      <c r="M1826"/>
    </row>
    <row r="1827" spans="1:13" hidden="1" x14ac:dyDescent="0.25">
      <c r="A1827" t="s">
        <v>44</v>
      </c>
      <c r="B1827" t="s">
        <v>145</v>
      </c>
      <c r="C1827" s="2">
        <v>45653</v>
      </c>
      <c r="D1827" s="91">
        <v>0</v>
      </c>
      <c r="E1827" t="s">
        <v>23</v>
      </c>
      <c r="F1827">
        <v>4045702</v>
      </c>
      <c r="G1827" t="s">
        <v>252</v>
      </c>
      <c r="H1827">
        <v>3.75</v>
      </c>
      <c r="I1827">
        <v>1</v>
      </c>
      <c r="J1827">
        <v>3.75</v>
      </c>
      <c r="M1827"/>
    </row>
    <row r="1828" spans="1:13" hidden="1" x14ac:dyDescent="0.25">
      <c r="A1828" t="s">
        <v>75</v>
      </c>
      <c r="B1828" t="s">
        <v>140</v>
      </c>
      <c r="C1828" s="2">
        <v>45653</v>
      </c>
      <c r="D1828" s="91">
        <v>0</v>
      </c>
      <c r="E1828" t="s">
        <v>23</v>
      </c>
      <c r="F1828">
        <v>4045722</v>
      </c>
      <c r="G1828" t="s">
        <v>252</v>
      </c>
      <c r="H1828">
        <v>0</v>
      </c>
      <c r="I1828">
        <v>0</v>
      </c>
      <c r="J1828">
        <v>0</v>
      </c>
      <c r="M1828"/>
    </row>
    <row r="1829" spans="1:13" hidden="1" x14ac:dyDescent="0.25">
      <c r="A1829" t="s">
        <v>75</v>
      </c>
      <c r="B1829" t="s">
        <v>18</v>
      </c>
      <c r="C1829" s="2">
        <v>45653</v>
      </c>
      <c r="D1829" s="91">
        <v>0</v>
      </c>
      <c r="E1829" t="s">
        <v>23</v>
      </c>
      <c r="F1829">
        <v>4045723</v>
      </c>
      <c r="G1829" t="s">
        <v>252</v>
      </c>
      <c r="H1829">
        <v>0</v>
      </c>
      <c r="I1829">
        <v>0</v>
      </c>
      <c r="J1829">
        <v>0</v>
      </c>
      <c r="M1829"/>
    </row>
    <row r="1830" spans="1:13" hidden="1" x14ac:dyDescent="0.25">
      <c r="A1830" t="s">
        <v>73</v>
      </c>
      <c r="B1830" t="s">
        <v>143</v>
      </c>
      <c r="C1830" s="2">
        <v>45653</v>
      </c>
      <c r="D1830" s="91">
        <v>0</v>
      </c>
      <c r="E1830" t="s">
        <v>23</v>
      </c>
      <c r="F1830">
        <v>4045735</v>
      </c>
      <c r="G1830" t="s">
        <v>252</v>
      </c>
      <c r="H1830">
        <v>0</v>
      </c>
      <c r="I1830">
        <v>0</v>
      </c>
      <c r="J1830">
        <v>0</v>
      </c>
      <c r="M1830"/>
    </row>
    <row r="1831" spans="1:13" hidden="1" x14ac:dyDescent="0.25">
      <c r="A1831" t="s">
        <v>73</v>
      </c>
      <c r="B1831" t="s">
        <v>143</v>
      </c>
      <c r="C1831" s="2">
        <v>45653</v>
      </c>
      <c r="D1831" s="91">
        <v>0</v>
      </c>
      <c r="E1831" t="s">
        <v>23</v>
      </c>
      <c r="F1831">
        <v>4045737</v>
      </c>
      <c r="G1831" t="s">
        <v>252</v>
      </c>
      <c r="H1831">
        <v>0</v>
      </c>
      <c r="I1831">
        <v>0</v>
      </c>
      <c r="J1831">
        <v>0</v>
      </c>
      <c r="M1831"/>
    </row>
    <row r="1832" spans="1:13" hidden="1" x14ac:dyDescent="0.25">
      <c r="A1832" t="s">
        <v>75</v>
      </c>
      <c r="B1832" t="s">
        <v>141</v>
      </c>
      <c r="C1832" s="2">
        <v>45653</v>
      </c>
      <c r="D1832" s="91">
        <v>0</v>
      </c>
      <c r="E1832" t="s">
        <v>23</v>
      </c>
      <c r="F1832">
        <v>4045749</v>
      </c>
      <c r="G1832" t="s">
        <v>252</v>
      </c>
      <c r="H1832">
        <v>0</v>
      </c>
      <c r="I1832">
        <v>0</v>
      </c>
      <c r="J1832">
        <v>0</v>
      </c>
      <c r="M1832"/>
    </row>
    <row r="1833" spans="1:13" hidden="1" x14ac:dyDescent="0.25">
      <c r="A1833" t="s">
        <v>75</v>
      </c>
      <c r="B1833" t="s">
        <v>133</v>
      </c>
      <c r="C1833" s="2">
        <v>45653</v>
      </c>
      <c r="D1833" s="91">
        <v>0</v>
      </c>
      <c r="E1833" t="s">
        <v>23</v>
      </c>
      <c r="F1833">
        <v>4045750</v>
      </c>
      <c r="G1833" t="s">
        <v>252</v>
      </c>
      <c r="H1833">
        <v>0</v>
      </c>
      <c r="I1833">
        <v>0</v>
      </c>
      <c r="J1833">
        <v>0</v>
      </c>
      <c r="M1833"/>
    </row>
    <row r="1834" spans="1:13" hidden="1" x14ac:dyDescent="0.25">
      <c r="A1834" t="s">
        <v>75</v>
      </c>
      <c r="B1834" t="s">
        <v>139</v>
      </c>
      <c r="C1834" s="2">
        <v>45653</v>
      </c>
      <c r="D1834" s="91">
        <v>0</v>
      </c>
      <c r="E1834" t="s">
        <v>37</v>
      </c>
      <c r="F1834">
        <v>4045753</v>
      </c>
      <c r="G1834" t="s">
        <v>252</v>
      </c>
      <c r="H1834">
        <v>0</v>
      </c>
      <c r="I1834">
        <v>0</v>
      </c>
      <c r="J1834">
        <v>0</v>
      </c>
      <c r="M1834"/>
    </row>
    <row r="1835" spans="1:13" hidden="1" x14ac:dyDescent="0.25">
      <c r="A1835" t="s">
        <v>75</v>
      </c>
      <c r="B1835" t="s">
        <v>18</v>
      </c>
      <c r="C1835" s="2">
        <v>45653</v>
      </c>
      <c r="D1835" s="91">
        <v>0</v>
      </c>
      <c r="E1835" t="s">
        <v>23</v>
      </c>
      <c r="F1835">
        <v>4045754</v>
      </c>
      <c r="G1835" t="s">
        <v>252</v>
      </c>
      <c r="H1835">
        <v>0</v>
      </c>
      <c r="I1835">
        <v>0</v>
      </c>
      <c r="J1835">
        <v>0</v>
      </c>
      <c r="M1835"/>
    </row>
    <row r="1836" spans="1:13" hidden="1" x14ac:dyDescent="0.25">
      <c r="A1836" t="s">
        <v>73</v>
      </c>
      <c r="B1836" t="s">
        <v>140</v>
      </c>
      <c r="C1836" s="2">
        <v>45653</v>
      </c>
      <c r="D1836" s="91">
        <v>0</v>
      </c>
      <c r="E1836" t="s">
        <v>23</v>
      </c>
      <c r="F1836">
        <v>4045756</v>
      </c>
      <c r="G1836" t="s">
        <v>252</v>
      </c>
      <c r="H1836">
        <v>0</v>
      </c>
      <c r="I1836">
        <v>0</v>
      </c>
      <c r="J1836">
        <v>0</v>
      </c>
      <c r="M1836"/>
    </row>
    <row r="1837" spans="1:13" hidden="1" x14ac:dyDescent="0.25">
      <c r="A1837" t="s">
        <v>73</v>
      </c>
      <c r="B1837" t="s">
        <v>143</v>
      </c>
      <c r="C1837" s="2">
        <v>45653</v>
      </c>
      <c r="D1837" s="91">
        <v>0</v>
      </c>
      <c r="E1837" t="s">
        <v>23</v>
      </c>
      <c r="F1837">
        <v>4045757</v>
      </c>
      <c r="G1837" t="s">
        <v>252</v>
      </c>
      <c r="H1837">
        <v>0</v>
      </c>
      <c r="I1837">
        <v>0</v>
      </c>
      <c r="J1837">
        <v>0</v>
      </c>
      <c r="M1837"/>
    </row>
    <row r="1838" spans="1:13" hidden="1" x14ac:dyDescent="0.25">
      <c r="A1838" t="s">
        <v>44</v>
      </c>
      <c r="B1838" t="s">
        <v>117</v>
      </c>
      <c r="C1838" s="2">
        <v>45653</v>
      </c>
      <c r="D1838" s="91">
        <v>0</v>
      </c>
      <c r="E1838" t="s">
        <v>23</v>
      </c>
      <c r="F1838">
        <v>4045766</v>
      </c>
      <c r="G1838" t="s">
        <v>252</v>
      </c>
      <c r="H1838">
        <v>3.75</v>
      </c>
      <c r="I1838">
        <v>1</v>
      </c>
      <c r="J1838">
        <v>3.75</v>
      </c>
      <c r="M1838"/>
    </row>
    <row r="1839" spans="1:13" hidden="1" x14ac:dyDescent="0.25">
      <c r="A1839" t="s">
        <v>44</v>
      </c>
      <c r="B1839" t="s">
        <v>134</v>
      </c>
      <c r="C1839" s="2">
        <v>45653</v>
      </c>
      <c r="D1839" s="91">
        <v>0</v>
      </c>
      <c r="E1839" t="s">
        <v>23</v>
      </c>
      <c r="F1839">
        <v>4045767</v>
      </c>
      <c r="G1839" t="s">
        <v>252</v>
      </c>
      <c r="H1839">
        <v>3.75</v>
      </c>
      <c r="I1839">
        <v>1</v>
      </c>
      <c r="J1839">
        <v>3.75</v>
      </c>
      <c r="M1839"/>
    </row>
    <row r="1840" spans="1:13" hidden="1" x14ac:dyDescent="0.25">
      <c r="A1840" t="s">
        <v>73</v>
      </c>
      <c r="B1840" t="s">
        <v>18</v>
      </c>
      <c r="C1840" s="2">
        <v>45653</v>
      </c>
      <c r="D1840" s="91">
        <v>0</v>
      </c>
      <c r="E1840" t="s">
        <v>23</v>
      </c>
      <c r="F1840">
        <v>4045770</v>
      </c>
      <c r="G1840" t="s">
        <v>252</v>
      </c>
      <c r="H1840">
        <v>0</v>
      </c>
      <c r="I1840">
        <v>0</v>
      </c>
      <c r="J1840">
        <v>0</v>
      </c>
      <c r="M1840"/>
    </row>
    <row r="1841" spans="1:13" hidden="1" x14ac:dyDescent="0.25">
      <c r="A1841" t="s">
        <v>73</v>
      </c>
      <c r="B1841" t="s">
        <v>136</v>
      </c>
      <c r="C1841" s="2">
        <v>45653</v>
      </c>
      <c r="D1841" s="91">
        <v>0</v>
      </c>
      <c r="E1841" t="s">
        <v>37</v>
      </c>
      <c r="F1841">
        <v>4045771</v>
      </c>
      <c r="G1841" t="s">
        <v>252</v>
      </c>
      <c r="H1841">
        <v>0</v>
      </c>
      <c r="I1841">
        <v>0</v>
      </c>
      <c r="J1841">
        <v>0</v>
      </c>
      <c r="M1841"/>
    </row>
    <row r="1842" spans="1:13" hidden="1" x14ac:dyDescent="0.25">
      <c r="A1842" t="s">
        <v>44</v>
      </c>
      <c r="B1842" t="s">
        <v>134</v>
      </c>
      <c r="C1842" s="2">
        <v>45653</v>
      </c>
      <c r="D1842" s="91">
        <v>0</v>
      </c>
      <c r="E1842" t="s">
        <v>23</v>
      </c>
      <c r="F1842">
        <v>4045772</v>
      </c>
      <c r="G1842" t="s">
        <v>252</v>
      </c>
      <c r="H1842">
        <v>3.75</v>
      </c>
      <c r="I1842">
        <v>1</v>
      </c>
      <c r="J1842">
        <v>3.75</v>
      </c>
      <c r="M1842"/>
    </row>
    <row r="1843" spans="1:13" hidden="1" x14ac:dyDescent="0.25">
      <c r="A1843" t="s">
        <v>44</v>
      </c>
      <c r="B1843" t="s">
        <v>134</v>
      </c>
      <c r="C1843" s="2">
        <v>45653</v>
      </c>
      <c r="D1843" s="91">
        <v>0</v>
      </c>
      <c r="E1843" t="s">
        <v>23</v>
      </c>
      <c r="F1843">
        <v>4045773</v>
      </c>
      <c r="G1843" t="s">
        <v>252</v>
      </c>
      <c r="H1843">
        <v>3.75</v>
      </c>
      <c r="I1843">
        <v>1</v>
      </c>
      <c r="J1843">
        <v>3.75</v>
      </c>
      <c r="M1843"/>
    </row>
    <row r="1844" spans="1:13" hidden="1" x14ac:dyDescent="0.25">
      <c r="A1844" t="s">
        <v>44</v>
      </c>
      <c r="B1844" t="s">
        <v>134</v>
      </c>
      <c r="C1844" s="2">
        <v>45653</v>
      </c>
      <c r="D1844" s="91">
        <v>0</v>
      </c>
      <c r="E1844" t="s">
        <v>23</v>
      </c>
      <c r="F1844">
        <v>4045774</v>
      </c>
      <c r="G1844" t="s">
        <v>252</v>
      </c>
      <c r="H1844">
        <v>3.75</v>
      </c>
      <c r="I1844">
        <v>1</v>
      </c>
      <c r="J1844">
        <v>3.75</v>
      </c>
      <c r="M1844"/>
    </row>
    <row r="1845" spans="1:13" hidden="1" x14ac:dyDescent="0.25">
      <c r="A1845" t="s">
        <v>44</v>
      </c>
      <c r="B1845" t="s">
        <v>134</v>
      </c>
      <c r="C1845" s="2">
        <v>45653</v>
      </c>
      <c r="D1845" s="91">
        <v>0</v>
      </c>
      <c r="E1845" t="s">
        <v>23</v>
      </c>
      <c r="F1845">
        <v>4045775</v>
      </c>
      <c r="G1845" t="s">
        <v>252</v>
      </c>
      <c r="H1845">
        <v>3.75</v>
      </c>
      <c r="I1845">
        <v>1</v>
      </c>
      <c r="J1845">
        <v>3.75</v>
      </c>
      <c r="M1845"/>
    </row>
    <row r="1846" spans="1:13" hidden="1" x14ac:dyDescent="0.25">
      <c r="A1846" t="s">
        <v>73</v>
      </c>
      <c r="B1846" t="s">
        <v>21</v>
      </c>
      <c r="C1846" s="2">
        <v>45653</v>
      </c>
      <c r="D1846" s="91">
        <v>0</v>
      </c>
      <c r="E1846" t="s">
        <v>23</v>
      </c>
      <c r="F1846">
        <v>4045791</v>
      </c>
      <c r="G1846" t="s">
        <v>252</v>
      </c>
      <c r="H1846">
        <v>0</v>
      </c>
      <c r="I1846">
        <v>0</v>
      </c>
      <c r="J1846">
        <v>0</v>
      </c>
      <c r="M1846"/>
    </row>
    <row r="1847" spans="1:13" hidden="1" x14ac:dyDescent="0.25">
      <c r="A1847" t="s">
        <v>73</v>
      </c>
      <c r="B1847" t="s">
        <v>65</v>
      </c>
      <c r="C1847" s="2">
        <v>45653</v>
      </c>
      <c r="D1847" s="91">
        <v>0</v>
      </c>
      <c r="E1847" t="s">
        <v>23</v>
      </c>
      <c r="F1847">
        <v>4045792</v>
      </c>
      <c r="G1847" t="s">
        <v>252</v>
      </c>
      <c r="H1847">
        <v>0</v>
      </c>
      <c r="I1847">
        <v>0</v>
      </c>
      <c r="J1847">
        <v>0</v>
      </c>
      <c r="M1847"/>
    </row>
    <row r="1848" spans="1:13" hidden="1" x14ac:dyDescent="0.25">
      <c r="A1848" t="s">
        <v>75</v>
      </c>
      <c r="B1848" t="s">
        <v>141</v>
      </c>
      <c r="C1848" s="2">
        <v>45653</v>
      </c>
      <c r="D1848" s="91">
        <v>5.5</v>
      </c>
      <c r="E1848" t="s">
        <v>23</v>
      </c>
      <c r="F1848">
        <v>4045813</v>
      </c>
      <c r="G1848" t="s">
        <v>252</v>
      </c>
      <c r="H1848">
        <v>5.5</v>
      </c>
      <c r="I1848">
        <v>0</v>
      </c>
      <c r="J1848">
        <v>0</v>
      </c>
      <c r="M1848"/>
    </row>
    <row r="1849" spans="1:13" hidden="1" x14ac:dyDescent="0.25">
      <c r="A1849" t="s">
        <v>75</v>
      </c>
      <c r="B1849" t="s">
        <v>144</v>
      </c>
      <c r="C1849" s="2">
        <v>45653</v>
      </c>
      <c r="D1849" s="91">
        <v>0</v>
      </c>
      <c r="E1849" t="s">
        <v>37</v>
      </c>
      <c r="F1849">
        <v>4045814</v>
      </c>
      <c r="G1849" t="s">
        <v>252</v>
      </c>
      <c r="H1849">
        <v>0</v>
      </c>
      <c r="I1849">
        <v>0</v>
      </c>
      <c r="J1849">
        <v>0</v>
      </c>
      <c r="M1849"/>
    </row>
    <row r="1850" spans="1:13" hidden="1" x14ac:dyDescent="0.25">
      <c r="A1850" t="s">
        <v>75</v>
      </c>
      <c r="B1850" t="s">
        <v>18</v>
      </c>
      <c r="C1850" s="2">
        <v>45653</v>
      </c>
      <c r="D1850" s="91">
        <v>5.5</v>
      </c>
      <c r="E1850" t="s">
        <v>23</v>
      </c>
      <c r="F1850">
        <v>4045815</v>
      </c>
      <c r="G1850" t="s">
        <v>252</v>
      </c>
      <c r="H1850">
        <v>5.5</v>
      </c>
      <c r="I1850">
        <v>0</v>
      </c>
      <c r="J1850">
        <v>0</v>
      </c>
      <c r="M1850"/>
    </row>
    <row r="1851" spans="1:13" hidden="1" x14ac:dyDescent="0.25">
      <c r="A1851" t="s">
        <v>75</v>
      </c>
      <c r="B1851" t="s">
        <v>133</v>
      </c>
      <c r="C1851" s="2">
        <v>45653</v>
      </c>
      <c r="D1851" s="91">
        <v>0</v>
      </c>
      <c r="E1851" t="s">
        <v>23</v>
      </c>
      <c r="F1851">
        <v>4045816</v>
      </c>
      <c r="G1851" t="s">
        <v>252</v>
      </c>
      <c r="H1851">
        <v>0</v>
      </c>
      <c r="I1851">
        <v>0</v>
      </c>
      <c r="J1851">
        <v>0</v>
      </c>
      <c r="M1851"/>
    </row>
    <row r="1852" spans="1:13" hidden="1" x14ac:dyDescent="0.25">
      <c r="A1852" t="s">
        <v>44</v>
      </c>
      <c r="B1852" t="s">
        <v>134</v>
      </c>
      <c r="C1852" s="2">
        <v>45653</v>
      </c>
      <c r="D1852" s="91">
        <v>0</v>
      </c>
      <c r="E1852" t="s">
        <v>23</v>
      </c>
      <c r="F1852">
        <v>4045819</v>
      </c>
      <c r="G1852" t="s">
        <v>252</v>
      </c>
      <c r="H1852">
        <v>3.75</v>
      </c>
      <c r="I1852">
        <v>1</v>
      </c>
      <c r="J1852">
        <v>3.75</v>
      </c>
      <c r="M1852"/>
    </row>
    <row r="1853" spans="1:13" hidden="1" x14ac:dyDescent="0.25">
      <c r="A1853" t="s">
        <v>44</v>
      </c>
      <c r="B1853" t="s">
        <v>134</v>
      </c>
      <c r="C1853" s="2">
        <v>45653</v>
      </c>
      <c r="D1853" s="91">
        <v>0</v>
      </c>
      <c r="E1853" t="s">
        <v>23</v>
      </c>
      <c r="F1853">
        <v>4045820</v>
      </c>
      <c r="G1853" t="s">
        <v>252</v>
      </c>
      <c r="H1853">
        <v>3.75</v>
      </c>
      <c r="I1853">
        <v>1</v>
      </c>
      <c r="J1853">
        <v>3.75</v>
      </c>
      <c r="M1853"/>
    </row>
    <row r="1854" spans="1:13" hidden="1" x14ac:dyDescent="0.25">
      <c r="A1854" t="s">
        <v>75</v>
      </c>
      <c r="B1854" t="s">
        <v>142</v>
      </c>
      <c r="C1854" s="2">
        <v>45653</v>
      </c>
      <c r="D1854" s="91">
        <v>3.75</v>
      </c>
      <c r="E1854" t="s">
        <v>23</v>
      </c>
      <c r="F1854">
        <v>4045822</v>
      </c>
      <c r="G1854" t="s">
        <v>252</v>
      </c>
      <c r="H1854">
        <v>3.75</v>
      </c>
      <c r="I1854">
        <v>0</v>
      </c>
      <c r="J1854">
        <v>0</v>
      </c>
      <c r="M1854"/>
    </row>
    <row r="1855" spans="1:13" hidden="1" x14ac:dyDescent="0.25">
      <c r="A1855" t="s">
        <v>44</v>
      </c>
      <c r="B1855" t="s">
        <v>18</v>
      </c>
      <c r="C1855" s="2">
        <v>45653</v>
      </c>
      <c r="D1855" s="91">
        <v>0</v>
      </c>
      <c r="E1855" t="s">
        <v>20</v>
      </c>
      <c r="F1855">
        <v>4045827</v>
      </c>
      <c r="G1855" t="s">
        <v>252</v>
      </c>
      <c r="H1855">
        <v>3.75</v>
      </c>
      <c r="I1855">
        <v>1</v>
      </c>
      <c r="J1855">
        <v>3.75</v>
      </c>
      <c r="M1855"/>
    </row>
    <row r="1856" spans="1:13" hidden="1" x14ac:dyDescent="0.25">
      <c r="A1856" t="s">
        <v>73</v>
      </c>
      <c r="B1856" t="s">
        <v>18</v>
      </c>
      <c r="C1856" s="2">
        <v>45653</v>
      </c>
      <c r="D1856" s="91">
        <v>0</v>
      </c>
      <c r="E1856" t="s">
        <v>23</v>
      </c>
      <c r="F1856">
        <v>4045836</v>
      </c>
      <c r="G1856" t="s">
        <v>252</v>
      </c>
      <c r="H1856">
        <v>0</v>
      </c>
      <c r="I1856">
        <v>0</v>
      </c>
      <c r="J1856">
        <v>0</v>
      </c>
      <c r="M1856"/>
    </row>
    <row r="1857" spans="1:13" hidden="1" x14ac:dyDescent="0.25">
      <c r="A1857" t="s">
        <v>75</v>
      </c>
      <c r="B1857" t="s">
        <v>139</v>
      </c>
      <c r="C1857" s="2">
        <v>45653</v>
      </c>
      <c r="D1857" s="91">
        <v>0</v>
      </c>
      <c r="E1857" t="s">
        <v>37</v>
      </c>
      <c r="F1857">
        <v>4045837</v>
      </c>
      <c r="G1857" t="s">
        <v>252</v>
      </c>
      <c r="H1857">
        <v>0</v>
      </c>
      <c r="I1857">
        <v>0</v>
      </c>
      <c r="J1857">
        <v>0</v>
      </c>
      <c r="M1857"/>
    </row>
    <row r="1858" spans="1:13" hidden="1" x14ac:dyDescent="0.25">
      <c r="A1858" t="s">
        <v>75</v>
      </c>
      <c r="B1858" t="s">
        <v>18</v>
      </c>
      <c r="C1858" s="2">
        <v>45653</v>
      </c>
      <c r="D1858" s="91">
        <v>0</v>
      </c>
      <c r="E1858" t="s">
        <v>23</v>
      </c>
      <c r="F1858">
        <v>4045838</v>
      </c>
      <c r="G1858" t="s">
        <v>252</v>
      </c>
      <c r="H1858">
        <v>0</v>
      </c>
      <c r="I1858">
        <v>0</v>
      </c>
      <c r="J1858">
        <v>0</v>
      </c>
      <c r="M1858"/>
    </row>
    <row r="1859" spans="1:13" hidden="1" x14ac:dyDescent="0.25">
      <c r="A1859" t="s">
        <v>44</v>
      </c>
      <c r="B1859" t="s">
        <v>18</v>
      </c>
      <c r="C1859" s="2">
        <v>45653</v>
      </c>
      <c r="D1859" s="91">
        <v>0</v>
      </c>
      <c r="E1859" t="s">
        <v>20</v>
      </c>
      <c r="F1859">
        <v>4045845</v>
      </c>
      <c r="G1859" t="s">
        <v>252</v>
      </c>
      <c r="H1859">
        <v>3.75</v>
      </c>
      <c r="I1859">
        <v>1</v>
      </c>
      <c r="J1859">
        <v>3.75</v>
      </c>
      <c r="M1859"/>
    </row>
    <row r="1860" spans="1:13" hidden="1" x14ac:dyDescent="0.25">
      <c r="A1860" t="s">
        <v>44</v>
      </c>
      <c r="B1860" t="s">
        <v>18</v>
      </c>
      <c r="C1860" s="2">
        <v>45653</v>
      </c>
      <c r="D1860" s="91">
        <v>0</v>
      </c>
      <c r="E1860" t="s">
        <v>20</v>
      </c>
      <c r="F1860">
        <v>4045846</v>
      </c>
      <c r="G1860" t="s">
        <v>252</v>
      </c>
      <c r="H1860">
        <v>3.75</v>
      </c>
      <c r="I1860">
        <v>1</v>
      </c>
      <c r="J1860">
        <v>3.75</v>
      </c>
      <c r="M1860"/>
    </row>
    <row r="1861" spans="1:13" hidden="1" x14ac:dyDescent="0.25">
      <c r="A1861" t="s">
        <v>73</v>
      </c>
      <c r="B1861" t="s">
        <v>18</v>
      </c>
      <c r="C1861" s="2">
        <v>45653</v>
      </c>
      <c r="D1861" s="91">
        <v>0</v>
      </c>
      <c r="E1861" t="s">
        <v>23</v>
      </c>
      <c r="F1861">
        <v>4045847</v>
      </c>
      <c r="G1861" t="s">
        <v>252</v>
      </c>
      <c r="H1861">
        <v>0</v>
      </c>
      <c r="I1861">
        <v>0</v>
      </c>
      <c r="J1861">
        <v>0</v>
      </c>
      <c r="M1861"/>
    </row>
    <row r="1862" spans="1:13" hidden="1" x14ac:dyDescent="0.25">
      <c r="A1862" t="s">
        <v>73</v>
      </c>
      <c r="B1862" t="s">
        <v>65</v>
      </c>
      <c r="C1862" s="2">
        <v>45653</v>
      </c>
      <c r="D1862" s="91">
        <v>0</v>
      </c>
      <c r="E1862" t="s">
        <v>23</v>
      </c>
      <c r="F1862">
        <v>4045848</v>
      </c>
      <c r="G1862" t="s">
        <v>252</v>
      </c>
      <c r="H1862">
        <v>0</v>
      </c>
      <c r="I1862">
        <v>0</v>
      </c>
      <c r="J1862">
        <v>0</v>
      </c>
      <c r="M1862"/>
    </row>
    <row r="1863" spans="1:13" hidden="1" x14ac:dyDescent="0.25">
      <c r="A1863" t="s">
        <v>75</v>
      </c>
      <c r="B1863" t="s">
        <v>138</v>
      </c>
      <c r="C1863" s="2">
        <v>45653</v>
      </c>
      <c r="D1863" s="91">
        <v>5</v>
      </c>
      <c r="E1863" t="s">
        <v>37</v>
      </c>
      <c r="F1863">
        <v>4045849</v>
      </c>
      <c r="G1863" t="s">
        <v>252</v>
      </c>
      <c r="H1863">
        <v>5</v>
      </c>
      <c r="I1863">
        <v>0</v>
      </c>
      <c r="J1863">
        <v>0</v>
      </c>
      <c r="M1863"/>
    </row>
    <row r="1864" spans="1:13" hidden="1" x14ac:dyDescent="0.25">
      <c r="A1864" t="s">
        <v>75</v>
      </c>
      <c r="B1864" t="s">
        <v>138</v>
      </c>
      <c r="C1864" s="2">
        <v>45653</v>
      </c>
      <c r="D1864" s="91">
        <v>5.5</v>
      </c>
      <c r="E1864" t="s">
        <v>37</v>
      </c>
      <c r="F1864">
        <v>4045850</v>
      </c>
      <c r="G1864" t="s">
        <v>252</v>
      </c>
      <c r="H1864">
        <v>5.5</v>
      </c>
      <c r="I1864">
        <v>0</v>
      </c>
      <c r="J1864">
        <v>0</v>
      </c>
      <c r="M1864"/>
    </row>
    <row r="1865" spans="1:13" hidden="1" x14ac:dyDescent="0.25">
      <c r="A1865" t="s">
        <v>44</v>
      </c>
      <c r="B1865" t="s">
        <v>18</v>
      </c>
      <c r="C1865" s="2">
        <v>45653</v>
      </c>
      <c r="D1865" s="91">
        <v>0</v>
      </c>
      <c r="E1865" t="s">
        <v>20</v>
      </c>
      <c r="F1865">
        <v>4045857</v>
      </c>
      <c r="G1865" t="s">
        <v>252</v>
      </c>
      <c r="H1865">
        <v>3.75</v>
      </c>
      <c r="I1865">
        <v>1</v>
      </c>
      <c r="J1865">
        <v>3.75</v>
      </c>
      <c r="M1865"/>
    </row>
    <row r="1866" spans="1:13" hidden="1" x14ac:dyDescent="0.25">
      <c r="A1866" t="s">
        <v>73</v>
      </c>
      <c r="B1866" t="s">
        <v>136</v>
      </c>
      <c r="C1866" s="2">
        <v>45653</v>
      </c>
      <c r="D1866" s="91">
        <v>0</v>
      </c>
      <c r="E1866" t="s">
        <v>37</v>
      </c>
      <c r="F1866">
        <v>4045865</v>
      </c>
      <c r="G1866" t="s">
        <v>252</v>
      </c>
      <c r="H1866">
        <v>0</v>
      </c>
      <c r="I1866">
        <v>0</v>
      </c>
      <c r="J1866">
        <v>0</v>
      </c>
      <c r="M1866"/>
    </row>
    <row r="1867" spans="1:13" hidden="1" x14ac:dyDescent="0.25">
      <c r="A1867" t="s">
        <v>73</v>
      </c>
      <c r="B1867" t="s">
        <v>21</v>
      </c>
      <c r="C1867" s="2">
        <v>45653</v>
      </c>
      <c r="D1867" s="91">
        <v>0</v>
      </c>
      <c r="E1867" t="s">
        <v>23</v>
      </c>
      <c r="F1867">
        <v>4045866</v>
      </c>
      <c r="G1867" t="s">
        <v>252</v>
      </c>
      <c r="H1867">
        <v>0</v>
      </c>
      <c r="I1867">
        <v>0</v>
      </c>
      <c r="J1867">
        <v>0</v>
      </c>
      <c r="M1867"/>
    </row>
    <row r="1868" spans="1:13" hidden="1" x14ac:dyDescent="0.25">
      <c r="A1868" t="s">
        <v>73</v>
      </c>
      <c r="B1868" t="s">
        <v>142</v>
      </c>
      <c r="C1868" s="2">
        <v>45653</v>
      </c>
      <c r="D1868" s="91">
        <v>0</v>
      </c>
      <c r="E1868" t="s">
        <v>23</v>
      </c>
      <c r="F1868">
        <v>4045869</v>
      </c>
      <c r="G1868" t="s">
        <v>252</v>
      </c>
      <c r="H1868">
        <v>0</v>
      </c>
      <c r="I1868">
        <v>0</v>
      </c>
      <c r="J1868">
        <v>0</v>
      </c>
      <c r="M1868"/>
    </row>
    <row r="1869" spans="1:13" hidden="1" x14ac:dyDescent="0.25">
      <c r="A1869" t="s">
        <v>73</v>
      </c>
      <c r="B1869" t="s">
        <v>140</v>
      </c>
      <c r="C1869" s="2">
        <v>45653</v>
      </c>
      <c r="D1869" s="91">
        <v>0</v>
      </c>
      <c r="E1869" t="s">
        <v>23</v>
      </c>
      <c r="F1869">
        <v>4045879</v>
      </c>
      <c r="G1869" t="s">
        <v>252</v>
      </c>
      <c r="H1869">
        <v>0</v>
      </c>
      <c r="I1869">
        <v>0</v>
      </c>
      <c r="J1869">
        <v>0</v>
      </c>
      <c r="M1869"/>
    </row>
    <row r="1870" spans="1:13" hidden="1" x14ac:dyDescent="0.25">
      <c r="A1870" t="s">
        <v>73</v>
      </c>
      <c r="B1870" t="s">
        <v>143</v>
      </c>
      <c r="C1870" s="2">
        <v>45653</v>
      </c>
      <c r="D1870" s="91">
        <v>0</v>
      </c>
      <c r="E1870" t="s">
        <v>23</v>
      </c>
      <c r="F1870">
        <v>4045882</v>
      </c>
      <c r="G1870" t="s">
        <v>252</v>
      </c>
      <c r="H1870">
        <v>0</v>
      </c>
      <c r="I1870">
        <v>0</v>
      </c>
      <c r="J1870">
        <v>0</v>
      </c>
      <c r="M1870"/>
    </row>
    <row r="1871" spans="1:13" hidden="1" x14ac:dyDescent="0.25">
      <c r="A1871" t="s">
        <v>73</v>
      </c>
      <c r="B1871" t="s">
        <v>139</v>
      </c>
      <c r="C1871" s="2">
        <v>45653</v>
      </c>
      <c r="D1871" s="91">
        <v>5</v>
      </c>
      <c r="E1871" t="s">
        <v>37</v>
      </c>
      <c r="F1871">
        <v>4045888</v>
      </c>
      <c r="G1871" t="s">
        <v>252</v>
      </c>
      <c r="H1871">
        <v>5</v>
      </c>
      <c r="I1871">
        <v>0</v>
      </c>
      <c r="J1871">
        <v>0</v>
      </c>
      <c r="M1871"/>
    </row>
    <row r="1872" spans="1:13" hidden="1" x14ac:dyDescent="0.25">
      <c r="A1872" t="s">
        <v>73</v>
      </c>
      <c r="B1872" t="s">
        <v>136</v>
      </c>
      <c r="C1872" s="2">
        <v>45653</v>
      </c>
      <c r="D1872" s="91">
        <v>0</v>
      </c>
      <c r="E1872" t="s">
        <v>23</v>
      </c>
      <c r="F1872">
        <v>4045890</v>
      </c>
      <c r="G1872" t="s">
        <v>252</v>
      </c>
      <c r="H1872">
        <v>0</v>
      </c>
      <c r="I1872">
        <v>0</v>
      </c>
      <c r="J1872">
        <v>0</v>
      </c>
      <c r="M1872"/>
    </row>
    <row r="1873" spans="1:13" hidden="1" x14ac:dyDescent="0.25">
      <c r="A1873" t="s">
        <v>73</v>
      </c>
      <c r="B1873" t="s">
        <v>18</v>
      </c>
      <c r="C1873" s="2">
        <v>45653</v>
      </c>
      <c r="D1873" s="91">
        <v>0</v>
      </c>
      <c r="E1873" t="s">
        <v>23</v>
      </c>
      <c r="F1873">
        <v>4045891</v>
      </c>
      <c r="G1873" t="s">
        <v>252</v>
      </c>
      <c r="H1873">
        <v>0</v>
      </c>
      <c r="I1873">
        <v>0</v>
      </c>
      <c r="J1873">
        <v>0</v>
      </c>
      <c r="M1873"/>
    </row>
    <row r="1874" spans="1:13" hidden="1" x14ac:dyDescent="0.25">
      <c r="A1874" t="s">
        <v>73</v>
      </c>
      <c r="B1874" t="s">
        <v>133</v>
      </c>
      <c r="C1874" s="2">
        <v>45653</v>
      </c>
      <c r="D1874" s="91">
        <v>5</v>
      </c>
      <c r="E1874" t="s">
        <v>23</v>
      </c>
      <c r="F1874">
        <v>4045899</v>
      </c>
      <c r="G1874" t="s">
        <v>252</v>
      </c>
      <c r="H1874">
        <v>5</v>
      </c>
      <c r="I1874">
        <v>0</v>
      </c>
      <c r="J1874">
        <v>0</v>
      </c>
      <c r="M1874"/>
    </row>
    <row r="1875" spans="1:13" hidden="1" x14ac:dyDescent="0.25">
      <c r="A1875" t="s">
        <v>44</v>
      </c>
      <c r="B1875" t="s">
        <v>117</v>
      </c>
      <c r="C1875" s="2">
        <v>45653</v>
      </c>
      <c r="D1875" s="91">
        <v>0</v>
      </c>
      <c r="E1875" t="s">
        <v>23</v>
      </c>
      <c r="F1875">
        <v>4045900</v>
      </c>
      <c r="G1875" t="s">
        <v>252</v>
      </c>
      <c r="H1875">
        <v>3.75</v>
      </c>
      <c r="I1875">
        <v>1</v>
      </c>
      <c r="J1875">
        <v>3.75</v>
      </c>
      <c r="M1875"/>
    </row>
    <row r="1876" spans="1:13" hidden="1" x14ac:dyDescent="0.25">
      <c r="A1876" t="s">
        <v>44</v>
      </c>
      <c r="B1876" t="s">
        <v>134</v>
      </c>
      <c r="C1876" s="2">
        <v>45653</v>
      </c>
      <c r="D1876" s="91">
        <v>0</v>
      </c>
      <c r="E1876" t="s">
        <v>23</v>
      </c>
      <c r="F1876">
        <v>4045901</v>
      </c>
      <c r="G1876" t="s">
        <v>252</v>
      </c>
      <c r="H1876">
        <v>3.75</v>
      </c>
      <c r="I1876">
        <v>1</v>
      </c>
      <c r="J1876">
        <v>3.75</v>
      </c>
      <c r="M1876"/>
    </row>
    <row r="1877" spans="1:13" hidden="1" x14ac:dyDescent="0.25">
      <c r="A1877" t="s">
        <v>44</v>
      </c>
      <c r="B1877" t="s">
        <v>45</v>
      </c>
      <c r="C1877" s="2">
        <v>45653</v>
      </c>
      <c r="D1877" s="91">
        <v>0</v>
      </c>
      <c r="E1877" t="s">
        <v>23</v>
      </c>
      <c r="F1877">
        <v>4045905</v>
      </c>
      <c r="G1877" t="s">
        <v>252</v>
      </c>
      <c r="H1877">
        <v>3.75</v>
      </c>
      <c r="I1877">
        <v>1</v>
      </c>
      <c r="J1877">
        <v>3.75</v>
      </c>
      <c r="M1877"/>
    </row>
    <row r="1878" spans="1:13" hidden="1" x14ac:dyDescent="0.25">
      <c r="A1878" t="s">
        <v>44</v>
      </c>
      <c r="B1878" t="s">
        <v>45</v>
      </c>
      <c r="C1878" s="2">
        <v>45653</v>
      </c>
      <c r="D1878" s="91">
        <v>0</v>
      </c>
      <c r="E1878" t="s">
        <v>23</v>
      </c>
      <c r="F1878">
        <v>4045906</v>
      </c>
      <c r="G1878" t="s">
        <v>252</v>
      </c>
      <c r="H1878">
        <v>3.75</v>
      </c>
      <c r="I1878">
        <v>1</v>
      </c>
      <c r="J1878">
        <v>3.75</v>
      </c>
      <c r="M1878"/>
    </row>
    <row r="1879" spans="1:13" hidden="1" x14ac:dyDescent="0.25">
      <c r="A1879" t="s">
        <v>73</v>
      </c>
      <c r="B1879" t="s">
        <v>18</v>
      </c>
      <c r="C1879" s="2">
        <v>45653</v>
      </c>
      <c r="D1879" s="91">
        <v>0</v>
      </c>
      <c r="E1879" t="s">
        <v>23</v>
      </c>
      <c r="F1879">
        <v>4045917</v>
      </c>
      <c r="G1879" t="s">
        <v>252</v>
      </c>
      <c r="H1879">
        <v>0</v>
      </c>
      <c r="I1879">
        <v>0</v>
      </c>
      <c r="J1879">
        <v>0</v>
      </c>
      <c r="M1879"/>
    </row>
    <row r="1880" spans="1:13" hidden="1" x14ac:dyDescent="0.25">
      <c r="A1880" t="s">
        <v>73</v>
      </c>
      <c r="B1880" t="s">
        <v>143</v>
      </c>
      <c r="C1880" s="2">
        <v>45653</v>
      </c>
      <c r="D1880" s="91">
        <v>0</v>
      </c>
      <c r="E1880" t="s">
        <v>23</v>
      </c>
      <c r="F1880">
        <v>4045918</v>
      </c>
      <c r="G1880" t="s">
        <v>252</v>
      </c>
      <c r="H1880">
        <v>0</v>
      </c>
      <c r="I1880">
        <v>0</v>
      </c>
      <c r="J1880">
        <v>0</v>
      </c>
      <c r="M1880"/>
    </row>
    <row r="1881" spans="1:13" hidden="1" x14ac:dyDescent="0.25">
      <c r="A1881" t="s">
        <v>73</v>
      </c>
      <c r="B1881" t="s">
        <v>18</v>
      </c>
      <c r="C1881" s="2">
        <v>45653</v>
      </c>
      <c r="D1881" s="91">
        <v>0</v>
      </c>
      <c r="E1881" t="s">
        <v>23</v>
      </c>
      <c r="F1881">
        <v>4045928</v>
      </c>
      <c r="G1881" t="s">
        <v>252</v>
      </c>
      <c r="H1881">
        <v>0</v>
      </c>
      <c r="I1881">
        <v>0</v>
      </c>
      <c r="J1881">
        <v>0</v>
      </c>
      <c r="M1881"/>
    </row>
    <row r="1882" spans="1:13" hidden="1" x14ac:dyDescent="0.25">
      <c r="A1882" t="s">
        <v>73</v>
      </c>
      <c r="B1882" t="s">
        <v>135</v>
      </c>
      <c r="C1882" s="2">
        <v>45653</v>
      </c>
      <c r="D1882" s="91">
        <v>0</v>
      </c>
      <c r="E1882" t="s">
        <v>23</v>
      </c>
      <c r="F1882">
        <v>4045929</v>
      </c>
      <c r="G1882" t="s">
        <v>252</v>
      </c>
      <c r="H1882">
        <v>0</v>
      </c>
      <c r="I1882">
        <v>0</v>
      </c>
      <c r="J1882">
        <v>0</v>
      </c>
      <c r="M1882"/>
    </row>
    <row r="1883" spans="1:13" hidden="1" x14ac:dyDescent="0.25">
      <c r="A1883" t="s">
        <v>44</v>
      </c>
      <c r="B1883" t="s">
        <v>145</v>
      </c>
      <c r="C1883" s="2">
        <v>45653</v>
      </c>
      <c r="D1883" s="91">
        <v>3.75</v>
      </c>
      <c r="E1883" t="s">
        <v>23</v>
      </c>
      <c r="F1883">
        <v>4045933</v>
      </c>
      <c r="G1883" t="s">
        <v>252</v>
      </c>
      <c r="H1883">
        <v>3.75</v>
      </c>
      <c r="I1883">
        <v>0</v>
      </c>
      <c r="J1883">
        <v>0</v>
      </c>
      <c r="M1883"/>
    </row>
    <row r="1884" spans="1:13" hidden="1" x14ac:dyDescent="0.25">
      <c r="A1884" t="s">
        <v>73</v>
      </c>
      <c r="B1884" t="s">
        <v>144</v>
      </c>
      <c r="C1884" s="2">
        <v>45653</v>
      </c>
      <c r="D1884" s="91">
        <v>0</v>
      </c>
      <c r="E1884" t="s">
        <v>37</v>
      </c>
      <c r="F1884">
        <v>4045936</v>
      </c>
      <c r="G1884" t="s">
        <v>252</v>
      </c>
      <c r="H1884">
        <v>0</v>
      </c>
      <c r="I1884">
        <v>0</v>
      </c>
      <c r="J1884">
        <v>0</v>
      </c>
      <c r="M1884"/>
    </row>
    <row r="1885" spans="1:13" hidden="1" x14ac:dyDescent="0.25">
      <c r="A1885" t="s">
        <v>73</v>
      </c>
      <c r="B1885" t="s">
        <v>136</v>
      </c>
      <c r="C1885" s="2">
        <v>45653</v>
      </c>
      <c r="D1885" s="91">
        <v>0</v>
      </c>
      <c r="E1885" t="s">
        <v>37</v>
      </c>
      <c r="F1885">
        <v>4045937</v>
      </c>
      <c r="G1885" t="s">
        <v>252</v>
      </c>
      <c r="H1885">
        <v>0</v>
      </c>
      <c r="I1885">
        <v>0</v>
      </c>
      <c r="J1885">
        <v>0</v>
      </c>
      <c r="M1885"/>
    </row>
    <row r="1886" spans="1:13" hidden="1" x14ac:dyDescent="0.25">
      <c r="A1886" t="s">
        <v>44</v>
      </c>
      <c r="B1886" t="s">
        <v>45</v>
      </c>
      <c r="C1886" s="2">
        <v>45653</v>
      </c>
      <c r="D1886" s="91">
        <v>0</v>
      </c>
      <c r="E1886" t="s">
        <v>23</v>
      </c>
      <c r="F1886">
        <v>4045941</v>
      </c>
      <c r="G1886" t="s">
        <v>252</v>
      </c>
      <c r="H1886">
        <v>3.75</v>
      </c>
      <c r="I1886">
        <v>1</v>
      </c>
      <c r="J1886">
        <v>3.75</v>
      </c>
      <c r="M1886"/>
    </row>
    <row r="1887" spans="1:13" hidden="1" x14ac:dyDescent="0.25">
      <c r="A1887" t="s">
        <v>44</v>
      </c>
      <c r="B1887" t="s">
        <v>45</v>
      </c>
      <c r="C1887" s="2">
        <v>45653</v>
      </c>
      <c r="D1887" s="91">
        <v>0</v>
      </c>
      <c r="E1887" t="s">
        <v>23</v>
      </c>
      <c r="F1887">
        <v>4045942</v>
      </c>
      <c r="G1887" t="s">
        <v>252</v>
      </c>
      <c r="H1887">
        <v>3.75</v>
      </c>
      <c r="I1887">
        <v>1</v>
      </c>
      <c r="J1887">
        <v>3.75</v>
      </c>
      <c r="M1887"/>
    </row>
    <row r="1888" spans="1:13" hidden="1" x14ac:dyDescent="0.25">
      <c r="A1888" t="s">
        <v>73</v>
      </c>
      <c r="B1888" t="s">
        <v>18</v>
      </c>
      <c r="C1888" s="2">
        <v>45653</v>
      </c>
      <c r="D1888" s="91">
        <v>0</v>
      </c>
      <c r="E1888" t="s">
        <v>23</v>
      </c>
      <c r="F1888">
        <v>4045943</v>
      </c>
      <c r="G1888" t="s">
        <v>252</v>
      </c>
      <c r="H1888">
        <v>0</v>
      </c>
      <c r="I1888">
        <v>0</v>
      </c>
      <c r="J1888">
        <v>0</v>
      </c>
      <c r="M1888"/>
    </row>
    <row r="1889" spans="1:13" hidden="1" x14ac:dyDescent="0.25">
      <c r="A1889" t="s">
        <v>73</v>
      </c>
      <c r="B1889" t="s">
        <v>21</v>
      </c>
      <c r="C1889" s="2">
        <v>45653</v>
      </c>
      <c r="D1889" s="91">
        <v>0</v>
      </c>
      <c r="E1889" t="s">
        <v>23</v>
      </c>
      <c r="F1889">
        <v>4045944</v>
      </c>
      <c r="G1889" t="s">
        <v>252</v>
      </c>
      <c r="H1889">
        <v>0</v>
      </c>
      <c r="I1889">
        <v>0</v>
      </c>
      <c r="J1889">
        <v>0</v>
      </c>
      <c r="M1889"/>
    </row>
    <row r="1890" spans="1:13" hidden="1" x14ac:dyDescent="0.25">
      <c r="A1890" t="s">
        <v>75</v>
      </c>
      <c r="B1890" t="s">
        <v>18</v>
      </c>
      <c r="C1890" s="2">
        <v>45653</v>
      </c>
      <c r="D1890" s="91">
        <v>0</v>
      </c>
      <c r="E1890" t="s">
        <v>23</v>
      </c>
      <c r="F1890">
        <v>4045947</v>
      </c>
      <c r="G1890" t="s">
        <v>252</v>
      </c>
      <c r="H1890">
        <v>0</v>
      </c>
      <c r="I1890">
        <v>0</v>
      </c>
      <c r="J1890">
        <v>0</v>
      </c>
      <c r="M1890"/>
    </row>
    <row r="1891" spans="1:13" hidden="1" x14ac:dyDescent="0.25">
      <c r="A1891" t="s">
        <v>75</v>
      </c>
      <c r="B1891" t="s">
        <v>138</v>
      </c>
      <c r="C1891" s="2">
        <v>45653</v>
      </c>
      <c r="D1891" s="91">
        <v>0</v>
      </c>
      <c r="E1891" t="s">
        <v>37</v>
      </c>
      <c r="F1891">
        <v>4045948</v>
      </c>
      <c r="G1891" t="s">
        <v>252</v>
      </c>
      <c r="H1891">
        <v>0</v>
      </c>
      <c r="I1891">
        <v>0</v>
      </c>
      <c r="J1891">
        <v>0</v>
      </c>
      <c r="M1891"/>
    </row>
    <row r="1892" spans="1:13" hidden="1" x14ac:dyDescent="0.25">
      <c r="A1892" t="s">
        <v>44</v>
      </c>
      <c r="B1892" t="s">
        <v>45</v>
      </c>
      <c r="C1892" s="2">
        <v>45653</v>
      </c>
      <c r="D1892" s="91">
        <v>3.75</v>
      </c>
      <c r="E1892" t="s">
        <v>23</v>
      </c>
      <c r="F1892">
        <v>4045949</v>
      </c>
      <c r="G1892" t="s">
        <v>252</v>
      </c>
      <c r="H1892">
        <v>3.75</v>
      </c>
      <c r="I1892">
        <v>0</v>
      </c>
      <c r="J1892">
        <v>0</v>
      </c>
      <c r="M1892"/>
    </row>
    <row r="1893" spans="1:13" hidden="1" x14ac:dyDescent="0.25">
      <c r="A1893" t="s">
        <v>44</v>
      </c>
      <c r="B1893" t="s">
        <v>45</v>
      </c>
      <c r="C1893" s="2">
        <v>45653</v>
      </c>
      <c r="D1893" s="91">
        <v>0</v>
      </c>
      <c r="E1893" t="s">
        <v>23</v>
      </c>
      <c r="F1893">
        <v>4045950</v>
      </c>
      <c r="G1893" t="s">
        <v>252</v>
      </c>
      <c r="H1893">
        <v>3.75</v>
      </c>
      <c r="I1893">
        <v>1</v>
      </c>
      <c r="J1893">
        <v>3.75</v>
      </c>
      <c r="M1893"/>
    </row>
    <row r="1894" spans="1:13" hidden="1" x14ac:dyDescent="0.25">
      <c r="A1894" t="s">
        <v>44</v>
      </c>
      <c r="B1894" t="s">
        <v>117</v>
      </c>
      <c r="C1894" s="2">
        <v>45653</v>
      </c>
      <c r="D1894" s="91">
        <v>0</v>
      </c>
      <c r="E1894" t="s">
        <v>23</v>
      </c>
      <c r="F1894">
        <v>4045953</v>
      </c>
      <c r="G1894" t="s">
        <v>252</v>
      </c>
      <c r="H1894">
        <v>3.75</v>
      </c>
      <c r="I1894">
        <v>1</v>
      </c>
      <c r="J1894">
        <v>3.75</v>
      </c>
      <c r="M1894"/>
    </row>
    <row r="1895" spans="1:13" hidden="1" x14ac:dyDescent="0.25">
      <c r="A1895" t="s">
        <v>44</v>
      </c>
      <c r="B1895" t="s">
        <v>18</v>
      </c>
      <c r="C1895" s="2">
        <v>45653</v>
      </c>
      <c r="D1895" s="91">
        <v>0</v>
      </c>
      <c r="E1895" t="s">
        <v>20</v>
      </c>
      <c r="F1895">
        <v>4045954</v>
      </c>
      <c r="G1895" t="s">
        <v>252</v>
      </c>
      <c r="H1895">
        <v>3.75</v>
      </c>
      <c r="I1895">
        <v>1</v>
      </c>
      <c r="J1895">
        <v>3.75</v>
      </c>
      <c r="M1895"/>
    </row>
    <row r="1896" spans="1:13" hidden="1" x14ac:dyDescent="0.25">
      <c r="A1896" t="s">
        <v>75</v>
      </c>
      <c r="B1896" t="s">
        <v>18</v>
      </c>
      <c r="C1896" s="2">
        <v>45653</v>
      </c>
      <c r="D1896" s="91">
        <v>0</v>
      </c>
      <c r="E1896" t="s">
        <v>23</v>
      </c>
      <c r="F1896">
        <v>4045958</v>
      </c>
      <c r="G1896" t="s">
        <v>252</v>
      </c>
      <c r="H1896">
        <v>0</v>
      </c>
      <c r="I1896">
        <v>0</v>
      </c>
      <c r="J1896">
        <v>0</v>
      </c>
      <c r="M1896"/>
    </row>
    <row r="1897" spans="1:13" hidden="1" x14ac:dyDescent="0.25">
      <c r="A1897" t="s">
        <v>75</v>
      </c>
      <c r="B1897" t="s">
        <v>143</v>
      </c>
      <c r="C1897" s="2">
        <v>45653</v>
      </c>
      <c r="D1897" s="91">
        <v>0</v>
      </c>
      <c r="E1897" t="s">
        <v>23</v>
      </c>
      <c r="F1897">
        <v>4045959</v>
      </c>
      <c r="G1897" t="s">
        <v>252</v>
      </c>
      <c r="H1897">
        <v>0</v>
      </c>
      <c r="I1897">
        <v>0</v>
      </c>
      <c r="J1897">
        <v>0</v>
      </c>
      <c r="M1897"/>
    </row>
    <row r="1898" spans="1:13" hidden="1" x14ac:dyDescent="0.25">
      <c r="A1898" t="s">
        <v>75</v>
      </c>
      <c r="B1898" t="s">
        <v>138</v>
      </c>
      <c r="C1898" s="2">
        <v>45653</v>
      </c>
      <c r="D1898" s="91">
        <v>5.5</v>
      </c>
      <c r="E1898" t="s">
        <v>37</v>
      </c>
      <c r="F1898">
        <v>4045960</v>
      </c>
      <c r="G1898" t="s">
        <v>252</v>
      </c>
      <c r="H1898">
        <v>5.5</v>
      </c>
      <c r="I1898">
        <v>0</v>
      </c>
      <c r="J1898">
        <v>0</v>
      </c>
      <c r="M1898"/>
    </row>
    <row r="1899" spans="1:13" hidden="1" x14ac:dyDescent="0.25">
      <c r="A1899" t="s">
        <v>75</v>
      </c>
      <c r="B1899" t="s">
        <v>136</v>
      </c>
      <c r="C1899" s="2">
        <v>45653</v>
      </c>
      <c r="D1899" s="91">
        <v>0</v>
      </c>
      <c r="E1899" t="s">
        <v>37</v>
      </c>
      <c r="F1899">
        <v>4045961</v>
      </c>
      <c r="G1899" t="s">
        <v>252</v>
      </c>
      <c r="H1899">
        <v>0</v>
      </c>
      <c r="I1899">
        <v>0</v>
      </c>
      <c r="J1899">
        <v>0</v>
      </c>
      <c r="M1899"/>
    </row>
    <row r="1900" spans="1:13" hidden="1" x14ac:dyDescent="0.25">
      <c r="A1900" t="s">
        <v>75</v>
      </c>
      <c r="B1900" t="s">
        <v>144</v>
      </c>
      <c r="C1900" s="2">
        <v>45653</v>
      </c>
      <c r="D1900" s="91">
        <v>0</v>
      </c>
      <c r="E1900" t="s">
        <v>37</v>
      </c>
      <c r="F1900">
        <v>4045962</v>
      </c>
      <c r="G1900" t="s">
        <v>252</v>
      </c>
      <c r="H1900">
        <v>0</v>
      </c>
      <c r="I1900">
        <v>0</v>
      </c>
      <c r="J1900">
        <v>0</v>
      </c>
      <c r="M1900"/>
    </row>
    <row r="1901" spans="1:13" hidden="1" x14ac:dyDescent="0.25">
      <c r="A1901" t="s">
        <v>73</v>
      </c>
      <c r="B1901" t="s">
        <v>133</v>
      </c>
      <c r="C1901" s="2">
        <v>45653</v>
      </c>
      <c r="D1901" s="91">
        <v>0</v>
      </c>
      <c r="E1901" t="s">
        <v>23</v>
      </c>
      <c r="F1901">
        <v>4045963</v>
      </c>
      <c r="G1901" t="s">
        <v>252</v>
      </c>
      <c r="H1901">
        <v>0</v>
      </c>
      <c r="I1901">
        <v>0</v>
      </c>
      <c r="J1901">
        <v>0</v>
      </c>
      <c r="M1901"/>
    </row>
    <row r="1902" spans="1:13" hidden="1" x14ac:dyDescent="0.25">
      <c r="A1902" t="s">
        <v>73</v>
      </c>
      <c r="B1902" t="s">
        <v>18</v>
      </c>
      <c r="C1902" s="2">
        <v>45653</v>
      </c>
      <c r="D1902" s="91">
        <v>0</v>
      </c>
      <c r="E1902" t="s">
        <v>23</v>
      </c>
      <c r="F1902">
        <v>4045964</v>
      </c>
      <c r="G1902" t="s">
        <v>252</v>
      </c>
      <c r="H1902">
        <v>0</v>
      </c>
      <c r="I1902">
        <v>0</v>
      </c>
      <c r="J1902">
        <v>0</v>
      </c>
      <c r="M1902"/>
    </row>
    <row r="1903" spans="1:13" hidden="1" x14ac:dyDescent="0.25">
      <c r="A1903" t="s">
        <v>44</v>
      </c>
      <c r="B1903" t="s">
        <v>18</v>
      </c>
      <c r="C1903" s="2">
        <v>45653</v>
      </c>
      <c r="D1903" s="91">
        <v>0</v>
      </c>
      <c r="E1903" t="s">
        <v>20</v>
      </c>
      <c r="F1903">
        <v>4045965</v>
      </c>
      <c r="G1903" t="s">
        <v>252</v>
      </c>
      <c r="H1903">
        <v>3.75</v>
      </c>
      <c r="I1903">
        <v>1</v>
      </c>
      <c r="J1903">
        <v>3.75</v>
      </c>
      <c r="M1903"/>
    </row>
    <row r="1904" spans="1:13" hidden="1" x14ac:dyDescent="0.25">
      <c r="A1904" t="s">
        <v>44</v>
      </c>
      <c r="B1904" t="s">
        <v>18</v>
      </c>
      <c r="C1904" s="2">
        <v>45653</v>
      </c>
      <c r="D1904" s="91">
        <v>3.75</v>
      </c>
      <c r="E1904" t="s">
        <v>20</v>
      </c>
      <c r="F1904">
        <v>4045966</v>
      </c>
      <c r="G1904" t="s">
        <v>252</v>
      </c>
      <c r="H1904">
        <v>3.75</v>
      </c>
      <c r="I1904">
        <v>0</v>
      </c>
      <c r="J1904">
        <v>0</v>
      </c>
      <c r="M1904"/>
    </row>
    <row r="1905" spans="1:13" hidden="1" x14ac:dyDescent="0.25">
      <c r="A1905" t="s">
        <v>73</v>
      </c>
      <c r="B1905" t="s">
        <v>140</v>
      </c>
      <c r="C1905" s="2">
        <v>45653</v>
      </c>
      <c r="D1905" s="91">
        <v>5</v>
      </c>
      <c r="E1905" t="s">
        <v>23</v>
      </c>
      <c r="F1905">
        <v>4045971</v>
      </c>
      <c r="G1905" t="s">
        <v>252</v>
      </c>
      <c r="H1905">
        <v>5</v>
      </c>
      <c r="I1905">
        <v>0</v>
      </c>
      <c r="J1905">
        <v>0</v>
      </c>
      <c r="M1905"/>
    </row>
    <row r="1906" spans="1:13" hidden="1" x14ac:dyDescent="0.25">
      <c r="A1906" t="s">
        <v>73</v>
      </c>
      <c r="B1906" t="s">
        <v>136</v>
      </c>
      <c r="C1906" s="2">
        <v>45653</v>
      </c>
      <c r="D1906" s="91">
        <v>0</v>
      </c>
      <c r="E1906" t="s">
        <v>37</v>
      </c>
      <c r="F1906">
        <v>4045973</v>
      </c>
      <c r="G1906" t="s">
        <v>252</v>
      </c>
      <c r="H1906">
        <v>5</v>
      </c>
      <c r="I1906">
        <v>1</v>
      </c>
      <c r="J1906">
        <v>5</v>
      </c>
      <c r="M1906"/>
    </row>
    <row r="1907" spans="1:13" hidden="1" x14ac:dyDescent="0.25">
      <c r="A1907" t="s">
        <v>75</v>
      </c>
      <c r="B1907" t="s">
        <v>138</v>
      </c>
      <c r="C1907" s="2">
        <v>45653</v>
      </c>
      <c r="D1907" s="91">
        <v>0</v>
      </c>
      <c r="E1907" t="s">
        <v>37</v>
      </c>
      <c r="F1907">
        <v>4045988</v>
      </c>
      <c r="G1907" t="s">
        <v>252</v>
      </c>
      <c r="H1907">
        <v>0</v>
      </c>
      <c r="I1907">
        <v>0</v>
      </c>
      <c r="J1907">
        <v>0</v>
      </c>
      <c r="M1907"/>
    </row>
    <row r="1908" spans="1:13" hidden="1" x14ac:dyDescent="0.25">
      <c r="A1908" t="s">
        <v>75</v>
      </c>
      <c r="B1908" t="s">
        <v>144</v>
      </c>
      <c r="C1908" s="2">
        <v>45653</v>
      </c>
      <c r="D1908" s="91">
        <v>0</v>
      </c>
      <c r="E1908" t="s">
        <v>37</v>
      </c>
      <c r="F1908">
        <v>4045989</v>
      </c>
      <c r="G1908" t="s">
        <v>252</v>
      </c>
      <c r="H1908">
        <v>0</v>
      </c>
      <c r="I1908">
        <v>0</v>
      </c>
      <c r="J1908">
        <v>0</v>
      </c>
      <c r="M1908"/>
    </row>
    <row r="1909" spans="1:13" hidden="1" x14ac:dyDescent="0.25">
      <c r="A1909" t="s">
        <v>44</v>
      </c>
      <c r="B1909" t="s">
        <v>18</v>
      </c>
      <c r="C1909" s="2">
        <v>45653</v>
      </c>
      <c r="D1909" s="91">
        <v>3.75</v>
      </c>
      <c r="E1909" t="s">
        <v>20</v>
      </c>
      <c r="F1909">
        <v>4045992</v>
      </c>
      <c r="G1909" t="s">
        <v>252</v>
      </c>
      <c r="H1909">
        <v>3.75</v>
      </c>
      <c r="I1909">
        <v>0</v>
      </c>
      <c r="J1909">
        <v>0</v>
      </c>
      <c r="M1909"/>
    </row>
    <row r="1910" spans="1:13" hidden="1" x14ac:dyDescent="0.25">
      <c r="A1910" t="s">
        <v>44</v>
      </c>
      <c r="B1910" t="s">
        <v>117</v>
      </c>
      <c r="C1910" s="2">
        <v>45653</v>
      </c>
      <c r="D1910" s="91">
        <v>0</v>
      </c>
      <c r="E1910" t="s">
        <v>23</v>
      </c>
      <c r="F1910">
        <v>4045993</v>
      </c>
      <c r="G1910" t="s">
        <v>252</v>
      </c>
      <c r="H1910">
        <v>3.75</v>
      </c>
      <c r="I1910">
        <v>1</v>
      </c>
      <c r="J1910">
        <v>3.75</v>
      </c>
      <c r="M1910"/>
    </row>
    <row r="1911" spans="1:13" hidden="1" x14ac:dyDescent="0.25">
      <c r="A1911" t="s">
        <v>44</v>
      </c>
      <c r="B1911" t="s">
        <v>45</v>
      </c>
      <c r="C1911" s="2">
        <v>45653</v>
      </c>
      <c r="D1911" s="91">
        <v>0</v>
      </c>
      <c r="E1911" t="s">
        <v>23</v>
      </c>
      <c r="F1911">
        <v>4046002</v>
      </c>
      <c r="G1911" t="s">
        <v>252</v>
      </c>
      <c r="H1911">
        <v>3.75</v>
      </c>
      <c r="I1911">
        <v>1</v>
      </c>
      <c r="J1911">
        <v>3.75</v>
      </c>
      <c r="M1911"/>
    </row>
    <row r="1912" spans="1:13" hidden="1" x14ac:dyDescent="0.25">
      <c r="A1912" t="s">
        <v>73</v>
      </c>
      <c r="B1912" t="s">
        <v>21</v>
      </c>
      <c r="C1912" s="2">
        <v>45653</v>
      </c>
      <c r="D1912" s="91">
        <v>0</v>
      </c>
      <c r="E1912" t="s">
        <v>23</v>
      </c>
      <c r="F1912">
        <v>4046006</v>
      </c>
      <c r="G1912" t="s">
        <v>252</v>
      </c>
      <c r="H1912">
        <v>0</v>
      </c>
      <c r="I1912">
        <v>0</v>
      </c>
      <c r="J1912">
        <v>0</v>
      </c>
      <c r="M1912"/>
    </row>
    <row r="1913" spans="1:13" hidden="1" x14ac:dyDescent="0.25">
      <c r="A1913" t="s">
        <v>44</v>
      </c>
      <c r="B1913" t="s">
        <v>45</v>
      </c>
      <c r="C1913" s="2">
        <v>45653</v>
      </c>
      <c r="D1913" s="91">
        <v>0</v>
      </c>
      <c r="E1913" t="s">
        <v>23</v>
      </c>
      <c r="F1913">
        <v>4046007</v>
      </c>
      <c r="G1913" t="s">
        <v>252</v>
      </c>
      <c r="H1913">
        <v>3.75</v>
      </c>
      <c r="I1913">
        <v>1</v>
      </c>
      <c r="J1913">
        <v>3.75</v>
      </c>
      <c r="M1913"/>
    </row>
    <row r="1914" spans="1:13" hidden="1" x14ac:dyDescent="0.25">
      <c r="A1914" t="s">
        <v>44</v>
      </c>
      <c r="B1914" t="s">
        <v>45</v>
      </c>
      <c r="C1914" s="2">
        <v>45653</v>
      </c>
      <c r="D1914" s="91">
        <v>0</v>
      </c>
      <c r="E1914" t="s">
        <v>23</v>
      </c>
      <c r="F1914">
        <v>4046008</v>
      </c>
      <c r="G1914" t="s">
        <v>252</v>
      </c>
      <c r="H1914">
        <v>3.75</v>
      </c>
      <c r="I1914">
        <v>1</v>
      </c>
      <c r="J1914">
        <v>3.75</v>
      </c>
      <c r="M1914"/>
    </row>
    <row r="1915" spans="1:13" hidden="1" x14ac:dyDescent="0.25">
      <c r="A1915" t="s">
        <v>44</v>
      </c>
      <c r="B1915" t="s">
        <v>45</v>
      </c>
      <c r="C1915" s="2">
        <v>45653</v>
      </c>
      <c r="D1915" s="91">
        <v>0</v>
      </c>
      <c r="E1915" t="s">
        <v>23</v>
      </c>
      <c r="F1915">
        <v>4046009</v>
      </c>
      <c r="G1915" t="s">
        <v>252</v>
      </c>
      <c r="H1915">
        <v>3.75</v>
      </c>
      <c r="I1915">
        <v>1</v>
      </c>
      <c r="J1915">
        <v>3.75</v>
      </c>
      <c r="M1915"/>
    </row>
    <row r="1916" spans="1:13" hidden="1" x14ac:dyDescent="0.25">
      <c r="A1916" t="s">
        <v>73</v>
      </c>
      <c r="B1916" t="s">
        <v>142</v>
      </c>
      <c r="C1916" s="2">
        <v>45653</v>
      </c>
      <c r="D1916" s="91">
        <v>5</v>
      </c>
      <c r="E1916" t="s">
        <v>23</v>
      </c>
      <c r="F1916">
        <v>4046013</v>
      </c>
      <c r="G1916" t="s">
        <v>252</v>
      </c>
      <c r="H1916">
        <v>5</v>
      </c>
      <c r="I1916">
        <v>0</v>
      </c>
      <c r="J1916">
        <v>0</v>
      </c>
      <c r="M1916"/>
    </row>
    <row r="1917" spans="1:13" hidden="1" x14ac:dyDescent="0.25">
      <c r="A1917" t="s">
        <v>73</v>
      </c>
      <c r="B1917" t="s">
        <v>136</v>
      </c>
      <c r="C1917" s="2">
        <v>45653</v>
      </c>
      <c r="D1917" s="91">
        <v>5</v>
      </c>
      <c r="E1917" t="s">
        <v>23</v>
      </c>
      <c r="F1917">
        <v>4046014</v>
      </c>
      <c r="G1917" t="s">
        <v>252</v>
      </c>
      <c r="H1917">
        <v>5</v>
      </c>
      <c r="I1917">
        <v>0</v>
      </c>
      <c r="J1917">
        <v>0</v>
      </c>
      <c r="M1917"/>
    </row>
    <row r="1918" spans="1:13" hidden="1" x14ac:dyDescent="0.25">
      <c r="A1918" t="s">
        <v>73</v>
      </c>
      <c r="B1918" t="s">
        <v>21</v>
      </c>
      <c r="C1918" s="2">
        <v>45653</v>
      </c>
      <c r="D1918" s="91">
        <v>0</v>
      </c>
      <c r="E1918" t="s">
        <v>23</v>
      </c>
      <c r="F1918">
        <v>4046016</v>
      </c>
      <c r="G1918" t="s">
        <v>252</v>
      </c>
      <c r="H1918">
        <v>0</v>
      </c>
      <c r="I1918">
        <v>0</v>
      </c>
      <c r="J1918">
        <v>0</v>
      </c>
      <c r="M1918"/>
    </row>
    <row r="1919" spans="1:13" hidden="1" x14ac:dyDescent="0.25">
      <c r="A1919" t="s">
        <v>44</v>
      </c>
      <c r="B1919" t="s">
        <v>134</v>
      </c>
      <c r="C1919" s="2">
        <v>45653</v>
      </c>
      <c r="D1919" s="91">
        <v>3.75</v>
      </c>
      <c r="E1919" t="s">
        <v>23</v>
      </c>
      <c r="F1919">
        <v>4046020</v>
      </c>
      <c r="G1919" t="s">
        <v>252</v>
      </c>
      <c r="H1919">
        <v>3.75</v>
      </c>
      <c r="I1919">
        <v>0</v>
      </c>
      <c r="J1919">
        <v>0</v>
      </c>
      <c r="M1919"/>
    </row>
    <row r="1920" spans="1:13" hidden="1" x14ac:dyDescent="0.25">
      <c r="A1920" t="s">
        <v>44</v>
      </c>
      <c r="B1920" t="s">
        <v>117</v>
      </c>
      <c r="C1920" s="2">
        <v>45653</v>
      </c>
      <c r="D1920" s="91">
        <v>0</v>
      </c>
      <c r="E1920" t="s">
        <v>23</v>
      </c>
      <c r="F1920">
        <v>4046021</v>
      </c>
      <c r="G1920" t="s">
        <v>252</v>
      </c>
      <c r="H1920">
        <v>3.75</v>
      </c>
      <c r="I1920">
        <v>1</v>
      </c>
      <c r="J1920">
        <v>3.75</v>
      </c>
      <c r="M1920"/>
    </row>
    <row r="1921" spans="1:13" hidden="1" x14ac:dyDescent="0.25">
      <c r="A1921" t="s">
        <v>44</v>
      </c>
      <c r="B1921" t="s">
        <v>117</v>
      </c>
      <c r="C1921" s="2">
        <v>45653</v>
      </c>
      <c r="D1921" s="91">
        <v>0</v>
      </c>
      <c r="E1921" t="s">
        <v>23</v>
      </c>
      <c r="F1921">
        <v>4046027</v>
      </c>
      <c r="G1921" t="s">
        <v>252</v>
      </c>
      <c r="H1921">
        <v>3.75</v>
      </c>
      <c r="I1921">
        <v>1</v>
      </c>
      <c r="J1921">
        <v>3.75</v>
      </c>
      <c r="M1921"/>
    </row>
    <row r="1922" spans="1:13" hidden="1" x14ac:dyDescent="0.25">
      <c r="A1922" t="s">
        <v>44</v>
      </c>
      <c r="B1922" t="s">
        <v>117</v>
      </c>
      <c r="C1922" s="2">
        <v>45653</v>
      </c>
      <c r="D1922" s="91">
        <v>0</v>
      </c>
      <c r="E1922" t="s">
        <v>23</v>
      </c>
      <c r="F1922">
        <v>4046028</v>
      </c>
      <c r="G1922" t="s">
        <v>252</v>
      </c>
      <c r="H1922">
        <v>3.75</v>
      </c>
      <c r="I1922">
        <v>1</v>
      </c>
      <c r="J1922">
        <v>3.75</v>
      </c>
      <c r="M1922"/>
    </row>
    <row r="1923" spans="1:13" hidden="1" x14ac:dyDescent="0.25">
      <c r="A1923" t="s">
        <v>44</v>
      </c>
      <c r="B1923" t="s">
        <v>145</v>
      </c>
      <c r="C1923" s="2">
        <v>45653</v>
      </c>
      <c r="D1923" s="91">
        <v>3.75</v>
      </c>
      <c r="E1923" t="s">
        <v>23</v>
      </c>
      <c r="F1923">
        <v>4046031</v>
      </c>
      <c r="G1923" t="s">
        <v>252</v>
      </c>
      <c r="H1923">
        <v>3.75</v>
      </c>
      <c r="I1923">
        <v>0</v>
      </c>
      <c r="J1923">
        <v>0</v>
      </c>
      <c r="M1923"/>
    </row>
    <row r="1924" spans="1:13" hidden="1" x14ac:dyDescent="0.25">
      <c r="A1924" t="s">
        <v>44</v>
      </c>
      <c r="B1924" t="s">
        <v>45</v>
      </c>
      <c r="C1924" s="2">
        <v>45653</v>
      </c>
      <c r="D1924" s="91">
        <v>0</v>
      </c>
      <c r="E1924" t="s">
        <v>23</v>
      </c>
      <c r="F1924">
        <v>4046032</v>
      </c>
      <c r="G1924" t="s">
        <v>252</v>
      </c>
      <c r="H1924">
        <v>3.75</v>
      </c>
      <c r="I1924">
        <v>1</v>
      </c>
      <c r="J1924">
        <v>3.75</v>
      </c>
      <c r="M1924"/>
    </row>
    <row r="1925" spans="1:13" hidden="1" x14ac:dyDescent="0.25">
      <c r="A1925" t="s">
        <v>73</v>
      </c>
      <c r="B1925" t="s">
        <v>142</v>
      </c>
      <c r="C1925" s="2">
        <v>45653</v>
      </c>
      <c r="D1925" s="91">
        <v>0</v>
      </c>
      <c r="E1925" t="s">
        <v>23</v>
      </c>
      <c r="F1925">
        <v>4046039</v>
      </c>
      <c r="G1925" t="s">
        <v>252</v>
      </c>
      <c r="H1925">
        <v>0</v>
      </c>
      <c r="I1925">
        <v>0</v>
      </c>
      <c r="J1925">
        <v>0</v>
      </c>
      <c r="M1925"/>
    </row>
    <row r="1926" spans="1:13" hidden="1" x14ac:dyDescent="0.25">
      <c r="A1926" t="s">
        <v>73</v>
      </c>
      <c r="B1926" t="s">
        <v>18</v>
      </c>
      <c r="C1926" s="2">
        <v>45653</v>
      </c>
      <c r="D1926" s="91">
        <v>0</v>
      </c>
      <c r="E1926" t="s">
        <v>23</v>
      </c>
      <c r="F1926">
        <v>4046046</v>
      </c>
      <c r="G1926" t="s">
        <v>252</v>
      </c>
      <c r="H1926">
        <v>0</v>
      </c>
      <c r="I1926">
        <v>0</v>
      </c>
      <c r="J1926">
        <v>0</v>
      </c>
      <c r="M1926"/>
    </row>
    <row r="1927" spans="1:13" hidden="1" x14ac:dyDescent="0.25">
      <c r="A1927" t="s">
        <v>73</v>
      </c>
      <c r="B1927" t="s">
        <v>142</v>
      </c>
      <c r="C1927" s="2">
        <v>45653</v>
      </c>
      <c r="D1927" s="91">
        <v>0</v>
      </c>
      <c r="E1927" t="s">
        <v>23</v>
      </c>
      <c r="F1927">
        <v>4046050</v>
      </c>
      <c r="G1927" t="s">
        <v>252</v>
      </c>
      <c r="H1927">
        <v>0</v>
      </c>
      <c r="I1927">
        <v>0</v>
      </c>
      <c r="J1927">
        <v>0</v>
      </c>
      <c r="M1927"/>
    </row>
    <row r="1928" spans="1:13" hidden="1" x14ac:dyDescent="0.25">
      <c r="A1928" t="s">
        <v>75</v>
      </c>
      <c r="B1928" t="s">
        <v>21</v>
      </c>
      <c r="C1928" s="2">
        <v>45653</v>
      </c>
      <c r="D1928" s="91">
        <v>5.5</v>
      </c>
      <c r="E1928" t="s">
        <v>23</v>
      </c>
      <c r="F1928">
        <v>4046053</v>
      </c>
      <c r="G1928" t="s">
        <v>252</v>
      </c>
      <c r="H1928">
        <v>5.5</v>
      </c>
      <c r="I1928">
        <v>0</v>
      </c>
      <c r="J1928">
        <v>0</v>
      </c>
      <c r="M1928"/>
    </row>
    <row r="1929" spans="1:13" hidden="1" x14ac:dyDescent="0.25">
      <c r="A1929" t="s">
        <v>75</v>
      </c>
      <c r="B1929" t="s">
        <v>18</v>
      </c>
      <c r="C1929" s="2">
        <v>45653</v>
      </c>
      <c r="D1929" s="91">
        <v>5</v>
      </c>
      <c r="E1929" t="s">
        <v>23</v>
      </c>
      <c r="F1929">
        <v>4046054</v>
      </c>
      <c r="G1929" t="s">
        <v>252</v>
      </c>
      <c r="H1929">
        <v>5</v>
      </c>
      <c r="I1929">
        <v>0</v>
      </c>
      <c r="J1929">
        <v>0</v>
      </c>
      <c r="M1929"/>
    </row>
    <row r="1930" spans="1:13" hidden="1" x14ac:dyDescent="0.25">
      <c r="A1930" t="s">
        <v>44</v>
      </c>
      <c r="B1930" t="s">
        <v>145</v>
      </c>
      <c r="C1930" s="2">
        <v>45653</v>
      </c>
      <c r="D1930" s="91">
        <v>0</v>
      </c>
      <c r="E1930" t="s">
        <v>23</v>
      </c>
      <c r="F1930">
        <v>4046061</v>
      </c>
      <c r="G1930" t="s">
        <v>252</v>
      </c>
      <c r="H1930">
        <v>3.75</v>
      </c>
      <c r="I1930">
        <v>1</v>
      </c>
      <c r="J1930">
        <v>3.75</v>
      </c>
      <c r="M1930"/>
    </row>
    <row r="1931" spans="1:13" hidden="1" x14ac:dyDescent="0.25">
      <c r="A1931" t="s">
        <v>44</v>
      </c>
      <c r="B1931" t="s">
        <v>18</v>
      </c>
      <c r="C1931" s="2">
        <v>45653</v>
      </c>
      <c r="D1931" s="91">
        <v>0</v>
      </c>
      <c r="E1931" t="s">
        <v>20</v>
      </c>
      <c r="F1931">
        <v>4046062</v>
      </c>
      <c r="G1931" t="s">
        <v>252</v>
      </c>
      <c r="H1931">
        <v>3.75</v>
      </c>
      <c r="I1931">
        <v>1</v>
      </c>
      <c r="J1931">
        <v>3.75</v>
      </c>
      <c r="M1931"/>
    </row>
    <row r="1932" spans="1:13" hidden="1" x14ac:dyDescent="0.25">
      <c r="A1932" t="s">
        <v>73</v>
      </c>
      <c r="B1932" t="s">
        <v>18</v>
      </c>
      <c r="C1932" s="2">
        <v>45653</v>
      </c>
      <c r="D1932" s="91">
        <v>0</v>
      </c>
      <c r="E1932" t="s">
        <v>23</v>
      </c>
      <c r="F1932">
        <v>4046069</v>
      </c>
      <c r="G1932" t="s">
        <v>252</v>
      </c>
      <c r="H1932">
        <v>0</v>
      </c>
      <c r="I1932">
        <v>0</v>
      </c>
      <c r="J1932">
        <v>0</v>
      </c>
      <c r="M1932"/>
    </row>
    <row r="1933" spans="1:13" hidden="1" x14ac:dyDescent="0.25">
      <c r="A1933" t="s">
        <v>73</v>
      </c>
      <c r="B1933" t="s">
        <v>18</v>
      </c>
      <c r="C1933" s="2">
        <v>45653</v>
      </c>
      <c r="D1933" s="91">
        <v>0</v>
      </c>
      <c r="E1933" t="s">
        <v>23</v>
      </c>
      <c r="F1933">
        <v>4046070</v>
      </c>
      <c r="G1933" t="s">
        <v>252</v>
      </c>
      <c r="H1933">
        <v>0</v>
      </c>
      <c r="I1933">
        <v>0</v>
      </c>
      <c r="J1933">
        <v>0</v>
      </c>
      <c r="M1933"/>
    </row>
    <row r="1934" spans="1:13" hidden="1" x14ac:dyDescent="0.25">
      <c r="A1934" t="s">
        <v>73</v>
      </c>
      <c r="B1934" t="s">
        <v>136</v>
      </c>
      <c r="C1934" s="2">
        <v>45653</v>
      </c>
      <c r="D1934" s="91">
        <v>0</v>
      </c>
      <c r="E1934" t="s">
        <v>23</v>
      </c>
      <c r="F1934">
        <v>4046075</v>
      </c>
      <c r="G1934" t="s">
        <v>252</v>
      </c>
      <c r="H1934">
        <v>0</v>
      </c>
      <c r="I1934">
        <v>0</v>
      </c>
      <c r="J1934">
        <v>0</v>
      </c>
      <c r="M1934"/>
    </row>
    <row r="1935" spans="1:13" hidden="1" x14ac:dyDescent="0.25">
      <c r="A1935" t="s">
        <v>73</v>
      </c>
      <c r="B1935" t="s">
        <v>18</v>
      </c>
      <c r="C1935" s="2">
        <v>45653</v>
      </c>
      <c r="D1935" s="91">
        <v>5</v>
      </c>
      <c r="E1935" t="s">
        <v>23</v>
      </c>
      <c r="F1935">
        <v>4046081</v>
      </c>
      <c r="G1935" t="s">
        <v>252</v>
      </c>
      <c r="H1935">
        <v>5</v>
      </c>
      <c r="I1935">
        <v>0</v>
      </c>
      <c r="J1935">
        <v>0</v>
      </c>
      <c r="M1935"/>
    </row>
    <row r="1936" spans="1:13" hidden="1" x14ac:dyDescent="0.25">
      <c r="A1936" t="s">
        <v>75</v>
      </c>
      <c r="B1936" t="s">
        <v>133</v>
      </c>
      <c r="C1936" s="2">
        <v>45653</v>
      </c>
      <c r="D1936" s="91">
        <v>0</v>
      </c>
      <c r="E1936" t="s">
        <v>23</v>
      </c>
      <c r="F1936">
        <v>4046083</v>
      </c>
      <c r="G1936" t="s">
        <v>252</v>
      </c>
      <c r="H1936">
        <v>0</v>
      </c>
      <c r="I1936">
        <v>0</v>
      </c>
      <c r="J1936">
        <v>0</v>
      </c>
      <c r="M1936"/>
    </row>
    <row r="1937" spans="1:13" hidden="1" x14ac:dyDescent="0.25">
      <c r="A1937" t="s">
        <v>75</v>
      </c>
      <c r="B1937" t="s">
        <v>18</v>
      </c>
      <c r="C1937" s="2">
        <v>45653</v>
      </c>
      <c r="D1937" s="91">
        <v>0</v>
      </c>
      <c r="E1937" t="s">
        <v>23</v>
      </c>
      <c r="F1937">
        <v>4046084</v>
      </c>
      <c r="G1937" t="s">
        <v>252</v>
      </c>
      <c r="H1937">
        <v>0</v>
      </c>
      <c r="I1937">
        <v>0</v>
      </c>
      <c r="J1937">
        <v>0</v>
      </c>
      <c r="K1937" s="91"/>
      <c r="M1937"/>
    </row>
    <row r="1938" spans="1:13" hidden="1" x14ac:dyDescent="0.25">
      <c r="A1938" t="s">
        <v>73</v>
      </c>
      <c r="B1938" t="s">
        <v>144</v>
      </c>
      <c r="C1938" s="2">
        <v>45653</v>
      </c>
      <c r="D1938" s="91">
        <v>0</v>
      </c>
      <c r="E1938" t="s">
        <v>37</v>
      </c>
      <c r="F1938">
        <v>4046093</v>
      </c>
      <c r="G1938" t="s">
        <v>252</v>
      </c>
      <c r="H1938">
        <v>0</v>
      </c>
      <c r="I1938">
        <v>0</v>
      </c>
      <c r="J1938">
        <v>0</v>
      </c>
      <c r="K1938" s="91"/>
      <c r="M1938"/>
    </row>
    <row r="1939" spans="1:13" hidden="1" x14ac:dyDescent="0.25">
      <c r="A1939" t="s">
        <v>73</v>
      </c>
      <c r="B1939" t="s">
        <v>21</v>
      </c>
      <c r="C1939" s="2">
        <v>45653</v>
      </c>
      <c r="D1939" s="91">
        <v>0</v>
      </c>
      <c r="E1939" t="s">
        <v>23</v>
      </c>
      <c r="F1939">
        <v>4046094</v>
      </c>
      <c r="G1939" t="s">
        <v>252</v>
      </c>
      <c r="H1939">
        <v>0</v>
      </c>
      <c r="I1939">
        <v>0</v>
      </c>
      <c r="J1939">
        <v>0</v>
      </c>
      <c r="K1939" s="91"/>
      <c r="M1939"/>
    </row>
    <row r="1940" spans="1:13" hidden="1" x14ac:dyDescent="0.25">
      <c r="A1940" t="s">
        <v>44</v>
      </c>
      <c r="B1940" t="s">
        <v>132</v>
      </c>
      <c r="C1940" s="2">
        <v>45650</v>
      </c>
      <c r="D1940" s="91">
        <v>3.75</v>
      </c>
      <c r="E1940" t="s">
        <v>23</v>
      </c>
      <c r="F1940">
        <v>4046097</v>
      </c>
      <c r="G1940" t="s">
        <v>252</v>
      </c>
      <c r="H1940">
        <v>3.75</v>
      </c>
      <c r="I1940">
        <v>0</v>
      </c>
      <c r="J1940">
        <v>0</v>
      </c>
      <c r="K1940" s="91"/>
      <c r="M1940"/>
    </row>
    <row r="1941" spans="1:13" hidden="1" x14ac:dyDescent="0.25">
      <c r="A1941" t="s">
        <v>44</v>
      </c>
      <c r="B1941" t="s">
        <v>18</v>
      </c>
      <c r="C1941" s="2">
        <v>45650</v>
      </c>
      <c r="D1941" s="91">
        <v>3.75</v>
      </c>
      <c r="E1941" t="s">
        <v>20</v>
      </c>
      <c r="F1941">
        <v>4046098</v>
      </c>
      <c r="G1941" t="s">
        <v>252</v>
      </c>
      <c r="H1941">
        <v>3.75</v>
      </c>
      <c r="I1941">
        <v>0</v>
      </c>
      <c r="J1941">
        <v>0</v>
      </c>
      <c r="K1941" s="91"/>
      <c r="M1941"/>
    </row>
    <row r="1942" spans="1:13" hidden="1" x14ac:dyDescent="0.25">
      <c r="A1942" t="s">
        <v>75</v>
      </c>
      <c r="B1942" t="s">
        <v>135</v>
      </c>
      <c r="C1942" s="2">
        <v>45647</v>
      </c>
      <c r="D1942" s="91">
        <v>3.75</v>
      </c>
      <c r="E1942" t="s">
        <v>23</v>
      </c>
      <c r="F1942">
        <v>4046099</v>
      </c>
      <c r="G1942" t="s">
        <v>252</v>
      </c>
      <c r="H1942">
        <v>3.75</v>
      </c>
      <c r="I1942">
        <v>0</v>
      </c>
      <c r="J1942">
        <v>0</v>
      </c>
      <c r="K1942" s="91"/>
      <c r="M1942"/>
    </row>
    <row r="1943" spans="1:13" x14ac:dyDescent="0.25">
      <c r="A1943" t="s">
        <v>44</v>
      </c>
      <c r="B1943" t="s">
        <v>132</v>
      </c>
      <c r="C1943" s="2">
        <v>45648</v>
      </c>
      <c r="D1943" s="91">
        <v>3.75</v>
      </c>
      <c r="E1943" t="s">
        <v>23</v>
      </c>
      <c r="F1943">
        <v>4046100</v>
      </c>
      <c r="G1943" t="s">
        <v>252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44</v>
      </c>
      <c r="B1944" t="s">
        <v>132</v>
      </c>
      <c r="C1944" s="2">
        <v>45648</v>
      </c>
      <c r="D1944" s="91">
        <v>0</v>
      </c>
      <c r="E1944" t="s">
        <v>23</v>
      </c>
      <c r="F1944">
        <v>4046101</v>
      </c>
      <c r="G1944" t="s">
        <v>252</v>
      </c>
      <c r="H1944">
        <v>3.75</v>
      </c>
      <c r="I1944">
        <v>1</v>
      </c>
      <c r="J1944">
        <v>3.75</v>
      </c>
      <c r="K1944" s="91"/>
      <c r="M1944"/>
    </row>
    <row r="1945" spans="1:13" hidden="1" x14ac:dyDescent="0.25">
      <c r="A1945" t="s">
        <v>44</v>
      </c>
      <c r="B1945" t="s">
        <v>18</v>
      </c>
      <c r="C1945" s="2">
        <v>45653</v>
      </c>
      <c r="D1945" s="91">
        <v>0</v>
      </c>
      <c r="E1945" t="s">
        <v>20</v>
      </c>
      <c r="F1945">
        <v>4046102</v>
      </c>
      <c r="G1945" t="s">
        <v>252</v>
      </c>
      <c r="H1945">
        <v>3.75</v>
      </c>
      <c r="I1945">
        <v>1</v>
      </c>
      <c r="J1945">
        <v>3.75</v>
      </c>
      <c r="K1945" s="91"/>
      <c r="M1945"/>
    </row>
    <row r="1946" spans="1:13" hidden="1" x14ac:dyDescent="0.25">
      <c r="A1946" t="s">
        <v>44</v>
      </c>
      <c r="B1946" t="s">
        <v>18</v>
      </c>
      <c r="C1946" s="2">
        <v>45653</v>
      </c>
      <c r="D1946" s="91">
        <v>0</v>
      </c>
      <c r="E1946" t="s">
        <v>20</v>
      </c>
      <c r="F1946">
        <v>4046103</v>
      </c>
      <c r="G1946" t="s">
        <v>252</v>
      </c>
      <c r="H1946">
        <v>3.75</v>
      </c>
      <c r="I1946">
        <v>1</v>
      </c>
      <c r="J1946">
        <v>3.75</v>
      </c>
      <c r="K1946" s="91"/>
      <c r="M1946"/>
    </row>
    <row r="1947" spans="1:13" hidden="1" x14ac:dyDescent="0.25">
      <c r="A1947" t="s">
        <v>75</v>
      </c>
      <c r="B1947" t="s">
        <v>18</v>
      </c>
      <c r="C1947" s="2">
        <v>45652</v>
      </c>
      <c r="D1947" s="91">
        <v>5</v>
      </c>
      <c r="E1947" t="s">
        <v>20</v>
      </c>
      <c r="F1947">
        <v>4046105</v>
      </c>
      <c r="G1947" t="s">
        <v>252</v>
      </c>
      <c r="H1947">
        <v>5</v>
      </c>
      <c r="I1947">
        <v>0</v>
      </c>
      <c r="J1947">
        <v>0</v>
      </c>
      <c r="K1947" s="91"/>
      <c r="M1947"/>
    </row>
    <row r="1948" spans="1:13" hidden="1" x14ac:dyDescent="0.25">
      <c r="A1948" t="s">
        <v>75</v>
      </c>
      <c r="B1948" t="s">
        <v>21</v>
      </c>
      <c r="C1948" s="2">
        <v>45650</v>
      </c>
      <c r="D1948" s="91">
        <v>5.5</v>
      </c>
      <c r="E1948" t="s">
        <v>23</v>
      </c>
      <c r="F1948">
        <v>4046108</v>
      </c>
      <c r="G1948" t="s">
        <v>252</v>
      </c>
      <c r="H1948">
        <v>5.5</v>
      </c>
      <c r="I1948">
        <v>0</v>
      </c>
      <c r="J1948">
        <v>0</v>
      </c>
      <c r="K1948" s="91"/>
      <c r="M1948"/>
    </row>
    <row r="1949" spans="1:13" hidden="1" x14ac:dyDescent="0.25">
      <c r="A1949" t="s">
        <v>75</v>
      </c>
      <c r="B1949" t="s">
        <v>133</v>
      </c>
      <c r="C1949" s="2">
        <v>45653</v>
      </c>
      <c r="D1949" s="91">
        <v>5.5</v>
      </c>
      <c r="E1949" t="s">
        <v>23</v>
      </c>
      <c r="F1949">
        <v>4046109</v>
      </c>
      <c r="G1949" t="s">
        <v>252</v>
      </c>
      <c r="H1949">
        <v>5.5</v>
      </c>
      <c r="I1949">
        <v>0</v>
      </c>
      <c r="J1949">
        <v>0</v>
      </c>
      <c r="K1949" s="91"/>
      <c r="M1949"/>
    </row>
    <row r="1950" spans="1:13" hidden="1" x14ac:dyDescent="0.25">
      <c r="A1950" t="s">
        <v>75</v>
      </c>
      <c r="B1950" t="s">
        <v>18</v>
      </c>
      <c r="C1950" s="2">
        <v>45649</v>
      </c>
      <c r="D1950" s="91">
        <v>0</v>
      </c>
      <c r="E1950" t="s">
        <v>23</v>
      </c>
      <c r="F1950">
        <v>4046110</v>
      </c>
      <c r="G1950" t="s">
        <v>252</v>
      </c>
      <c r="H1950">
        <v>0</v>
      </c>
      <c r="I1950">
        <v>0</v>
      </c>
      <c r="J1950">
        <v>0</v>
      </c>
      <c r="K1950" s="91"/>
      <c r="M1950"/>
    </row>
    <row r="1951" spans="1:13" hidden="1" x14ac:dyDescent="0.25">
      <c r="A1951" t="s">
        <v>75</v>
      </c>
      <c r="B1951" t="s">
        <v>136</v>
      </c>
      <c r="C1951" s="2">
        <v>45650</v>
      </c>
      <c r="D1951" s="91">
        <v>0</v>
      </c>
      <c r="E1951" t="s">
        <v>23</v>
      </c>
      <c r="F1951">
        <v>4046111</v>
      </c>
      <c r="G1951" t="s">
        <v>252</v>
      </c>
      <c r="H1951">
        <v>0</v>
      </c>
      <c r="I1951">
        <v>0</v>
      </c>
      <c r="J1951">
        <v>0</v>
      </c>
      <c r="K1951" s="91"/>
      <c r="M1951"/>
    </row>
    <row r="1952" spans="1:13" hidden="1" x14ac:dyDescent="0.25">
      <c r="A1952" t="s">
        <v>75</v>
      </c>
      <c r="B1952" t="s">
        <v>135</v>
      </c>
      <c r="C1952" s="2">
        <v>45653</v>
      </c>
      <c r="D1952" s="91">
        <v>0</v>
      </c>
      <c r="E1952" t="s">
        <v>23</v>
      </c>
      <c r="F1952">
        <v>4046112</v>
      </c>
      <c r="G1952" t="s">
        <v>252</v>
      </c>
      <c r="H1952">
        <v>0</v>
      </c>
      <c r="I1952">
        <v>0</v>
      </c>
      <c r="J1952">
        <v>0</v>
      </c>
      <c r="K1952" s="91"/>
      <c r="M1952"/>
    </row>
    <row r="1953" spans="1:13" hidden="1" x14ac:dyDescent="0.25">
      <c r="A1953" t="s">
        <v>44</v>
      </c>
      <c r="B1953" t="s">
        <v>18</v>
      </c>
      <c r="C1953" s="2">
        <v>45649</v>
      </c>
      <c r="D1953" s="91">
        <v>0</v>
      </c>
      <c r="E1953" t="s">
        <v>20</v>
      </c>
      <c r="F1953">
        <v>4046129</v>
      </c>
      <c r="G1953" t="s">
        <v>252</v>
      </c>
      <c r="H1953">
        <v>3.75</v>
      </c>
      <c r="I1953">
        <v>1</v>
      </c>
      <c r="J1953">
        <v>3.75</v>
      </c>
      <c r="K1953" s="91"/>
      <c r="M1953"/>
    </row>
    <row r="1954" spans="1:13" hidden="1" x14ac:dyDescent="0.25">
      <c r="A1954" t="s">
        <v>44</v>
      </c>
      <c r="B1954" t="s">
        <v>117</v>
      </c>
      <c r="C1954" s="2">
        <v>45650</v>
      </c>
      <c r="D1954" s="91">
        <v>0</v>
      </c>
      <c r="E1954" t="s">
        <v>23</v>
      </c>
      <c r="F1954">
        <v>4046134</v>
      </c>
      <c r="G1954" t="s">
        <v>252</v>
      </c>
      <c r="H1954">
        <v>3.75</v>
      </c>
      <c r="I1954">
        <v>1</v>
      </c>
      <c r="J1954">
        <v>3.75</v>
      </c>
      <c r="K1954" s="91"/>
      <c r="M1954"/>
    </row>
    <row r="1955" spans="1:13" hidden="1" x14ac:dyDescent="0.25">
      <c r="A1955" t="s">
        <v>44</v>
      </c>
      <c r="B1955" t="s">
        <v>117</v>
      </c>
      <c r="C1955" s="2">
        <v>45652</v>
      </c>
      <c r="D1955" s="91">
        <v>0</v>
      </c>
      <c r="E1955" t="s">
        <v>23</v>
      </c>
      <c r="F1955">
        <v>4046136</v>
      </c>
      <c r="G1955" t="s">
        <v>252</v>
      </c>
      <c r="H1955">
        <v>3.75</v>
      </c>
      <c r="I1955">
        <v>1</v>
      </c>
      <c r="J1955">
        <v>3.75</v>
      </c>
      <c r="K1955" s="91"/>
      <c r="M1955"/>
    </row>
    <row r="1956" spans="1:13" hidden="1" x14ac:dyDescent="0.25">
      <c r="A1956" t="s">
        <v>44</v>
      </c>
      <c r="B1956" t="s">
        <v>134</v>
      </c>
      <c r="C1956" s="2">
        <v>45649</v>
      </c>
      <c r="D1956" s="91">
        <v>0</v>
      </c>
      <c r="E1956" t="s">
        <v>23</v>
      </c>
      <c r="F1956">
        <v>4046142</v>
      </c>
      <c r="G1956" t="s">
        <v>252</v>
      </c>
      <c r="H1956">
        <v>3.75</v>
      </c>
      <c r="I1956">
        <v>1</v>
      </c>
      <c r="J1956">
        <v>3.75</v>
      </c>
      <c r="K1956" s="91"/>
      <c r="M1956"/>
    </row>
    <row r="1957" spans="1:13" hidden="1" x14ac:dyDescent="0.25">
      <c r="A1957" t="s">
        <v>75</v>
      </c>
      <c r="B1957" t="s">
        <v>65</v>
      </c>
      <c r="C1957" s="2">
        <v>45652</v>
      </c>
      <c r="D1957" s="91">
        <v>5</v>
      </c>
      <c r="E1957" t="s">
        <v>23</v>
      </c>
      <c r="F1957">
        <v>4046143</v>
      </c>
      <c r="G1957" t="s">
        <v>252</v>
      </c>
      <c r="H1957">
        <v>5</v>
      </c>
      <c r="I1957">
        <v>0</v>
      </c>
      <c r="J1957">
        <v>0</v>
      </c>
      <c r="K1957" s="91"/>
      <c r="M1957"/>
    </row>
    <row r="1958" spans="1:13" hidden="1" x14ac:dyDescent="0.25">
      <c r="A1958" t="s">
        <v>75</v>
      </c>
      <c r="B1958" t="s">
        <v>136</v>
      </c>
      <c r="C1958" s="2">
        <v>45653</v>
      </c>
      <c r="D1958" s="91">
        <v>5</v>
      </c>
      <c r="E1958" t="s">
        <v>23</v>
      </c>
      <c r="F1958">
        <v>4046144</v>
      </c>
      <c r="G1958" t="s">
        <v>252</v>
      </c>
      <c r="H1958">
        <v>5</v>
      </c>
      <c r="I1958">
        <v>0</v>
      </c>
      <c r="J1958">
        <v>0</v>
      </c>
      <c r="K1958" s="91"/>
      <c r="M1958"/>
    </row>
    <row r="1959" spans="1:13" hidden="1" x14ac:dyDescent="0.25">
      <c r="A1959" t="s">
        <v>44</v>
      </c>
      <c r="B1959" t="s">
        <v>117</v>
      </c>
      <c r="C1959" s="2">
        <v>45650</v>
      </c>
      <c r="D1959" s="91">
        <v>0</v>
      </c>
      <c r="E1959" t="s">
        <v>23</v>
      </c>
      <c r="F1959">
        <v>4046147</v>
      </c>
      <c r="G1959" t="s">
        <v>252</v>
      </c>
      <c r="H1959">
        <v>3.75</v>
      </c>
      <c r="I1959">
        <v>1</v>
      </c>
      <c r="J1959">
        <v>3.75</v>
      </c>
      <c r="K1959" s="91"/>
      <c r="M1959"/>
    </row>
    <row r="1960" spans="1:13" hidden="1" x14ac:dyDescent="0.25">
      <c r="A1960" t="s">
        <v>44</v>
      </c>
      <c r="B1960" t="s">
        <v>134</v>
      </c>
      <c r="C1960" s="2">
        <v>45652</v>
      </c>
      <c r="D1960" s="91">
        <v>0</v>
      </c>
      <c r="E1960" t="s">
        <v>23</v>
      </c>
      <c r="F1960">
        <v>4046148</v>
      </c>
      <c r="G1960" t="s">
        <v>252</v>
      </c>
      <c r="H1960">
        <v>3.75</v>
      </c>
      <c r="I1960">
        <v>1</v>
      </c>
      <c r="J1960">
        <v>3.75</v>
      </c>
      <c r="K1960" s="91"/>
      <c r="M1960"/>
    </row>
    <row r="1961" spans="1:13" hidden="1" x14ac:dyDescent="0.25">
      <c r="A1961" t="s">
        <v>44</v>
      </c>
      <c r="B1961" t="s">
        <v>117</v>
      </c>
      <c r="C1961" s="2">
        <v>45650</v>
      </c>
      <c r="D1961" s="91">
        <v>0</v>
      </c>
      <c r="E1961" t="s">
        <v>23</v>
      </c>
      <c r="F1961">
        <v>4046149</v>
      </c>
      <c r="G1961" t="s">
        <v>252</v>
      </c>
      <c r="H1961">
        <v>3.75</v>
      </c>
      <c r="I1961">
        <v>1</v>
      </c>
      <c r="J1961">
        <v>3.75</v>
      </c>
      <c r="K1961" s="91"/>
      <c r="M1961"/>
    </row>
    <row r="1962" spans="1:13" hidden="1" x14ac:dyDescent="0.25">
      <c r="A1962" t="s">
        <v>75</v>
      </c>
      <c r="B1962" t="s">
        <v>136</v>
      </c>
      <c r="C1962" s="2">
        <v>45652</v>
      </c>
      <c r="D1962" s="91">
        <v>3.75</v>
      </c>
      <c r="E1962" t="s">
        <v>37</v>
      </c>
      <c r="F1962">
        <v>4046150</v>
      </c>
      <c r="G1962" t="s">
        <v>252</v>
      </c>
      <c r="H1962">
        <v>3.75</v>
      </c>
      <c r="I1962">
        <v>0</v>
      </c>
      <c r="J1962">
        <v>0</v>
      </c>
      <c r="K1962" s="91"/>
      <c r="M1962"/>
    </row>
    <row r="1963" spans="1:13" hidden="1" x14ac:dyDescent="0.25">
      <c r="A1963" t="s">
        <v>75</v>
      </c>
      <c r="B1963" t="s">
        <v>136</v>
      </c>
      <c r="C1963" s="2">
        <v>45653</v>
      </c>
      <c r="D1963" s="91">
        <v>3.75</v>
      </c>
      <c r="E1963" t="s">
        <v>37</v>
      </c>
      <c r="F1963">
        <v>4046151</v>
      </c>
      <c r="G1963" t="s">
        <v>252</v>
      </c>
      <c r="H1963">
        <v>3.75</v>
      </c>
      <c r="I1963">
        <v>0</v>
      </c>
      <c r="J1963">
        <v>0</v>
      </c>
      <c r="K1963" s="91"/>
      <c r="M1963"/>
    </row>
    <row r="1964" spans="1:13" hidden="1" x14ac:dyDescent="0.25">
      <c r="A1964" t="s">
        <v>44</v>
      </c>
      <c r="B1964" t="s">
        <v>117</v>
      </c>
      <c r="C1964" s="2">
        <v>45652</v>
      </c>
      <c r="D1964" s="91">
        <v>0</v>
      </c>
      <c r="E1964" t="s">
        <v>23</v>
      </c>
      <c r="F1964">
        <v>4046152</v>
      </c>
      <c r="G1964" t="s">
        <v>252</v>
      </c>
      <c r="H1964">
        <v>3.75</v>
      </c>
      <c r="I1964">
        <v>1</v>
      </c>
      <c r="J1964">
        <v>3.75</v>
      </c>
      <c r="K1964" s="91"/>
      <c r="M1964"/>
    </row>
    <row r="1965" spans="1:13" hidden="1" x14ac:dyDescent="0.25">
      <c r="A1965" t="s">
        <v>73</v>
      </c>
      <c r="B1965" t="s">
        <v>135</v>
      </c>
      <c r="C1965" s="2">
        <v>45647</v>
      </c>
      <c r="D1965" s="91">
        <v>0</v>
      </c>
      <c r="E1965" t="s">
        <v>23</v>
      </c>
      <c r="F1965">
        <v>4046159</v>
      </c>
      <c r="G1965" t="s">
        <v>252</v>
      </c>
      <c r="H1965">
        <v>0</v>
      </c>
      <c r="I1965">
        <v>0</v>
      </c>
      <c r="J1965">
        <v>0</v>
      </c>
      <c r="K1965" s="91"/>
      <c r="M1965"/>
    </row>
    <row r="1966" spans="1:13" hidden="1" x14ac:dyDescent="0.25">
      <c r="A1966" t="s">
        <v>73</v>
      </c>
      <c r="B1966" t="s">
        <v>18</v>
      </c>
      <c r="C1966" s="2">
        <v>45647</v>
      </c>
      <c r="D1966" s="91">
        <v>5</v>
      </c>
      <c r="E1966" t="s">
        <v>23</v>
      </c>
      <c r="F1966">
        <v>4046160</v>
      </c>
      <c r="G1966" t="s">
        <v>252</v>
      </c>
      <c r="H1966">
        <v>5</v>
      </c>
      <c r="I1966">
        <v>0</v>
      </c>
      <c r="J1966">
        <v>0</v>
      </c>
      <c r="K1966" s="91"/>
      <c r="M1966"/>
    </row>
    <row r="1967" spans="1:13" hidden="1" x14ac:dyDescent="0.25">
      <c r="A1967" t="s">
        <v>73</v>
      </c>
      <c r="B1967" t="s">
        <v>133</v>
      </c>
      <c r="C1967" s="2">
        <v>45648</v>
      </c>
      <c r="D1967" s="91">
        <v>5</v>
      </c>
      <c r="E1967" t="s">
        <v>23</v>
      </c>
      <c r="F1967">
        <v>4046161</v>
      </c>
      <c r="G1967" t="s">
        <v>252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44</v>
      </c>
      <c r="B1968" t="s">
        <v>18</v>
      </c>
      <c r="C1968" s="2">
        <v>45647</v>
      </c>
      <c r="D1968" s="91">
        <v>0</v>
      </c>
      <c r="E1968" t="s">
        <v>20</v>
      </c>
      <c r="F1968">
        <v>4046162</v>
      </c>
      <c r="G1968" t="s">
        <v>252</v>
      </c>
      <c r="H1968">
        <v>0</v>
      </c>
      <c r="I1968">
        <v>0</v>
      </c>
      <c r="J1968">
        <v>0</v>
      </c>
      <c r="K1968" s="91"/>
      <c r="M1968"/>
    </row>
    <row r="1969" spans="1:13" hidden="1" x14ac:dyDescent="0.25">
      <c r="A1969" t="s">
        <v>73</v>
      </c>
      <c r="B1969" t="s">
        <v>18</v>
      </c>
      <c r="C1969" s="2">
        <v>45648</v>
      </c>
      <c r="D1969" s="91">
        <v>5</v>
      </c>
      <c r="E1969" t="s">
        <v>20</v>
      </c>
      <c r="F1969">
        <v>4046164</v>
      </c>
      <c r="G1969" t="s">
        <v>252</v>
      </c>
      <c r="H1969">
        <v>5</v>
      </c>
      <c r="I1969">
        <v>0</v>
      </c>
      <c r="J1969">
        <v>0</v>
      </c>
      <c r="K1969" s="91"/>
      <c r="M1969"/>
    </row>
    <row r="1970" spans="1:13" hidden="1" x14ac:dyDescent="0.25">
      <c r="A1970" t="s">
        <v>73</v>
      </c>
      <c r="B1970" t="s">
        <v>21</v>
      </c>
      <c r="C1970" s="2">
        <v>45650</v>
      </c>
      <c r="D1970" s="91">
        <v>5</v>
      </c>
      <c r="E1970" t="s">
        <v>23</v>
      </c>
      <c r="F1970">
        <v>4046165</v>
      </c>
      <c r="G1970" t="s">
        <v>252</v>
      </c>
      <c r="H1970">
        <v>5</v>
      </c>
      <c r="I1970">
        <v>0</v>
      </c>
      <c r="J1970">
        <v>0</v>
      </c>
      <c r="K1970" s="91"/>
      <c r="M1970"/>
    </row>
    <row r="1971" spans="1:13" x14ac:dyDescent="0.25">
      <c r="A1971" t="s">
        <v>44</v>
      </c>
      <c r="B1971" t="s">
        <v>18</v>
      </c>
      <c r="C1971" s="2">
        <v>45647</v>
      </c>
      <c r="D1971" s="91">
        <v>0</v>
      </c>
      <c r="E1971" t="s">
        <v>20</v>
      </c>
      <c r="F1971">
        <v>4046166</v>
      </c>
      <c r="G1971" t="s">
        <v>252</v>
      </c>
      <c r="H1971">
        <v>0</v>
      </c>
      <c r="I1971">
        <v>0</v>
      </c>
      <c r="J1971">
        <v>0</v>
      </c>
      <c r="K1971" s="91"/>
      <c r="M1971"/>
    </row>
    <row r="1972" spans="1:13" x14ac:dyDescent="0.25">
      <c r="A1972" t="s">
        <v>44</v>
      </c>
      <c r="B1972" t="s">
        <v>132</v>
      </c>
      <c r="C1972" s="2">
        <v>45647</v>
      </c>
      <c r="D1972" s="91">
        <v>0</v>
      </c>
      <c r="E1972" t="s">
        <v>23</v>
      </c>
      <c r="F1972">
        <v>4046169</v>
      </c>
      <c r="G1972" t="s">
        <v>252</v>
      </c>
      <c r="H1972">
        <v>3.75</v>
      </c>
      <c r="I1972">
        <v>1</v>
      </c>
      <c r="J1972">
        <v>3.75</v>
      </c>
      <c r="K1972" s="91"/>
      <c r="M1972"/>
    </row>
    <row r="1973" spans="1:13" x14ac:dyDescent="0.25">
      <c r="A1973" t="s">
        <v>44</v>
      </c>
      <c r="B1973" t="s">
        <v>18</v>
      </c>
      <c r="C1973" s="2">
        <v>45647</v>
      </c>
      <c r="D1973" s="91">
        <v>0</v>
      </c>
      <c r="E1973" t="s">
        <v>20</v>
      </c>
      <c r="F1973">
        <v>4046171</v>
      </c>
      <c r="G1973" t="s">
        <v>252</v>
      </c>
      <c r="H1973">
        <v>0</v>
      </c>
      <c r="I1973">
        <v>0</v>
      </c>
      <c r="J1973">
        <v>0</v>
      </c>
      <c r="K1973" s="91"/>
      <c r="M1973"/>
    </row>
    <row r="1974" spans="1:13" x14ac:dyDescent="0.25">
      <c r="A1974" t="s">
        <v>44</v>
      </c>
      <c r="B1974" t="s">
        <v>18</v>
      </c>
      <c r="C1974" s="2">
        <v>45647</v>
      </c>
      <c r="D1974" s="91">
        <v>0</v>
      </c>
      <c r="E1974" t="s">
        <v>20</v>
      </c>
      <c r="F1974">
        <v>4046172</v>
      </c>
      <c r="G1974" t="s">
        <v>252</v>
      </c>
      <c r="H1974">
        <v>3.75</v>
      </c>
      <c r="I1974">
        <v>1</v>
      </c>
      <c r="J1974">
        <v>3.75</v>
      </c>
      <c r="K1974" s="91"/>
      <c r="M1974"/>
    </row>
    <row r="1975" spans="1:13" x14ac:dyDescent="0.25">
      <c r="A1975" t="s">
        <v>44</v>
      </c>
      <c r="B1975" t="s">
        <v>134</v>
      </c>
      <c r="C1975" s="2">
        <v>45646</v>
      </c>
      <c r="D1975" s="91">
        <v>0</v>
      </c>
      <c r="E1975" t="s">
        <v>23</v>
      </c>
      <c r="F1975">
        <v>4046174</v>
      </c>
      <c r="G1975" t="s">
        <v>252</v>
      </c>
      <c r="H1975">
        <v>3.75</v>
      </c>
      <c r="I1975">
        <v>1</v>
      </c>
      <c r="J1975">
        <v>3.75</v>
      </c>
      <c r="K1975" s="91"/>
      <c r="M1975"/>
    </row>
    <row r="1976" spans="1:13" hidden="1" x14ac:dyDescent="0.25">
      <c r="A1976" t="s">
        <v>75</v>
      </c>
      <c r="B1976" t="s">
        <v>136</v>
      </c>
      <c r="C1976" s="2">
        <v>45647</v>
      </c>
      <c r="D1976" s="91">
        <v>0</v>
      </c>
      <c r="E1976" t="s">
        <v>37</v>
      </c>
      <c r="F1976">
        <v>4046175</v>
      </c>
      <c r="G1976" t="s">
        <v>252</v>
      </c>
      <c r="H1976">
        <v>5</v>
      </c>
      <c r="I1976">
        <v>1</v>
      </c>
      <c r="J1976">
        <v>5</v>
      </c>
      <c r="K1976" s="91"/>
      <c r="M1976"/>
    </row>
    <row r="1977" spans="1:13" hidden="1" x14ac:dyDescent="0.25">
      <c r="A1977" t="s">
        <v>73</v>
      </c>
      <c r="B1977" t="s">
        <v>136</v>
      </c>
      <c r="C1977" s="2">
        <v>45649</v>
      </c>
      <c r="D1977" s="91">
        <v>0</v>
      </c>
      <c r="E1977" t="s">
        <v>23</v>
      </c>
      <c r="F1977">
        <v>4046178</v>
      </c>
      <c r="G1977" t="s">
        <v>252</v>
      </c>
      <c r="H1977">
        <v>0</v>
      </c>
      <c r="I1977">
        <v>0</v>
      </c>
      <c r="J1977">
        <v>0</v>
      </c>
      <c r="K1977" s="91"/>
      <c r="M1977"/>
    </row>
    <row r="1978" spans="1:13" hidden="1" x14ac:dyDescent="0.25">
      <c r="A1978" t="s">
        <v>73</v>
      </c>
      <c r="B1978" t="s">
        <v>18</v>
      </c>
      <c r="C1978" s="2">
        <v>45652</v>
      </c>
      <c r="D1978" s="91">
        <v>0</v>
      </c>
      <c r="E1978" t="s">
        <v>23</v>
      </c>
      <c r="F1978">
        <v>4046179</v>
      </c>
      <c r="G1978" t="s">
        <v>252</v>
      </c>
      <c r="H1978">
        <v>0</v>
      </c>
      <c r="I1978">
        <v>0</v>
      </c>
      <c r="J1978">
        <v>0</v>
      </c>
      <c r="K1978" s="91"/>
      <c r="M1978"/>
    </row>
    <row r="1979" spans="1:13" hidden="1" x14ac:dyDescent="0.25">
      <c r="A1979" t="s">
        <v>73</v>
      </c>
      <c r="B1979" t="s">
        <v>144</v>
      </c>
      <c r="C1979" s="2">
        <v>45653</v>
      </c>
      <c r="D1979" s="91">
        <v>0</v>
      </c>
      <c r="E1979" t="s">
        <v>37</v>
      </c>
      <c r="F1979">
        <v>4046180</v>
      </c>
      <c r="G1979" t="s">
        <v>252</v>
      </c>
      <c r="H1979">
        <v>0</v>
      </c>
      <c r="I1979">
        <v>0</v>
      </c>
      <c r="J1979">
        <v>0</v>
      </c>
      <c r="K1979" s="91"/>
      <c r="M1979"/>
    </row>
    <row r="1980" spans="1:13" hidden="1" x14ac:dyDescent="0.25">
      <c r="A1980" t="s">
        <v>73</v>
      </c>
      <c r="B1980" t="s">
        <v>18</v>
      </c>
      <c r="C1980" s="2">
        <v>45652</v>
      </c>
      <c r="D1980" s="91">
        <v>0</v>
      </c>
      <c r="E1980" t="s">
        <v>23</v>
      </c>
      <c r="F1980">
        <v>4046181</v>
      </c>
      <c r="G1980" t="s">
        <v>252</v>
      </c>
      <c r="H1980">
        <v>0</v>
      </c>
      <c r="I1980">
        <v>0</v>
      </c>
      <c r="J1980">
        <v>0</v>
      </c>
      <c r="K1980" s="91"/>
      <c r="M1980"/>
    </row>
    <row r="1981" spans="1:13" hidden="1" x14ac:dyDescent="0.25">
      <c r="A1981" t="s">
        <v>73</v>
      </c>
      <c r="B1981" t="s">
        <v>136</v>
      </c>
      <c r="C1981" s="2">
        <v>45653</v>
      </c>
      <c r="D1981" s="91">
        <v>0</v>
      </c>
      <c r="E1981" t="s">
        <v>37</v>
      </c>
      <c r="F1981">
        <v>4046182</v>
      </c>
      <c r="G1981" t="s">
        <v>252</v>
      </c>
      <c r="H1981">
        <v>0</v>
      </c>
      <c r="I1981">
        <v>0</v>
      </c>
      <c r="J1981">
        <v>0</v>
      </c>
      <c r="K1981" s="91"/>
      <c r="M1981"/>
    </row>
    <row r="1982" spans="1:13" hidden="1" x14ac:dyDescent="0.25">
      <c r="A1982" t="s">
        <v>75</v>
      </c>
      <c r="B1982" t="s">
        <v>136</v>
      </c>
      <c r="C1982" s="2">
        <v>45647</v>
      </c>
      <c r="D1982" s="91">
        <v>5.5</v>
      </c>
      <c r="E1982" t="s">
        <v>37</v>
      </c>
      <c r="F1982">
        <v>4046183</v>
      </c>
      <c r="G1982" t="s">
        <v>252</v>
      </c>
      <c r="H1982">
        <v>5.5</v>
      </c>
      <c r="I1982">
        <v>0</v>
      </c>
      <c r="J1982">
        <v>0</v>
      </c>
      <c r="K1982" s="91"/>
      <c r="M1982"/>
    </row>
    <row r="1983" spans="1:13" hidden="1" x14ac:dyDescent="0.25">
      <c r="A1983" t="s">
        <v>75</v>
      </c>
      <c r="B1983" t="s">
        <v>133</v>
      </c>
      <c r="C1983" s="2">
        <v>45647</v>
      </c>
      <c r="D1983" s="91">
        <v>5.5</v>
      </c>
      <c r="E1983" t="s">
        <v>23</v>
      </c>
      <c r="F1983">
        <v>4046184</v>
      </c>
      <c r="G1983" t="s">
        <v>252</v>
      </c>
      <c r="H1983">
        <v>5.5</v>
      </c>
      <c r="I1983">
        <v>0</v>
      </c>
      <c r="J1983">
        <v>0</v>
      </c>
      <c r="K1983" s="91"/>
      <c r="M1983"/>
    </row>
    <row r="1984" spans="1:13" hidden="1" x14ac:dyDescent="0.25">
      <c r="A1984" t="s">
        <v>75</v>
      </c>
      <c r="B1984" t="s">
        <v>18</v>
      </c>
      <c r="C1984" s="2">
        <v>45647</v>
      </c>
      <c r="D1984" s="91">
        <v>5.5</v>
      </c>
      <c r="E1984" t="s">
        <v>23</v>
      </c>
      <c r="F1984">
        <v>4046189</v>
      </c>
      <c r="G1984" t="s">
        <v>252</v>
      </c>
      <c r="H1984">
        <v>5.5</v>
      </c>
      <c r="I1984">
        <v>0</v>
      </c>
      <c r="J1984">
        <v>0</v>
      </c>
      <c r="K1984" s="91"/>
      <c r="M1984"/>
    </row>
    <row r="1985" spans="1:13" hidden="1" x14ac:dyDescent="0.25">
      <c r="A1985" t="s">
        <v>75</v>
      </c>
      <c r="B1985" t="s">
        <v>18</v>
      </c>
      <c r="C1985" s="2">
        <v>45647</v>
      </c>
      <c r="D1985" s="91">
        <v>5.5</v>
      </c>
      <c r="E1985" t="s">
        <v>23</v>
      </c>
      <c r="F1985">
        <v>4046190</v>
      </c>
      <c r="G1985" t="s">
        <v>252</v>
      </c>
      <c r="H1985">
        <v>5.5</v>
      </c>
      <c r="I1985">
        <v>0</v>
      </c>
      <c r="J1985">
        <v>0</v>
      </c>
      <c r="K1985" s="91"/>
      <c r="M1985"/>
    </row>
    <row r="1986" spans="1:13" hidden="1" x14ac:dyDescent="0.25">
      <c r="A1986" t="s">
        <v>73</v>
      </c>
      <c r="B1986" t="s">
        <v>133</v>
      </c>
      <c r="C1986" s="2">
        <v>45648</v>
      </c>
      <c r="D1986" s="91">
        <v>5</v>
      </c>
      <c r="E1986" t="s">
        <v>23</v>
      </c>
      <c r="F1986">
        <v>4046191</v>
      </c>
      <c r="G1986" t="s">
        <v>252</v>
      </c>
      <c r="H1986">
        <v>5</v>
      </c>
      <c r="I1986">
        <v>0</v>
      </c>
      <c r="J1986">
        <v>0</v>
      </c>
      <c r="K1986" s="91"/>
      <c r="M1986"/>
    </row>
    <row r="1987" spans="1:13" hidden="1" x14ac:dyDescent="0.25">
      <c r="A1987" t="s">
        <v>73</v>
      </c>
      <c r="B1987" t="s">
        <v>18</v>
      </c>
      <c r="C1987" s="2">
        <v>45650</v>
      </c>
      <c r="D1987" s="91">
        <v>5</v>
      </c>
      <c r="E1987" t="s">
        <v>23</v>
      </c>
      <c r="F1987">
        <v>4046193</v>
      </c>
      <c r="G1987" t="s">
        <v>252</v>
      </c>
      <c r="H1987">
        <v>5</v>
      </c>
      <c r="I1987">
        <v>0</v>
      </c>
      <c r="J1987">
        <v>0</v>
      </c>
      <c r="K1987" s="91"/>
      <c r="M1987"/>
    </row>
    <row r="1988" spans="1:13" hidden="1" x14ac:dyDescent="0.25">
      <c r="A1988" t="s">
        <v>75</v>
      </c>
      <c r="B1988" t="s">
        <v>18</v>
      </c>
      <c r="C1988" s="2">
        <v>45648</v>
      </c>
      <c r="D1988" s="91">
        <v>5.5</v>
      </c>
      <c r="E1988" t="s">
        <v>23</v>
      </c>
      <c r="F1988">
        <v>4046203</v>
      </c>
      <c r="G1988" t="s">
        <v>252</v>
      </c>
      <c r="H1988">
        <v>5.5</v>
      </c>
      <c r="I1988">
        <v>0</v>
      </c>
      <c r="J1988">
        <v>0</v>
      </c>
      <c r="K1988" s="91"/>
      <c r="M1988"/>
    </row>
    <row r="1989" spans="1:13" hidden="1" x14ac:dyDescent="0.25">
      <c r="A1989" t="s">
        <v>73</v>
      </c>
      <c r="B1989" t="s">
        <v>139</v>
      </c>
      <c r="C1989" s="2">
        <v>45649</v>
      </c>
      <c r="D1989" s="91">
        <v>0</v>
      </c>
      <c r="E1989" t="s">
        <v>37</v>
      </c>
      <c r="F1989">
        <v>4046206</v>
      </c>
      <c r="G1989" t="s">
        <v>252</v>
      </c>
      <c r="H1989">
        <v>0</v>
      </c>
      <c r="I1989">
        <v>0</v>
      </c>
      <c r="J1989">
        <v>0</v>
      </c>
      <c r="K1989" s="91"/>
      <c r="M1989"/>
    </row>
    <row r="1990" spans="1:13" hidden="1" x14ac:dyDescent="0.25">
      <c r="A1990" t="s">
        <v>73</v>
      </c>
      <c r="B1990" t="s">
        <v>133</v>
      </c>
      <c r="C1990" s="2">
        <v>45646</v>
      </c>
      <c r="D1990" s="91">
        <v>5</v>
      </c>
      <c r="E1990" t="s">
        <v>23</v>
      </c>
      <c r="F1990">
        <v>4046207</v>
      </c>
      <c r="G1990" t="s">
        <v>252</v>
      </c>
      <c r="H1990">
        <v>5</v>
      </c>
      <c r="I1990">
        <v>0</v>
      </c>
      <c r="J1990">
        <v>0</v>
      </c>
      <c r="K1990" s="91"/>
      <c r="M1990"/>
    </row>
    <row r="1991" spans="1:13" hidden="1" x14ac:dyDescent="0.25">
      <c r="A1991" t="s">
        <v>75</v>
      </c>
      <c r="B1991" t="s">
        <v>142</v>
      </c>
      <c r="C1991" s="2">
        <v>45649</v>
      </c>
      <c r="D1991" s="91">
        <v>0</v>
      </c>
      <c r="E1991" t="s">
        <v>23</v>
      </c>
      <c r="F1991">
        <v>4046208</v>
      </c>
      <c r="G1991" t="s">
        <v>252</v>
      </c>
      <c r="H1991">
        <v>0</v>
      </c>
      <c r="I1991">
        <v>0</v>
      </c>
      <c r="J1991">
        <v>0</v>
      </c>
      <c r="K1991" s="91"/>
      <c r="M1991"/>
    </row>
    <row r="1992" spans="1:13" x14ac:dyDescent="0.25">
      <c r="A1992" t="s">
        <v>44</v>
      </c>
      <c r="B1992" t="s">
        <v>18</v>
      </c>
      <c r="C1992" s="2">
        <v>45647</v>
      </c>
      <c r="D1992" s="91">
        <v>0</v>
      </c>
      <c r="E1992" t="s">
        <v>20</v>
      </c>
      <c r="F1992">
        <v>4046210</v>
      </c>
      <c r="G1992" t="s">
        <v>252</v>
      </c>
      <c r="H1992">
        <v>3.75</v>
      </c>
      <c r="I1992">
        <v>1</v>
      </c>
      <c r="J1992">
        <v>3.75</v>
      </c>
      <c r="K1992" s="91"/>
      <c r="M1992"/>
    </row>
    <row r="1993" spans="1:13" x14ac:dyDescent="0.25">
      <c r="A1993" t="s">
        <v>44</v>
      </c>
      <c r="B1993" t="s">
        <v>132</v>
      </c>
      <c r="C1993" s="2">
        <v>45647</v>
      </c>
      <c r="D1993" s="91">
        <v>0</v>
      </c>
      <c r="E1993" t="s">
        <v>23</v>
      </c>
      <c r="F1993">
        <v>4046211</v>
      </c>
      <c r="G1993" t="s">
        <v>252</v>
      </c>
      <c r="H1993">
        <v>3.75</v>
      </c>
      <c r="I1993">
        <v>1</v>
      </c>
      <c r="J1993">
        <v>3.75</v>
      </c>
      <c r="K1993" s="91"/>
      <c r="M1993"/>
    </row>
    <row r="1994" spans="1:13" x14ac:dyDescent="0.25">
      <c r="A1994" t="s">
        <v>44</v>
      </c>
      <c r="B1994" t="s">
        <v>18</v>
      </c>
      <c r="C1994" s="2">
        <v>45648</v>
      </c>
      <c r="D1994" s="91">
        <v>0</v>
      </c>
      <c r="E1994" t="s">
        <v>20</v>
      </c>
      <c r="F1994">
        <v>4046212</v>
      </c>
      <c r="G1994" t="s">
        <v>252</v>
      </c>
      <c r="H1994">
        <v>3.75</v>
      </c>
      <c r="I1994">
        <v>1</v>
      </c>
      <c r="J1994">
        <v>3.75</v>
      </c>
      <c r="K1994" s="91"/>
      <c r="M1994"/>
    </row>
    <row r="1995" spans="1:13" x14ac:dyDescent="0.25">
      <c r="A1995" t="s">
        <v>44</v>
      </c>
      <c r="B1995" t="s">
        <v>18</v>
      </c>
      <c r="C1995" s="2">
        <v>45648</v>
      </c>
      <c r="D1995" s="91">
        <v>0</v>
      </c>
      <c r="E1995" t="s">
        <v>20</v>
      </c>
      <c r="F1995">
        <v>4046213</v>
      </c>
      <c r="G1995" t="s">
        <v>252</v>
      </c>
      <c r="H1995">
        <v>3.75</v>
      </c>
      <c r="I1995">
        <v>1</v>
      </c>
      <c r="J1995">
        <v>3.75</v>
      </c>
      <c r="K1995" s="91"/>
      <c r="M1995"/>
    </row>
    <row r="1996" spans="1:13" hidden="1" x14ac:dyDescent="0.25">
      <c r="A1996" t="s">
        <v>73</v>
      </c>
      <c r="B1996" t="s">
        <v>133</v>
      </c>
      <c r="C1996" s="2">
        <v>45647</v>
      </c>
      <c r="D1996" s="91">
        <v>5</v>
      </c>
      <c r="E1996" t="s">
        <v>23</v>
      </c>
      <c r="F1996">
        <v>4046216</v>
      </c>
      <c r="G1996" t="s">
        <v>252</v>
      </c>
      <c r="H1996">
        <v>5</v>
      </c>
      <c r="I1996">
        <v>0</v>
      </c>
      <c r="J1996">
        <v>0</v>
      </c>
      <c r="K1996" s="91"/>
      <c r="M1996"/>
    </row>
    <row r="1997" spans="1:13" hidden="1" x14ac:dyDescent="0.25">
      <c r="A1997" t="s">
        <v>73</v>
      </c>
      <c r="B1997" t="s">
        <v>136</v>
      </c>
      <c r="C1997" s="2">
        <v>45650</v>
      </c>
      <c r="D1997" s="91">
        <v>5</v>
      </c>
      <c r="E1997" t="s">
        <v>23</v>
      </c>
      <c r="F1997">
        <v>4046219</v>
      </c>
      <c r="G1997" t="s">
        <v>252</v>
      </c>
      <c r="H1997">
        <v>5</v>
      </c>
      <c r="I1997">
        <v>0</v>
      </c>
      <c r="J1997">
        <v>0</v>
      </c>
      <c r="K1997" s="91"/>
      <c r="M1997"/>
    </row>
    <row r="1998" spans="1:13" hidden="1" x14ac:dyDescent="0.25">
      <c r="A1998" t="s">
        <v>73</v>
      </c>
      <c r="B1998" t="s">
        <v>135</v>
      </c>
      <c r="C1998" s="2">
        <v>45652</v>
      </c>
      <c r="D1998" s="91">
        <v>5</v>
      </c>
      <c r="E1998" t="s">
        <v>23</v>
      </c>
      <c r="F1998">
        <v>4046220</v>
      </c>
      <c r="G1998" t="s">
        <v>252</v>
      </c>
      <c r="H1998">
        <v>5</v>
      </c>
      <c r="I1998">
        <v>0</v>
      </c>
      <c r="J1998">
        <v>0</v>
      </c>
      <c r="K1998" s="91"/>
      <c r="M1998"/>
    </row>
    <row r="1999" spans="1:13" hidden="1" x14ac:dyDescent="0.25">
      <c r="A1999" t="s">
        <v>73</v>
      </c>
      <c r="B1999" t="s">
        <v>21</v>
      </c>
      <c r="C1999" s="2">
        <v>45653</v>
      </c>
      <c r="D1999" s="91">
        <v>0</v>
      </c>
      <c r="E1999" t="s">
        <v>23</v>
      </c>
      <c r="F1999">
        <v>4046221</v>
      </c>
      <c r="G1999" t="s">
        <v>252</v>
      </c>
      <c r="H1999">
        <v>5</v>
      </c>
      <c r="I1999">
        <v>1</v>
      </c>
      <c r="J1999">
        <v>5</v>
      </c>
      <c r="K1999" s="91"/>
      <c r="M1999"/>
    </row>
    <row r="2000" spans="1:13" hidden="1" x14ac:dyDescent="0.25">
      <c r="A2000" t="s">
        <v>73</v>
      </c>
      <c r="B2000" t="s">
        <v>135</v>
      </c>
      <c r="C2000" s="2">
        <v>45647</v>
      </c>
      <c r="D2000" s="91">
        <v>5</v>
      </c>
      <c r="E2000" t="s">
        <v>23</v>
      </c>
      <c r="F2000">
        <v>4046222</v>
      </c>
      <c r="G2000" t="s">
        <v>252</v>
      </c>
      <c r="H2000">
        <v>5</v>
      </c>
      <c r="I2000">
        <v>0</v>
      </c>
      <c r="J2000">
        <v>0</v>
      </c>
      <c r="K2000" s="91"/>
      <c r="M2000"/>
    </row>
    <row r="2001" spans="1:13" hidden="1" x14ac:dyDescent="0.25">
      <c r="A2001" t="s">
        <v>73</v>
      </c>
      <c r="B2001" t="s">
        <v>136</v>
      </c>
      <c r="C2001" s="2">
        <v>45648</v>
      </c>
      <c r="D2001" s="91">
        <v>5</v>
      </c>
      <c r="E2001" t="s">
        <v>23</v>
      </c>
      <c r="F2001">
        <v>4046223</v>
      </c>
      <c r="G2001" t="s">
        <v>252</v>
      </c>
      <c r="H2001">
        <v>5</v>
      </c>
      <c r="I2001">
        <v>0</v>
      </c>
      <c r="J2001">
        <v>0</v>
      </c>
      <c r="K2001" s="91"/>
      <c r="M2001"/>
    </row>
    <row r="2002" spans="1:13" hidden="1" x14ac:dyDescent="0.25">
      <c r="A2002" t="s">
        <v>73</v>
      </c>
      <c r="B2002" t="s">
        <v>18</v>
      </c>
      <c r="C2002" s="2">
        <v>45653</v>
      </c>
      <c r="D2002" s="91">
        <v>0</v>
      </c>
      <c r="E2002" t="s">
        <v>23</v>
      </c>
      <c r="F2002">
        <v>4046227</v>
      </c>
      <c r="G2002" t="s">
        <v>252</v>
      </c>
      <c r="H2002">
        <v>0</v>
      </c>
      <c r="I2002">
        <v>0</v>
      </c>
      <c r="J2002">
        <v>0</v>
      </c>
      <c r="K2002" s="91"/>
      <c r="M2002"/>
    </row>
    <row r="2003" spans="1:13" hidden="1" x14ac:dyDescent="0.25">
      <c r="A2003" t="s">
        <v>73</v>
      </c>
      <c r="B2003" t="s">
        <v>136</v>
      </c>
      <c r="C2003" s="2">
        <v>45649</v>
      </c>
      <c r="D2003" s="91">
        <v>0</v>
      </c>
      <c r="E2003" t="s">
        <v>23</v>
      </c>
      <c r="F2003">
        <v>4046228</v>
      </c>
      <c r="G2003" t="s">
        <v>252</v>
      </c>
      <c r="H2003">
        <v>0</v>
      </c>
      <c r="I2003">
        <v>0</v>
      </c>
      <c r="J2003">
        <v>0</v>
      </c>
      <c r="K2003" s="91"/>
      <c r="M2003"/>
    </row>
    <row r="2004" spans="1:13" hidden="1" x14ac:dyDescent="0.25">
      <c r="A2004" t="s">
        <v>73</v>
      </c>
      <c r="B2004" t="s">
        <v>143</v>
      </c>
      <c r="C2004" s="2">
        <v>45650</v>
      </c>
      <c r="D2004" s="91">
        <v>0</v>
      </c>
      <c r="E2004" t="s">
        <v>23</v>
      </c>
      <c r="F2004">
        <v>4046229</v>
      </c>
      <c r="G2004" t="s">
        <v>252</v>
      </c>
      <c r="H2004">
        <v>0</v>
      </c>
      <c r="I2004">
        <v>0</v>
      </c>
      <c r="J2004">
        <v>0</v>
      </c>
      <c r="K2004" s="91"/>
      <c r="M2004"/>
    </row>
    <row r="2005" spans="1:13" hidden="1" x14ac:dyDescent="0.25">
      <c r="A2005" t="s">
        <v>73</v>
      </c>
      <c r="B2005" t="s">
        <v>142</v>
      </c>
      <c r="C2005" s="2">
        <v>45649</v>
      </c>
      <c r="D2005" s="91">
        <v>0</v>
      </c>
      <c r="E2005" t="s">
        <v>23</v>
      </c>
      <c r="F2005">
        <v>4046235</v>
      </c>
      <c r="G2005" t="s">
        <v>252</v>
      </c>
      <c r="H2005">
        <v>0</v>
      </c>
      <c r="I2005">
        <v>0</v>
      </c>
      <c r="J2005">
        <v>0</v>
      </c>
      <c r="K2005" s="91"/>
      <c r="M2005"/>
    </row>
    <row r="2006" spans="1:13" hidden="1" x14ac:dyDescent="0.25">
      <c r="A2006" t="s">
        <v>44</v>
      </c>
      <c r="B2006" t="s">
        <v>18</v>
      </c>
      <c r="C2006" s="2">
        <v>45649</v>
      </c>
      <c r="D2006" s="91">
        <v>0</v>
      </c>
      <c r="E2006" t="s">
        <v>20</v>
      </c>
      <c r="F2006">
        <v>4046236</v>
      </c>
      <c r="G2006" t="s">
        <v>252</v>
      </c>
      <c r="H2006">
        <v>0</v>
      </c>
      <c r="I2006">
        <v>0</v>
      </c>
      <c r="J2006">
        <v>0</v>
      </c>
      <c r="K2006" s="91"/>
      <c r="M2006"/>
    </row>
    <row r="2007" spans="1:13" hidden="1" x14ac:dyDescent="0.25">
      <c r="A2007" t="s">
        <v>75</v>
      </c>
      <c r="B2007" t="s">
        <v>140</v>
      </c>
      <c r="C2007" s="2">
        <v>45652</v>
      </c>
      <c r="D2007" s="91">
        <v>5</v>
      </c>
      <c r="E2007" t="s">
        <v>23</v>
      </c>
      <c r="F2007">
        <v>4046239</v>
      </c>
      <c r="G2007" t="s">
        <v>252</v>
      </c>
      <c r="H2007">
        <v>5</v>
      </c>
      <c r="I2007">
        <v>0</v>
      </c>
      <c r="J2007">
        <v>0</v>
      </c>
      <c r="K2007" s="91"/>
      <c r="M2007"/>
    </row>
    <row r="2008" spans="1:13" x14ac:dyDescent="0.25">
      <c r="A2008" t="s">
        <v>44</v>
      </c>
      <c r="B2008" t="s">
        <v>18</v>
      </c>
      <c r="C2008" s="2">
        <v>45647</v>
      </c>
      <c r="D2008" s="91">
        <v>0</v>
      </c>
      <c r="E2008" t="s">
        <v>20</v>
      </c>
      <c r="F2008">
        <v>4046241</v>
      </c>
      <c r="G2008" t="s">
        <v>252</v>
      </c>
      <c r="H2008">
        <v>0</v>
      </c>
      <c r="I2008">
        <v>0</v>
      </c>
      <c r="J2008">
        <v>0</v>
      </c>
      <c r="K2008" s="91"/>
      <c r="M2008"/>
    </row>
    <row r="2009" spans="1:13" hidden="1" x14ac:dyDescent="0.25">
      <c r="A2009" t="s">
        <v>73</v>
      </c>
      <c r="B2009" t="s">
        <v>140</v>
      </c>
      <c r="C2009" s="2">
        <v>45652</v>
      </c>
      <c r="D2009" s="91">
        <v>5</v>
      </c>
      <c r="E2009" t="s">
        <v>23</v>
      </c>
      <c r="F2009">
        <v>4046242</v>
      </c>
      <c r="G2009" t="s">
        <v>252</v>
      </c>
      <c r="H2009">
        <v>5</v>
      </c>
      <c r="I2009">
        <v>0</v>
      </c>
      <c r="J2009">
        <v>0</v>
      </c>
      <c r="K2009" s="91"/>
      <c r="M2009"/>
    </row>
    <row r="2010" spans="1:13" x14ac:dyDescent="0.25">
      <c r="A2010" t="s">
        <v>44</v>
      </c>
      <c r="B2010" t="s">
        <v>18</v>
      </c>
      <c r="C2010" s="2">
        <v>45647</v>
      </c>
      <c r="D2010" s="91">
        <v>0</v>
      </c>
      <c r="E2010" t="s">
        <v>20</v>
      </c>
      <c r="F2010">
        <v>4046244</v>
      </c>
      <c r="G2010" t="s">
        <v>252</v>
      </c>
      <c r="H2010">
        <v>3.75</v>
      </c>
      <c r="I2010">
        <v>1</v>
      </c>
      <c r="J2010">
        <v>3.75</v>
      </c>
      <c r="K2010" s="91"/>
      <c r="M2010"/>
    </row>
    <row r="2011" spans="1:13" hidden="1" x14ac:dyDescent="0.25">
      <c r="A2011" t="s">
        <v>73</v>
      </c>
      <c r="B2011" t="s">
        <v>18</v>
      </c>
      <c r="C2011" s="2">
        <v>45649</v>
      </c>
      <c r="D2011" s="91">
        <v>5</v>
      </c>
      <c r="E2011" t="s">
        <v>23</v>
      </c>
      <c r="F2011">
        <v>4046249</v>
      </c>
      <c r="G2011" t="s">
        <v>252</v>
      </c>
      <c r="H2011">
        <v>5</v>
      </c>
      <c r="I2011">
        <v>0</v>
      </c>
      <c r="J2011">
        <v>0</v>
      </c>
      <c r="K2011" s="91"/>
      <c r="M2011"/>
    </row>
    <row r="2012" spans="1:13" hidden="1" x14ac:dyDescent="0.25">
      <c r="A2012" t="s">
        <v>75</v>
      </c>
      <c r="B2012" t="s">
        <v>141</v>
      </c>
      <c r="C2012" s="2">
        <v>45647</v>
      </c>
      <c r="D2012" s="91">
        <v>5.5</v>
      </c>
      <c r="E2012" t="s">
        <v>23</v>
      </c>
      <c r="F2012">
        <v>4046251</v>
      </c>
      <c r="G2012" t="s">
        <v>252</v>
      </c>
      <c r="H2012">
        <v>5.5</v>
      </c>
      <c r="I2012">
        <v>0</v>
      </c>
      <c r="J2012">
        <v>0</v>
      </c>
      <c r="K2012" s="91"/>
      <c r="M2012"/>
    </row>
    <row r="2013" spans="1:13" hidden="1" x14ac:dyDescent="0.25">
      <c r="A2013" t="s">
        <v>75</v>
      </c>
      <c r="B2013" t="s">
        <v>135</v>
      </c>
      <c r="C2013" s="2">
        <v>45646</v>
      </c>
      <c r="D2013" s="91">
        <v>5.5</v>
      </c>
      <c r="E2013" t="s">
        <v>23</v>
      </c>
      <c r="F2013">
        <v>4046253</v>
      </c>
      <c r="G2013" t="s">
        <v>252</v>
      </c>
      <c r="H2013">
        <v>5.5</v>
      </c>
      <c r="I2013">
        <v>0</v>
      </c>
      <c r="J2013">
        <v>0</v>
      </c>
      <c r="K2013" s="91"/>
      <c r="M2013"/>
    </row>
    <row r="2014" spans="1:13" hidden="1" x14ac:dyDescent="0.25">
      <c r="A2014" t="s">
        <v>73</v>
      </c>
      <c r="B2014" t="s">
        <v>18</v>
      </c>
      <c r="C2014" s="2">
        <v>45648</v>
      </c>
      <c r="D2014" s="91">
        <v>5</v>
      </c>
      <c r="E2014" t="s">
        <v>20</v>
      </c>
      <c r="F2014">
        <v>4046254</v>
      </c>
      <c r="G2014" t="s">
        <v>252</v>
      </c>
      <c r="H2014">
        <v>5</v>
      </c>
      <c r="I2014">
        <v>0</v>
      </c>
      <c r="J2014">
        <v>0</v>
      </c>
      <c r="K2014" s="91"/>
      <c r="M2014"/>
    </row>
    <row r="2015" spans="1:13" hidden="1" x14ac:dyDescent="0.25">
      <c r="A2015" t="s">
        <v>73</v>
      </c>
      <c r="B2015" t="s">
        <v>143</v>
      </c>
      <c r="C2015" s="2">
        <v>45650</v>
      </c>
      <c r="D2015" s="91">
        <v>5</v>
      </c>
      <c r="E2015" t="s">
        <v>23</v>
      </c>
      <c r="F2015">
        <v>4046256</v>
      </c>
      <c r="G2015" t="s">
        <v>252</v>
      </c>
      <c r="H2015">
        <v>5</v>
      </c>
      <c r="I2015">
        <v>0</v>
      </c>
      <c r="J2015">
        <v>0</v>
      </c>
      <c r="K2015" s="91"/>
      <c r="M2015"/>
    </row>
    <row r="2016" spans="1:13" hidden="1" x14ac:dyDescent="0.25">
      <c r="A2016" t="s">
        <v>73</v>
      </c>
      <c r="B2016" t="s">
        <v>136</v>
      </c>
      <c r="C2016" s="2">
        <v>45650</v>
      </c>
      <c r="D2016" s="91">
        <v>5</v>
      </c>
      <c r="E2016" t="s">
        <v>23</v>
      </c>
      <c r="F2016">
        <v>4046258</v>
      </c>
      <c r="G2016" t="s">
        <v>252</v>
      </c>
      <c r="H2016">
        <v>5</v>
      </c>
      <c r="I2016">
        <v>0</v>
      </c>
      <c r="J2016">
        <v>0</v>
      </c>
      <c r="K2016" s="91"/>
      <c r="M2016"/>
    </row>
    <row r="2017" spans="1:13" hidden="1" x14ac:dyDescent="0.25">
      <c r="A2017" t="s">
        <v>73</v>
      </c>
      <c r="B2017" t="s">
        <v>141</v>
      </c>
      <c r="C2017" s="2">
        <v>45653</v>
      </c>
      <c r="D2017" s="91">
        <v>5</v>
      </c>
      <c r="E2017" t="s">
        <v>23</v>
      </c>
      <c r="F2017">
        <v>4046259</v>
      </c>
      <c r="G2017" t="s">
        <v>252</v>
      </c>
      <c r="H2017">
        <v>5</v>
      </c>
      <c r="I2017">
        <v>0</v>
      </c>
      <c r="J2017">
        <v>0</v>
      </c>
      <c r="K2017" s="91"/>
      <c r="M2017"/>
    </row>
    <row r="2018" spans="1:13" hidden="1" x14ac:dyDescent="0.25">
      <c r="A2018" t="s">
        <v>73</v>
      </c>
      <c r="B2018" t="s">
        <v>136</v>
      </c>
      <c r="C2018" s="2">
        <v>45647</v>
      </c>
      <c r="D2018" s="91">
        <v>5</v>
      </c>
      <c r="E2018" t="s">
        <v>37</v>
      </c>
      <c r="F2018">
        <v>4046262</v>
      </c>
      <c r="G2018" t="s">
        <v>252</v>
      </c>
      <c r="H2018">
        <v>5</v>
      </c>
      <c r="I2018">
        <v>0</v>
      </c>
      <c r="J2018">
        <v>0</v>
      </c>
      <c r="K2018" s="91"/>
      <c r="M2018"/>
    </row>
    <row r="2019" spans="1:13" hidden="1" x14ac:dyDescent="0.25">
      <c r="A2019" t="s">
        <v>73</v>
      </c>
      <c r="B2019" t="s">
        <v>133</v>
      </c>
      <c r="C2019" s="2">
        <v>45647</v>
      </c>
      <c r="D2019" s="91">
        <v>5</v>
      </c>
      <c r="E2019" t="s">
        <v>23</v>
      </c>
      <c r="F2019">
        <v>4046268</v>
      </c>
      <c r="G2019" t="s">
        <v>252</v>
      </c>
      <c r="H2019">
        <v>5</v>
      </c>
      <c r="I2019">
        <v>0</v>
      </c>
      <c r="J2019">
        <v>0</v>
      </c>
      <c r="K2019" s="91"/>
      <c r="M2019"/>
    </row>
    <row r="2020" spans="1:13" hidden="1" x14ac:dyDescent="0.25">
      <c r="A2020" t="s">
        <v>75</v>
      </c>
      <c r="B2020" t="s">
        <v>141</v>
      </c>
      <c r="C2020" s="2">
        <v>45653</v>
      </c>
      <c r="D2020" s="91">
        <v>0</v>
      </c>
      <c r="E2020" t="s">
        <v>23</v>
      </c>
      <c r="F2020">
        <v>4046274</v>
      </c>
      <c r="G2020" t="s">
        <v>252</v>
      </c>
      <c r="H2020">
        <v>5.5</v>
      </c>
      <c r="I2020">
        <v>1</v>
      </c>
      <c r="J2020">
        <v>5.5</v>
      </c>
      <c r="K2020" s="91"/>
      <c r="M2020"/>
    </row>
    <row r="2021" spans="1:13" hidden="1" x14ac:dyDescent="0.25">
      <c r="A2021" t="s">
        <v>75</v>
      </c>
      <c r="B2021" t="s">
        <v>135</v>
      </c>
      <c r="C2021" s="2">
        <v>45653</v>
      </c>
      <c r="D2021" s="91">
        <v>0</v>
      </c>
      <c r="E2021" t="s">
        <v>23</v>
      </c>
      <c r="F2021">
        <v>4046275</v>
      </c>
      <c r="G2021" t="s">
        <v>252</v>
      </c>
      <c r="H2021">
        <v>0</v>
      </c>
      <c r="I2021">
        <v>0</v>
      </c>
      <c r="J2021">
        <v>0</v>
      </c>
      <c r="K2021" s="91"/>
      <c r="M2021"/>
    </row>
    <row r="2022" spans="1:13" hidden="1" x14ac:dyDescent="0.25">
      <c r="A2022" t="s">
        <v>73</v>
      </c>
      <c r="B2022" t="s">
        <v>18</v>
      </c>
      <c r="C2022" s="2">
        <v>45649</v>
      </c>
      <c r="D2022" s="91">
        <v>5</v>
      </c>
      <c r="E2022" t="s">
        <v>20</v>
      </c>
      <c r="F2022">
        <v>4046278</v>
      </c>
      <c r="G2022" t="s">
        <v>252</v>
      </c>
      <c r="H2022">
        <v>5</v>
      </c>
      <c r="I2022">
        <v>0</v>
      </c>
      <c r="J2022">
        <v>0</v>
      </c>
      <c r="K2022" s="91"/>
      <c r="M2022"/>
    </row>
    <row r="2023" spans="1:13" hidden="1" x14ac:dyDescent="0.25">
      <c r="A2023" t="s">
        <v>73</v>
      </c>
      <c r="B2023" t="s">
        <v>139</v>
      </c>
      <c r="C2023" s="2">
        <v>45652</v>
      </c>
      <c r="D2023" s="91">
        <v>5</v>
      </c>
      <c r="E2023" t="s">
        <v>37</v>
      </c>
      <c r="F2023">
        <v>4046279</v>
      </c>
      <c r="G2023" t="s">
        <v>252</v>
      </c>
      <c r="H2023">
        <v>5</v>
      </c>
      <c r="I2023">
        <v>0</v>
      </c>
      <c r="J2023">
        <v>0</v>
      </c>
      <c r="K2023" s="91"/>
      <c r="M2023"/>
    </row>
    <row r="2024" spans="1:13" hidden="1" x14ac:dyDescent="0.25">
      <c r="A2024" t="s">
        <v>73</v>
      </c>
      <c r="B2024" t="s">
        <v>133</v>
      </c>
      <c r="C2024" s="2">
        <v>45648</v>
      </c>
      <c r="D2024" s="91">
        <v>0</v>
      </c>
      <c r="E2024" t="s">
        <v>23</v>
      </c>
      <c r="F2024">
        <v>4046280</v>
      </c>
      <c r="G2024" t="s">
        <v>252</v>
      </c>
      <c r="H2024">
        <v>0</v>
      </c>
      <c r="I2024">
        <v>0</v>
      </c>
      <c r="J2024">
        <v>0</v>
      </c>
      <c r="K2024" s="91"/>
      <c r="M2024"/>
    </row>
    <row r="2025" spans="1:13" hidden="1" x14ac:dyDescent="0.25">
      <c r="A2025" t="s">
        <v>73</v>
      </c>
      <c r="B2025" t="s">
        <v>138</v>
      </c>
      <c r="C2025" s="2">
        <v>45649</v>
      </c>
      <c r="D2025" s="91">
        <v>0</v>
      </c>
      <c r="E2025" t="s">
        <v>37</v>
      </c>
      <c r="F2025">
        <v>4046282</v>
      </c>
      <c r="G2025" t="s">
        <v>252</v>
      </c>
      <c r="H2025">
        <v>0</v>
      </c>
      <c r="I2025">
        <v>0</v>
      </c>
      <c r="J2025">
        <v>0</v>
      </c>
      <c r="K2025" s="91"/>
      <c r="M2025"/>
    </row>
    <row r="2026" spans="1:13" hidden="1" x14ac:dyDescent="0.25">
      <c r="A2026" t="s">
        <v>73</v>
      </c>
      <c r="B2026" t="s">
        <v>21</v>
      </c>
      <c r="C2026" s="2">
        <v>45649</v>
      </c>
      <c r="D2026" s="91">
        <v>0</v>
      </c>
      <c r="E2026" t="s">
        <v>23</v>
      </c>
      <c r="F2026">
        <v>4046283</v>
      </c>
      <c r="G2026" t="s">
        <v>252</v>
      </c>
      <c r="H2026">
        <v>0</v>
      </c>
      <c r="I2026">
        <v>0</v>
      </c>
      <c r="J2026">
        <v>0</v>
      </c>
      <c r="K2026" s="91"/>
      <c r="M2026"/>
    </row>
    <row r="2027" spans="1:13" hidden="1" x14ac:dyDescent="0.25">
      <c r="A2027" t="s">
        <v>73</v>
      </c>
      <c r="B2027" t="s">
        <v>21</v>
      </c>
      <c r="C2027" s="2">
        <v>45650</v>
      </c>
      <c r="D2027" s="91">
        <v>0</v>
      </c>
      <c r="E2027" t="s">
        <v>23</v>
      </c>
      <c r="F2027">
        <v>4046284</v>
      </c>
      <c r="G2027" t="s">
        <v>252</v>
      </c>
      <c r="H2027">
        <v>0</v>
      </c>
      <c r="I2027">
        <v>0</v>
      </c>
      <c r="J2027">
        <v>0</v>
      </c>
      <c r="K2027" s="91"/>
      <c r="M2027"/>
    </row>
    <row r="2028" spans="1:13" hidden="1" x14ac:dyDescent="0.25">
      <c r="A2028" t="s">
        <v>73</v>
      </c>
      <c r="B2028" t="s">
        <v>136</v>
      </c>
      <c r="C2028" s="2">
        <v>45652</v>
      </c>
      <c r="D2028" s="91">
        <v>0</v>
      </c>
      <c r="E2028" t="s">
        <v>23</v>
      </c>
      <c r="F2028">
        <v>4046286</v>
      </c>
      <c r="G2028" t="s">
        <v>252</v>
      </c>
      <c r="H2028">
        <v>0</v>
      </c>
      <c r="I2028">
        <v>0</v>
      </c>
      <c r="J2028">
        <v>0</v>
      </c>
      <c r="K2028" s="91"/>
      <c r="M2028"/>
    </row>
    <row r="2029" spans="1:13" hidden="1" x14ac:dyDescent="0.25">
      <c r="A2029" t="s">
        <v>73</v>
      </c>
      <c r="B2029" t="s">
        <v>136</v>
      </c>
      <c r="C2029" s="2">
        <v>45652</v>
      </c>
      <c r="D2029" s="91">
        <v>0</v>
      </c>
      <c r="E2029" t="s">
        <v>23</v>
      </c>
      <c r="F2029">
        <v>4046289</v>
      </c>
      <c r="G2029" t="s">
        <v>252</v>
      </c>
      <c r="H2029">
        <v>0</v>
      </c>
      <c r="I2029">
        <v>0</v>
      </c>
      <c r="J2029">
        <v>0</v>
      </c>
      <c r="K2029" s="91"/>
      <c r="M2029"/>
    </row>
    <row r="2030" spans="1:13" hidden="1" x14ac:dyDescent="0.25">
      <c r="A2030" t="s">
        <v>75</v>
      </c>
      <c r="B2030" t="s">
        <v>18</v>
      </c>
      <c r="C2030" s="2">
        <v>45649</v>
      </c>
      <c r="D2030" s="91">
        <v>5.5</v>
      </c>
      <c r="E2030" t="s">
        <v>23</v>
      </c>
      <c r="F2030">
        <v>4046290</v>
      </c>
      <c r="G2030" t="s">
        <v>252</v>
      </c>
      <c r="H2030">
        <v>5.5</v>
      </c>
      <c r="I2030">
        <v>0</v>
      </c>
      <c r="J2030">
        <v>0</v>
      </c>
      <c r="K2030" s="91"/>
      <c r="M2030"/>
    </row>
    <row r="2031" spans="1:13" hidden="1" x14ac:dyDescent="0.25">
      <c r="A2031" t="s">
        <v>75</v>
      </c>
      <c r="B2031" t="s">
        <v>65</v>
      </c>
      <c r="C2031" s="2">
        <v>45649</v>
      </c>
      <c r="D2031" s="91">
        <v>5</v>
      </c>
      <c r="E2031" t="s">
        <v>23</v>
      </c>
      <c r="F2031">
        <v>4046291</v>
      </c>
      <c r="G2031" t="s">
        <v>252</v>
      </c>
      <c r="H2031">
        <v>5</v>
      </c>
      <c r="I2031">
        <v>0</v>
      </c>
      <c r="J2031">
        <v>0</v>
      </c>
      <c r="K2031" s="91"/>
      <c r="M2031"/>
    </row>
    <row r="2032" spans="1:13" hidden="1" x14ac:dyDescent="0.25">
      <c r="A2032" t="s">
        <v>44</v>
      </c>
      <c r="B2032" t="s">
        <v>117</v>
      </c>
      <c r="C2032" s="2">
        <v>45649</v>
      </c>
      <c r="D2032" s="91">
        <v>0</v>
      </c>
      <c r="E2032" t="s">
        <v>23</v>
      </c>
      <c r="F2032">
        <v>4046292</v>
      </c>
      <c r="G2032" t="s">
        <v>252</v>
      </c>
      <c r="H2032">
        <v>3.75</v>
      </c>
      <c r="I2032">
        <v>1</v>
      </c>
      <c r="J2032">
        <v>3.75</v>
      </c>
      <c r="K2032" s="91"/>
      <c r="M2032"/>
    </row>
    <row r="2033" spans="1:13" hidden="1" x14ac:dyDescent="0.25">
      <c r="A2033" t="s">
        <v>44</v>
      </c>
      <c r="B2033" t="s">
        <v>134</v>
      </c>
      <c r="C2033" s="2">
        <v>45649</v>
      </c>
      <c r="D2033" s="91">
        <v>0</v>
      </c>
      <c r="E2033" t="s">
        <v>23</v>
      </c>
      <c r="F2033">
        <v>4046293</v>
      </c>
      <c r="G2033" t="s">
        <v>252</v>
      </c>
      <c r="H2033">
        <v>3.75</v>
      </c>
      <c r="I2033">
        <v>1</v>
      </c>
      <c r="J2033">
        <v>3.75</v>
      </c>
      <c r="K2033" s="91"/>
      <c r="M2033"/>
    </row>
    <row r="2034" spans="1:13" hidden="1" x14ac:dyDescent="0.25">
      <c r="A2034" t="s">
        <v>73</v>
      </c>
      <c r="B2034" t="s">
        <v>18</v>
      </c>
      <c r="C2034" s="2">
        <v>45647</v>
      </c>
      <c r="D2034" s="91">
        <v>5</v>
      </c>
      <c r="E2034" t="s">
        <v>23</v>
      </c>
      <c r="F2034">
        <v>4046297</v>
      </c>
      <c r="G2034" t="s">
        <v>252</v>
      </c>
      <c r="H2034">
        <v>5</v>
      </c>
      <c r="I2034">
        <v>0</v>
      </c>
      <c r="J2034">
        <v>0</v>
      </c>
      <c r="K2034" s="91"/>
      <c r="M2034"/>
    </row>
    <row r="2035" spans="1:13" hidden="1" x14ac:dyDescent="0.25">
      <c r="A2035" t="s">
        <v>73</v>
      </c>
      <c r="B2035" t="s">
        <v>18</v>
      </c>
      <c r="C2035" s="2">
        <v>45650</v>
      </c>
      <c r="D2035" s="91">
        <v>5</v>
      </c>
      <c r="E2035" t="s">
        <v>23</v>
      </c>
      <c r="F2035">
        <v>4046298</v>
      </c>
      <c r="G2035" t="s">
        <v>252</v>
      </c>
      <c r="H2035">
        <v>5</v>
      </c>
      <c r="I2035">
        <v>0</v>
      </c>
      <c r="J2035">
        <v>0</v>
      </c>
      <c r="K2035" s="91"/>
      <c r="M2035"/>
    </row>
    <row r="2036" spans="1:13" hidden="1" x14ac:dyDescent="0.25">
      <c r="A2036" t="s">
        <v>73</v>
      </c>
      <c r="B2036" t="s">
        <v>139</v>
      </c>
      <c r="C2036" s="2">
        <v>45653</v>
      </c>
      <c r="D2036" s="91">
        <v>5</v>
      </c>
      <c r="E2036" t="s">
        <v>37</v>
      </c>
      <c r="F2036">
        <v>4046301</v>
      </c>
      <c r="G2036" t="s">
        <v>252</v>
      </c>
      <c r="H2036">
        <v>5</v>
      </c>
      <c r="I2036">
        <v>0</v>
      </c>
      <c r="J2036">
        <v>0</v>
      </c>
      <c r="K2036" s="91"/>
      <c r="M2036"/>
    </row>
    <row r="2037" spans="1:13" hidden="1" x14ac:dyDescent="0.25">
      <c r="A2037" t="s">
        <v>44</v>
      </c>
      <c r="B2037" t="s">
        <v>117</v>
      </c>
      <c r="C2037" s="2">
        <v>45653</v>
      </c>
      <c r="D2037" s="91">
        <v>0</v>
      </c>
      <c r="E2037" t="s">
        <v>23</v>
      </c>
      <c r="F2037">
        <v>4046302</v>
      </c>
      <c r="G2037" t="s">
        <v>252</v>
      </c>
      <c r="H2037">
        <v>3.75</v>
      </c>
      <c r="I2037">
        <v>1</v>
      </c>
      <c r="J2037">
        <v>3.75</v>
      </c>
      <c r="K2037" s="91"/>
      <c r="M2037"/>
    </row>
    <row r="2038" spans="1:13" hidden="1" x14ac:dyDescent="0.25">
      <c r="A2038" t="s">
        <v>44</v>
      </c>
      <c r="B2038" t="s">
        <v>18</v>
      </c>
      <c r="C2038" s="2">
        <v>45653</v>
      </c>
      <c r="D2038" s="91">
        <v>3.75</v>
      </c>
      <c r="E2038" t="s">
        <v>20</v>
      </c>
      <c r="F2038">
        <v>4046303</v>
      </c>
      <c r="G2038" t="s">
        <v>252</v>
      </c>
      <c r="H2038">
        <v>3.75</v>
      </c>
      <c r="I2038">
        <v>0</v>
      </c>
      <c r="J2038">
        <v>0</v>
      </c>
      <c r="K2038" s="91"/>
      <c r="M2038"/>
    </row>
    <row r="2039" spans="1:13" hidden="1" x14ac:dyDescent="0.25">
      <c r="A2039" t="s">
        <v>75</v>
      </c>
      <c r="B2039" t="s">
        <v>133</v>
      </c>
      <c r="C2039" s="2">
        <v>45647</v>
      </c>
      <c r="D2039" s="91">
        <v>3.75</v>
      </c>
      <c r="E2039" t="s">
        <v>23</v>
      </c>
      <c r="F2039">
        <v>4046324</v>
      </c>
      <c r="G2039" t="s">
        <v>252</v>
      </c>
      <c r="H2039">
        <v>3.75</v>
      </c>
      <c r="I2039">
        <v>0</v>
      </c>
      <c r="J2039">
        <v>0</v>
      </c>
      <c r="K2039" s="91"/>
      <c r="M2039"/>
    </row>
    <row r="2040" spans="1:13" hidden="1" x14ac:dyDescent="0.25">
      <c r="A2040" t="s">
        <v>75</v>
      </c>
      <c r="B2040" t="s">
        <v>18</v>
      </c>
      <c r="C2040" s="2">
        <v>45648</v>
      </c>
      <c r="D2040" s="91">
        <v>0</v>
      </c>
      <c r="E2040" t="s">
        <v>23</v>
      </c>
      <c r="F2040">
        <v>4046330</v>
      </c>
      <c r="G2040" t="s">
        <v>252</v>
      </c>
      <c r="H2040">
        <v>0</v>
      </c>
      <c r="I2040">
        <v>0</v>
      </c>
      <c r="J2040">
        <v>0</v>
      </c>
      <c r="K2040" s="91"/>
      <c r="M2040"/>
    </row>
    <row r="2041" spans="1:13" hidden="1" x14ac:dyDescent="0.25">
      <c r="A2041" t="s">
        <v>75</v>
      </c>
      <c r="B2041" t="s">
        <v>18</v>
      </c>
      <c r="C2041" s="2">
        <v>45648</v>
      </c>
      <c r="D2041" s="91">
        <v>5.5</v>
      </c>
      <c r="E2041" t="s">
        <v>23</v>
      </c>
      <c r="F2041">
        <v>4046331</v>
      </c>
      <c r="G2041" t="s">
        <v>252</v>
      </c>
      <c r="H2041">
        <v>5.5</v>
      </c>
      <c r="I2041">
        <v>0</v>
      </c>
      <c r="J2041">
        <v>0</v>
      </c>
      <c r="K2041" s="91"/>
      <c r="M2041"/>
    </row>
    <row r="2042" spans="1:13" hidden="1" x14ac:dyDescent="0.25">
      <c r="A2042" t="s">
        <v>44</v>
      </c>
      <c r="B2042" t="s">
        <v>45</v>
      </c>
      <c r="C2042" s="2">
        <v>45649</v>
      </c>
      <c r="D2042" s="91">
        <v>3.75</v>
      </c>
      <c r="E2042" t="s">
        <v>23</v>
      </c>
      <c r="F2042">
        <v>4046336</v>
      </c>
      <c r="G2042" t="s">
        <v>252</v>
      </c>
      <c r="H2042">
        <v>3.75</v>
      </c>
      <c r="I2042">
        <v>0</v>
      </c>
      <c r="J2042">
        <v>0</v>
      </c>
      <c r="K2042" s="91"/>
      <c r="M2042"/>
    </row>
    <row r="2043" spans="1:13" hidden="1" x14ac:dyDescent="0.25">
      <c r="A2043" t="s">
        <v>44</v>
      </c>
      <c r="B2043" t="s">
        <v>45</v>
      </c>
      <c r="C2043" s="2">
        <v>45649</v>
      </c>
      <c r="D2043" s="91">
        <v>0</v>
      </c>
      <c r="E2043" t="s">
        <v>23</v>
      </c>
      <c r="F2043">
        <v>4046337</v>
      </c>
      <c r="G2043" t="s">
        <v>252</v>
      </c>
      <c r="H2043">
        <v>3.75</v>
      </c>
      <c r="I2043">
        <v>1</v>
      </c>
      <c r="J2043">
        <v>3.75</v>
      </c>
      <c r="K2043" s="91"/>
      <c r="M2043"/>
    </row>
    <row r="2044" spans="1:13" hidden="1" x14ac:dyDescent="0.25">
      <c r="A2044" t="s">
        <v>75</v>
      </c>
      <c r="B2044" t="s">
        <v>143</v>
      </c>
      <c r="C2044" s="2">
        <v>45649</v>
      </c>
      <c r="D2044" s="91">
        <v>0</v>
      </c>
      <c r="E2044" t="s">
        <v>23</v>
      </c>
      <c r="F2044">
        <v>4046341</v>
      </c>
      <c r="G2044" t="s">
        <v>252</v>
      </c>
      <c r="H2044">
        <v>5.5</v>
      </c>
      <c r="I2044">
        <v>1</v>
      </c>
      <c r="J2044">
        <v>5.5</v>
      </c>
      <c r="K2044" s="91"/>
      <c r="M2044"/>
    </row>
    <row r="2045" spans="1:13" hidden="1" x14ac:dyDescent="0.25">
      <c r="A2045" t="s">
        <v>75</v>
      </c>
      <c r="B2045" t="s">
        <v>65</v>
      </c>
      <c r="C2045" s="2">
        <v>45652</v>
      </c>
      <c r="D2045" s="91">
        <v>0</v>
      </c>
      <c r="E2045" t="s">
        <v>23</v>
      </c>
      <c r="F2045">
        <v>4046342</v>
      </c>
      <c r="G2045" t="s">
        <v>252</v>
      </c>
      <c r="H2045">
        <v>5.5</v>
      </c>
      <c r="I2045">
        <v>1</v>
      </c>
      <c r="J2045">
        <v>5.5</v>
      </c>
      <c r="K2045" s="91"/>
      <c r="M2045"/>
    </row>
    <row r="2046" spans="1:13" hidden="1" x14ac:dyDescent="0.25">
      <c r="A2046" t="s">
        <v>75</v>
      </c>
      <c r="B2046" t="s">
        <v>136</v>
      </c>
      <c r="C2046" s="2">
        <v>45652</v>
      </c>
      <c r="D2046" s="91">
        <v>0</v>
      </c>
      <c r="E2046" t="s">
        <v>23</v>
      </c>
      <c r="F2046">
        <v>4046343</v>
      </c>
      <c r="G2046" t="s">
        <v>252</v>
      </c>
      <c r="H2046">
        <v>5.5</v>
      </c>
      <c r="I2046">
        <v>1</v>
      </c>
      <c r="J2046">
        <v>5.5</v>
      </c>
      <c r="K2046" s="91"/>
      <c r="M2046"/>
    </row>
    <row r="2047" spans="1:13" x14ac:dyDescent="0.25">
      <c r="A2047" t="s">
        <v>44</v>
      </c>
      <c r="B2047" t="s">
        <v>132</v>
      </c>
      <c r="C2047" s="2">
        <v>45648</v>
      </c>
      <c r="D2047" s="91">
        <v>0</v>
      </c>
      <c r="E2047" t="s">
        <v>23</v>
      </c>
      <c r="F2047">
        <v>4046348</v>
      </c>
      <c r="G2047" t="s">
        <v>252</v>
      </c>
      <c r="H2047">
        <v>3.75</v>
      </c>
      <c r="I2047">
        <v>1</v>
      </c>
      <c r="J2047">
        <v>3.75</v>
      </c>
      <c r="K2047" s="91"/>
      <c r="M2047"/>
    </row>
    <row r="2048" spans="1:13" hidden="1" x14ac:dyDescent="0.25">
      <c r="A2048" t="s">
        <v>44</v>
      </c>
      <c r="B2048" t="s">
        <v>134</v>
      </c>
      <c r="C2048" s="2">
        <v>45649</v>
      </c>
      <c r="D2048" s="91">
        <v>3.75</v>
      </c>
      <c r="E2048" t="s">
        <v>23</v>
      </c>
      <c r="F2048">
        <v>4046350</v>
      </c>
      <c r="G2048" t="s">
        <v>252</v>
      </c>
      <c r="H2048">
        <v>3.75</v>
      </c>
      <c r="I2048">
        <v>0</v>
      </c>
      <c r="J2048">
        <v>0</v>
      </c>
      <c r="K2048" s="91"/>
      <c r="M2048"/>
    </row>
    <row r="2049" spans="1:13" hidden="1" x14ac:dyDescent="0.25">
      <c r="A2049" t="s">
        <v>44</v>
      </c>
      <c r="B2049" t="s">
        <v>117</v>
      </c>
      <c r="C2049" s="2">
        <v>45649</v>
      </c>
      <c r="D2049" s="91">
        <v>0</v>
      </c>
      <c r="E2049" t="s">
        <v>23</v>
      </c>
      <c r="F2049">
        <v>4046351</v>
      </c>
      <c r="G2049" t="s">
        <v>252</v>
      </c>
      <c r="H2049">
        <v>3.75</v>
      </c>
      <c r="I2049">
        <v>1</v>
      </c>
      <c r="J2049">
        <v>3.75</v>
      </c>
      <c r="K2049" s="91"/>
      <c r="M2049"/>
    </row>
    <row r="2050" spans="1:13" hidden="1" x14ac:dyDescent="0.25">
      <c r="A2050" t="s">
        <v>44</v>
      </c>
      <c r="B2050" t="s">
        <v>134</v>
      </c>
      <c r="C2050" s="2">
        <v>45650</v>
      </c>
      <c r="D2050" s="91">
        <v>0</v>
      </c>
      <c r="E2050" t="s">
        <v>23</v>
      </c>
      <c r="F2050">
        <v>4046352</v>
      </c>
      <c r="G2050" t="s">
        <v>252</v>
      </c>
      <c r="H2050">
        <v>3.75</v>
      </c>
      <c r="I2050">
        <v>1</v>
      </c>
      <c r="J2050">
        <v>3.75</v>
      </c>
      <c r="K2050" s="91"/>
      <c r="M2050"/>
    </row>
    <row r="2051" spans="1:13" hidden="1" x14ac:dyDescent="0.25">
      <c r="A2051" t="s">
        <v>75</v>
      </c>
      <c r="B2051" t="s">
        <v>18</v>
      </c>
      <c r="C2051" s="2">
        <v>45648</v>
      </c>
      <c r="D2051" s="91">
        <v>5.5</v>
      </c>
      <c r="E2051" t="s">
        <v>23</v>
      </c>
      <c r="F2051">
        <v>4046354</v>
      </c>
      <c r="G2051" t="s">
        <v>252</v>
      </c>
      <c r="H2051">
        <v>5.5</v>
      </c>
      <c r="I2051">
        <v>0</v>
      </c>
      <c r="J2051">
        <v>0</v>
      </c>
      <c r="K2051" s="91"/>
      <c r="M2051"/>
    </row>
    <row r="2052" spans="1:13" hidden="1" x14ac:dyDescent="0.25">
      <c r="A2052" t="s">
        <v>75</v>
      </c>
      <c r="B2052" t="s">
        <v>18</v>
      </c>
      <c r="C2052" s="2">
        <v>45648</v>
      </c>
      <c r="D2052" s="91">
        <v>0</v>
      </c>
      <c r="E2052" t="s">
        <v>23</v>
      </c>
      <c r="F2052">
        <v>4046355</v>
      </c>
      <c r="G2052" t="s">
        <v>252</v>
      </c>
      <c r="H2052">
        <v>0</v>
      </c>
      <c r="I2052">
        <v>0</v>
      </c>
      <c r="J2052">
        <v>0</v>
      </c>
      <c r="K2052" s="91"/>
      <c r="M2052"/>
    </row>
    <row r="2053" spans="1:13" hidden="1" x14ac:dyDescent="0.25">
      <c r="A2053" t="s">
        <v>44</v>
      </c>
      <c r="B2053" t="s">
        <v>45</v>
      </c>
      <c r="C2053" s="2">
        <v>45653</v>
      </c>
      <c r="D2053" s="91">
        <v>0</v>
      </c>
      <c r="E2053" t="s">
        <v>23</v>
      </c>
      <c r="F2053">
        <v>4046356</v>
      </c>
      <c r="G2053" t="s">
        <v>252</v>
      </c>
      <c r="H2053">
        <v>3.75</v>
      </c>
      <c r="I2053">
        <v>1</v>
      </c>
      <c r="J2053">
        <v>3.75</v>
      </c>
      <c r="K2053" s="91"/>
      <c r="M2053"/>
    </row>
    <row r="2054" spans="1:13" hidden="1" x14ac:dyDescent="0.25">
      <c r="A2054" t="s">
        <v>44</v>
      </c>
      <c r="B2054" t="s">
        <v>18</v>
      </c>
      <c r="C2054" s="2">
        <v>45653</v>
      </c>
      <c r="D2054" s="91">
        <v>0</v>
      </c>
      <c r="E2054" t="s">
        <v>20</v>
      </c>
      <c r="F2054">
        <v>4046357</v>
      </c>
      <c r="G2054" t="s">
        <v>252</v>
      </c>
      <c r="H2054">
        <v>3.75</v>
      </c>
      <c r="I2054">
        <v>1</v>
      </c>
      <c r="J2054">
        <v>3.75</v>
      </c>
      <c r="K2054" s="91"/>
      <c r="M2054"/>
    </row>
    <row r="2055" spans="1:13" hidden="1" x14ac:dyDescent="0.25">
      <c r="A2055" t="s">
        <v>75</v>
      </c>
      <c r="B2055" t="s">
        <v>18</v>
      </c>
      <c r="C2055" s="2">
        <v>45649</v>
      </c>
      <c r="D2055" s="91">
        <v>3</v>
      </c>
      <c r="E2055" t="s">
        <v>20</v>
      </c>
      <c r="F2055">
        <v>4046358</v>
      </c>
      <c r="G2055" t="s">
        <v>252</v>
      </c>
      <c r="H2055">
        <v>3</v>
      </c>
      <c r="I2055">
        <v>0</v>
      </c>
      <c r="J2055">
        <v>0</v>
      </c>
      <c r="K2055" s="91"/>
      <c r="M2055"/>
    </row>
    <row r="2056" spans="1:13" hidden="1" x14ac:dyDescent="0.25">
      <c r="A2056" t="s">
        <v>75</v>
      </c>
      <c r="B2056" t="s">
        <v>18</v>
      </c>
      <c r="C2056" s="2">
        <v>45652</v>
      </c>
      <c r="D2056" s="91">
        <v>3</v>
      </c>
      <c r="E2056" t="s">
        <v>20</v>
      </c>
      <c r="F2056">
        <v>4046359</v>
      </c>
      <c r="G2056" t="s">
        <v>252</v>
      </c>
      <c r="H2056">
        <v>3</v>
      </c>
      <c r="I2056">
        <v>0</v>
      </c>
      <c r="J2056">
        <v>0</v>
      </c>
      <c r="K2056" s="91"/>
      <c r="M2056"/>
    </row>
    <row r="2057" spans="1:13" hidden="1" x14ac:dyDescent="0.25">
      <c r="A2057" t="s">
        <v>75</v>
      </c>
      <c r="B2057" t="s">
        <v>18</v>
      </c>
      <c r="C2057" s="2">
        <v>45652</v>
      </c>
      <c r="D2057" s="91">
        <v>5</v>
      </c>
      <c r="E2057" t="s">
        <v>20</v>
      </c>
      <c r="F2057">
        <v>4046361</v>
      </c>
      <c r="G2057" t="s">
        <v>252</v>
      </c>
      <c r="H2057">
        <v>5</v>
      </c>
      <c r="I2057">
        <v>0</v>
      </c>
      <c r="J2057">
        <v>0</v>
      </c>
      <c r="K2057" s="91"/>
      <c r="M2057"/>
    </row>
    <row r="2058" spans="1:13" hidden="1" x14ac:dyDescent="0.25">
      <c r="A2058" t="s">
        <v>73</v>
      </c>
      <c r="B2058" t="s">
        <v>18</v>
      </c>
      <c r="C2058" s="2">
        <v>45648</v>
      </c>
      <c r="D2058" s="91">
        <v>5</v>
      </c>
      <c r="E2058" t="s">
        <v>23</v>
      </c>
      <c r="F2058">
        <v>4046362</v>
      </c>
      <c r="G2058" t="s">
        <v>252</v>
      </c>
      <c r="H2058">
        <v>5</v>
      </c>
      <c r="I2058">
        <v>0</v>
      </c>
      <c r="J2058">
        <v>0</v>
      </c>
      <c r="K2058" s="91"/>
      <c r="M2058"/>
    </row>
    <row r="2059" spans="1:13" hidden="1" x14ac:dyDescent="0.25">
      <c r="A2059" t="s">
        <v>73</v>
      </c>
      <c r="B2059" t="s">
        <v>18</v>
      </c>
      <c r="C2059" s="2">
        <v>45648</v>
      </c>
      <c r="D2059" s="91">
        <v>5</v>
      </c>
      <c r="E2059" t="s">
        <v>23</v>
      </c>
      <c r="F2059">
        <v>4046363</v>
      </c>
      <c r="G2059" t="s">
        <v>252</v>
      </c>
      <c r="H2059">
        <v>5</v>
      </c>
      <c r="I2059">
        <v>0</v>
      </c>
      <c r="J2059">
        <v>0</v>
      </c>
      <c r="K2059" s="91"/>
      <c r="M2059"/>
    </row>
    <row r="2060" spans="1:13" hidden="1" x14ac:dyDescent="0.25">
      <c r="A2060" t="s">
        <v>73</v>
      </c>
      <c r="B2060" t="s">
        <v>18</v>
      </c>
      <c r="C2060" s="2">
        <v>45647</v>
      </c>
      <c r="D2060" s="91">
        <v>5</v>
      </c>
      <c r="E2060" t="s">
        <v>23</v>
      </c>
      <c r="F2060">
        <v>4046366</v>
      </c>
      <c r="G2060" t="s">
        <v>252</v>
      </c>
      <c r="H2060">
        <v>5</v>
      </c>
      <c r="I2060">
        <v>0</v>
      </c>
      <c r="J2060">
        <v>0</v>
      </c>
      <c r="K2060" s="91"/>
      <c r="M2060"/>
    </row>
    <row r="2061" spans="1:13" x14ac:dyDescent="0.25">
      <c r="A2061" t="s">
        <v>44</v>
      </c>
      <c r="B2061" t="s">
        <v>132</v>
      </c>
      <c r="C2061" s="2">
        <v>45647</v>
      </c>
      <c r="D2061" s="91">
        <v>0</v>
      </c>
      <c r="E2061" t="s">
        <v>23</v>
      </c>
      <c r="F2061">
        <v>4046367</v>
      </c>
      <c r="G2061" t="s">
        <v>252</v>
      </c>
      <c r="H2061">
        <v>3.75</v>
      </c>
      <c r="I2061">
        <v>1</v>
      </c>
      <c r="J2061">
        <v>3.75</v>
      </c>
      <c r="K2061" s="91"/>
      <c r="M2061"/>
    </row>
    <row r="2062" spans="1:13" x14ac:dyDescent="0.25">
      <c r="A2062" t="s">
        <v>44</v>
      </c>
      <c r="B2062" t="s">
        <v>132</v>
      </c>
      <c r="C2062" s="2">
        <v>45647</v>
      </c>
      <c r="D2062" s="91">
        <v>0</v>
      </c>
      <c r="E2062" t="s">
        <v>23</v>
      </c>
      <c r="F2062">
        <v>4046371</v>
      </c>
      <c r="G2062" t="s">
        <v>252</v>
      </c>
      <c r="H2062">
        <v>3.75</v>
      </c>
      <c r="I2062">
        <v>1</v>
      </c>
      <c r="J2062">
        <v>3.75</v>
      </c>
      <c r="K2062" s="91"/>
      <c r="M2062"/>
    </row>
    <row r="2063" spans="1:13" x14ac:dyDescent="0.25">
      <c r="A2063" t="s">
        <v>44</v>
      </c>
      <c r="B2063" t="s">
        <v>132</v>
      </c>
      <c r="C2063" s="2">
        <v>45647</v>
      </c>
      <c r="D2063" s="91">
        <v>0</v>
      </c>
      <c r="E2063" t="s">
        <v>23</v>
      </c>
      <c r="F2063">
        <v>4046372</v>
      </c>
      <c r="G2063" t="s">
        <v>252</v>
      </c>
      <c r="H2063">
        <v>3.75</v>
      </c>
      <c r="I2063">
        <v>1</v>
      </c>
      <c r="J2063">
        <v>3.75</v>
      </c>
      <c r="K2063" s="91"/>
      <c r="M2063"/>
    </row>
    <row r="2064" spans="1:13" hidden="1" x14ac:dyDescent="0.25">
      <c r="A2064" t="s">
        <v>75</v>
      </c>
      <c r="B2064" t="s">
        <v>133</v>
      </c>
      <c r="C2064" s="2">
        <v>45647</v>
      </c>
      <c r="D2064" s="91">
        <v>5</v>
      </c>
      <c r="E2064" t="s">
        <v>23</v>
      </c>
      <c r="F2064">
        <v>4046373</v>
      </c>
      <c r="G2064" t="s">
        <v>252</v>
      </c>
      <c r="H2064">
        <v>5</v>
      </c>
      <c r="I2064">
        <v>0</v>
      </c>
      <c r="J2064">
        <v>0</v>
      </c>
      <c r="K2064" s="91"/>
      <c r="M2064"/>
    </row>
    <row r="2065" spans="1:13" hidden="1" x14ac:dyDescent="0.25">
      <c r="A2065" t="s">
        <v>73</v>
      </c>
      <c r="B2065" t="s">
        <v>18</v>
      </c>
      <c r="C2065" s="2">
        <v>45650</v>
      </c>
      <c r="D2065" s="91">
        <v>5</v>
      </c>
      <c r="E2065" t="s">
        <v>23</v>
      </c>
      <c r="F2065">
        <v>4046382</v>
      </c>
      <c r="G2065" t="s">
        <v>252</v>
      </c>
      <c r="H2065">
        <v>5</v>
      </c>
      <c r="I2065">
        <v>0</v>
      </c>
      <c r="J2065">
        <v>0</v>
      </c>
      <c r="K2065" s="91"/>
      <c r="M2065"/>
    </row>
    <row r="2066" spans="1:13" hidden="1" x14ac:dyDescent="0.25">
      <c r="A2066" t="s">
        <v>73</v>
      </c>
      <c r="B2066" t="s">
        <v>21</v>
      </c>
      <c r="C2066" s="2">
        <v>45650</v>
      </c>
      <c r="D2066" s="91">
        <v>5</v>
      </c>
      <c r="E2066" t="s">
        <v>23</v>
      </c>
      <c r="F2066">
        <v>4046383</v>
      </c>
      <c r="G2066" t="s">
        <v>252</v>
      </c>
      <c r="H2066">
        <v>5</v>
      </c>
      <c r="I2066">
        <v>0</v>
      </c>
      <c r="J2066">
        <v>0</v>
      </c>
      <c r="K2066" s="91"/>
      <c r="M2066"/>
    </row>
    <row r="2067" spans="1:13" hidden="1" x14ac:dyDescent="0.25">
      <c r="A2067" t="s">
        <v>75</v>
      </c>
      <c r="B2067" t="s">
        <v>141</v>
      </c>
      <c r="C2067" s="2">
        <v>45647</v>
      </c>
      <c r="D2067" s="91">
        <v>0</v>
      </c>
      <c r="E2067" t="s">
        <v>23</v>
      </c>
      <c r="F2067">
        <v>4046386</v>
      </c>
      <c r="G2067" t="s">
        <v>252</v>
      </c>
      <c r="H2067">
        <v>0</v>
      </c>
      <c r="I2067">
        <v>0</v>
      </c>
      <c r="J2067">
        <v>0</v>
      </c>
      <c r="K2067" s="91"/>
      <c r="M2067"/>
    </row>
    <row r="2068" spans="1:13" hidden="1" x14ac:dyDescent="0.25">
      <c r="A2068" t="s">
        <v>75</v>
      </c>
      <c r="B2068" t="s">
        <v>18</v>
      </c>
      <c r="C2068" s="2">
        <v>45647</v>
      </c>
      <c r="D2068" s="91">
        <v>0</v>
      </c>
      <c r="E2068" t="s">
        <v>23</v>
      </c>
      <c r="F2068">
        <v>4046387</v>
      </c>
      <c r="G2068" t="s">
        <v>252</v>
      </c>
      <c r="H2068">
        <v>0</v>
      </c>
      <c r="I2068">
        <v>0</v>
      </c>
      <c r="J2068">
        <v>0</v>
      </c>
      <c r="K2068" s="91"/>
      <c r="M2068"/>
    </row>
    <row r="2069" spans="1:13" hidden="1" x14ac:dyDescent="0.25">
      <c r="A2069" t="s">
        <v>73</v>
      </c>
      <c r="B2069" t="s">
        <v>136</v>
      </c>
      <c r="C2069" s="2">
        <v>45646</v>
      </c>
      <c r="D2069" s="91">
        <v>5</v>
      </c>
      <c r="E2069" t="s">
        <v>23</v>
      </c>
      <c r="F2069">
        <v>4046390</v>
      </c>
      <c r="G2069" t="s">
        <v>252</v>
      </c>
      <c r="H2069">
        <v>5</v>
      </c>
      <c r="I2069">
        <v>0</v>
      </c>
      <c r="J2069">
        <v>0</v>
      </c>
      <c r="K2069" s="91"/>
      <c r="M2069"/>
    </row>
    <row r="2070" spans="1:13" hidden="1" x14ac:dyDescent="0.25">
      <c r="A2070" t="s">
        <v>44</v>
      </c>
      <c r="B2070" t="s">
        <v>132</v>
      </c>
      <c r="C2070" s="2">
        <v>45654</v>
      </c>
      <c r="D2070" s="91">
        <v>0</v>
      </c>
      <c r="E2070" t="s">
        <v>23</v>
      </c>
      <c r="F2070">
        <v>4046391</v>
      </c>
      <c r="G2070" t="s">
        <v>252</v>
      </c>
      <c r="H2070">
        <v>3.75</v>
      </c>
      <c r="I2070">
        <v>1</v>
      </c>
      <c r="J2070">
        <v>3.75</v>
      </c>
      <c r="K2070" s="91"/>
      <c r="M2070"/>
    </row>
    <row r="2071" spans="1:13" hidden="1" x14ac:dyDescent="0.25">
      <c r="A2071" t="s">
        <v>44</v>
      </c>
      <c r="B2071" t="s">
        <v>136</v>
      </c>
      <c r="C2071" s="2">
        <v>45654</v>
      </c>
      <c r="D2071" s="91">
        <v>0</v>
      </c>
      <c r="E2071" t="s">
        <v>23</v>
      </c>
      <c r="F2071">
        <v>4046392</v>
      </c>
      <c r="G2071" t="s">
        <v>252</v>
      </c>
      <c r="H2071">
        <v>3.75</v>
      </c>
      <c r="I2071">
        <v>1</v>
      </c>
      <c r="J2071">
        <v>3.75</v>
      </c>
      <c r="K2071" s="91"/>
      <c r="M2071"/>
    </row>
    <row r="2072" spans="1:13" hidden="1" x14ac:dyDescent="0.25">
      <c r="A2072" t="s">
        <v>44</v>
      </c>
      <c r="B2072" t="s">
        <v>132</v>
      </c>
      <c r="C2072" s="2">
        <v>45654</v>
      </c>
      <c r="D2072" s="91">
        <v>0</v>
      </c>
      <c r="E2072" t="s">
        <v>23</v>
      </c>
      <c r="F2072">
        <v>4046393</v>
      </c>
      <c r="G2072" t="s">
        <v>252</v>
      </c>
      <c r="H2072">
        <v>3.75</v>
      </c>
      <c r="I2072">
        <v>1</v>
      </c>
      <c r="J2072">
        <v>3.75</v>
      </c>
      <c r="K2072" s="91"/>
      <c r="M2072"/>
    </row>
    <row r="2073" spans="1:13" hidden="1" x14ac:dyDescent="0.25">
      <c r="A2073" t="s">
        <v>73</v>
      </c>
      <c r="B2073" t="s">
        <v>141</v>
      </c>
      <c r="C2073" s="2">
        <v>45654</v>
      </c>
      <c r="D2073" s="91">
        <v>0</v>
      </c>
      <c r="E2073" t="s">
        <v>23</v>
      </c>
      <c r="F2073">
        <v>4046398</v>
      </c>
      <c r="G2073" t="s">
        <v>252</v>
      </c>
      <c r="H2073">
        <v>0</v>
      </c>
      <c r="I2073">
        <v>0</v>
      </c>
      <c r="J2073">
        <v>0</v>
      </c>
      <c r="K2073" s="91"/>
      <c r="M2073"/>
    </row>
    <row r="2074" spans="1:13" hidden="1" x14ac:dyDescent="0.25">
      <c r="A2074" t="s">
        <v>73</v>
      </c>
      <c r="B2074" t="s">
        <v>138</v>
      </c>
      <c r="C2074" s="2">
        <v>45654</v>
      </c>
      <c r="D2074" s="91">
        <v>5</v>
      </c>
      <c r="E2074" t="s">
        <v>37</v>
      </c>
      <c r="F2074">
        <v>4046400</v>
      </c>
      <c r="G2074" t="s">
        <v>252</v>
      </c>
      <c r="H2074">
        <v>5</v>
      </c>
      <c r="I2074">
        <v>0</v>
      </c>
      <c r="J2074">
        <v>0</v>
      </c>
      <c r="K2074" s="91"/>
      <c r="M2074"/>
    </row>
    <row r="2075" spans="1:13" hidden="1" x14ac:dyDescent="0.25">
      <c r="A2075" t="s">
        <v>73</v>
      </c>
      <c r="B2075" t="s">
        <v>138</v>
      </c>
      <c r="C2075" s="2">
        <v>45654</v>
      </c>
      <c r="D2075" s="91">
        <v>5</v>
      </c>
      <c r="E2075" t="s">
        <v>37</v>
      </c>
      <c r="F2075">
        <v>4046401</v>
      </c>
      <c r="G2075" t="s">
        <v>252</v>
      </c>
      <c r="H2075">
        <v>5</v>
      </c>
      <c r="I2075">
        <v>0</v>
      </c>
      <c r="J2075">
        <v>0</v>
      </c>
      <c r="K2075" s="91"/>
      <c r="M2075"/>
    </row>
    <row r="2076" spans="1:13" hidden="1" x14ac:dyDescent="0.25">
      <c r="A2076" t="s">
        <v>44</v>
      </c>
      <c r="B2076" t="s">
        <v>136</v>
      </c>
      <c r="C2076" s="2">
        <v>45654</v>
      </c>
      <c r="D2076" s="91">
        <v>0</v>
      </c>
      <c r="E2076" t="s">
        <v>23</v>
      </c>
      <c r="F2076">
        <v>4046402</v>
      </c>
      <c r="G2076" t="s">
        <v>252</v>
      </c>
      <c r="H2076">
        <v>3.75</v>
      </c>
      <c r="I2076">
        <v>1</v>
      </c>
      <c r="J2076">
        <v>3.75</v>
      </c>
      <c r="K2076" s="91"/>
      <c r="M2076"/>
    </row>
    <row r="2077" spans="1:13" hidden="1" x14ac:dyDescent="0.25">
      <c r="A2077" t="s">
        <v>44</v>
      </c>
      <c r="B2077" t="s">
        <v>18</v>
      </c>
      <c r="C2077" s="2">
        <v>45654</v>
      </c>
      <c r="D2077" s="91">
        <v>0</v>
      </c>
      <c r="E2077" t="s">
        <v>20</v>
      </c>
      <c r="F2077">
        <v>4046403</v>
      </c>
      <c r="G2077" t="s">
        <v>252</v>
      </c>
      <c r="H2077">
        <v>3.75</v>
      </c>
      <c r="I2077">
        <v>1</v>
      </c>
      <c r="J2077">
        <v>3.75</v>
      </c>
      <c r="K2077" s="91"/>
      <c r="M2077"/>
    </row>
    <row r="2078" spans="1:13" hidden="1" x14ac:dyDescent="0.25">
      <c r="A2078" t="s">
        <v>75</v>
      </c>
      <c r="B2078" t="s">
        <v>133</v>
      </c>
      <c r="C2078" s="2">
        <v>45654</v>
      </c>
      <c r="D2078" s="91">
        <v>5.5</v>
      </c>
      <c r="E2078" t="s">
        <v>23</v>
      </c>
      <c r="F2078">
        <v>4046409</v>
      </c>
      <c r="G2078" t="s">
        <v>252</v>
      </c>
      <c r="H2078">
        <v>5.5</v>
      </c>
      <c r="I2078">
        <v>0</v>
      </c>
      <c r="J2078">
        <v>0</v>
      </c>
      <c r="K2078" s="91"/>
      <c r="M2078"/>
    </row>
    <row r="2079" spans="1:13" hidden="1" x14ac:dyDescent="0.25">
      <c r="A2079" t="s">
        <v>75</v>
      </c>
      <c r="B2079" t="s">
        <v>141</v>
      </c>
      <c r="C2079" s="2">
        <v>45654</v>
      </c>
      <c r="D2079" s="91">
        <v>5</v>
      </c>
      <c r="E2079" t="s">
        <v>23</v>
      </c>
      <c r="F2079">
        <v>4046410</v>
      </c>
      <c r="G2079" t="s">
        <v>252</v>
      </c>
      <c r="H2079">
        <v>5</v>
      </c>
      <c r="I2079">
        <v>0</v>
      </c>
      <c r="J2079">
        <v>0</v>
      </c>
      <c r="K2079" s="91"/>
      <c r="M2079"/>
    </row>
    <row r="2080" spans="1:13" hidden="1" x14ac:dyDescent="0.25">
      <c r="A2080" t="s">
        <v>73</v>
      </c>
      <c r="B2080" t="s">
        <v>18</v>
      </c>
      <c r="C2080" s="2">
        <v>45654</v>
      </c>
      <c r="D2080" s="91">
        <v>0</v>
      </c>
      <c r="E2080" t="s">
        <v>23</v>
      </c>
      <c r="F2080">
        <v>4046420</v>
      </c>
      <c r="G2080" t="s">
        <v>252</v>
      </c>
      <c r="H2080">
        <v>0</v>
      </c>
      <c r="I2080">
        <v>0</v>
      </c>
      <c r="J2080">
        <v>0</v>
      </c>
      <c r="K2080" s="91"/>
      <c r="M2080"/>
    </row>
    <row r="2081" spans="1:13" hidden="1" x14ac:dyDescent="0.25">
      <c r="A2081" t="s">
        <v>73</v>
      </c>
      <c r="B2081" t="s">
        <v>141</v>
      </c>
      <c r="C2081" s="2">
        <v>45654</v>
      </c>
      <c r="D2081" s="91">
        <v>3.75</v>
      </c>
      <c r="E2081" t="s">
        <v>23</v>
      </c>
      <c r="F2081">
        <v>4046422</v>
      </c>
      <c r="G2081" t="s">
        <v>252</v>
      </c>
      <c r="H2081">
        <v>3.75</v>
      </c>
      <c r="I2081">
        <v>0</v>
      </c>
      <c r="J2081">
        <v>0</v>
      </c>
      <c r="K2081" s="91"/>
      <c r="M2081"/>
    </row>
    <row r="2082" spans="1:13" hidden="1" x14ac:dyDescent="0.25">
      <c r="A2082" t="s">
        <v>44</v>
      </c>
      <c r="B2082" t="s">
        <v>18</v>
      </c>
      <c r="C2082" s="2">
        <v>45654</v>
      </c>
      <c r="D2082" s="91">
        <v>0</v>
      </c>
      <c r="E2082" t="s">
        <v>20</v>
      </c>
      <c r="F2082">
        <v>4046424</v>
      </c>
      <c r="G2082" t="s">
        <v>252</v>
      </c>
      <c r="H2082">
        <v>3.75</v>
      </c>
      <c r="I2082">
        <v>1</v>
      </c>
      <c r="J2082">
        <v>3.75</v>
      </c>
      <c r="K2082" s="91"/>
      <c r="M2082"/>
    </row>
    <row r="2083" spans="1:13" hidden="1" x14ac:dyDescent="0.25">
      <c r="A2083" t="s">
        <v>44</v>
      </c>
      <c r="B2083" t="s">
        <v>18</v>
      </c>
      <c r="C2083" s="2">
        <v>45654</v>
      </c>
      <c r="D2083" s="91">
        <v>0</v>
      </c>
      <c r="E2083" t="s">
        <v>20</v>
      </c>
      <c r="F2083">
        <v>4046425</v>
      </c>
      <c r="G2083" t="s">
        <v>252</v>
      </c>
      <c r="H2083">
        <v>3.75</v>
      </c>
      <c r="I2083">
        <v>1</v>
      </c>
      <c r="J2083">
        <v>3.75</v>
      </c>
      <c r="K2083" s="91"/>
      <c r="M2083"/>
    </row>
    <row r="2084" spans="1:13" hidden="1" x14ac:dyDescent="0.25">
      <c r="A2084" t="s">
        <v>44</v>
      </c>
      <c r="B2084" t="s">
        <v>18</v>
      </c>
      <c r="C2084" s="2">
        <v>45654</v>
      </c>
      <c r="D2084" s="91">
        <v>0</v>
      </c>
      <c r="E2084" t="s">
        <v>20</v>
      </c>
      <c r="F2084">
        <v>4046426</v>
      </c>
      <c r="G2084" t="s">
        <v>252</v>
      </c>
      <c r="H2084">
        <v>3.75</v>
      </c>
      <c r="I2084">
        <v>1</v>
      </c>
      <c r="J2084">
        <v>3.75</v>
      </c>
      <c r="K2084" s="91"/>
      <c r="M2084"/>
    </row>
    <row r="2085" spans="1:13" hidden="1" x14ac:dyDescent="0.25">
      <c r="A2085" t="s">
        <v>73</v>
      </c>
      <c r="B2085" t="s">
        <v>141</v>
      </c>
      <c r="C2085" s="2">
        <v>45654</v>
      </c>
      <c r="D2085" s="91">
        <v>5</v>
      </c>
      <c r="E2085" t="s">
        <v>23</v>
      </c>
      <c r="F2085">
        <v>4046430</v>
      </c>
      <c r="G2085" t="s">
        <v>252</v>
      </c>
      <c r="H2085">
        <v>5</v>
      </c>
      <c r="I2085">
        <v>0</v>
      </c>
      <c r="J2085">
        <v>0</v>
      </c>
      <c r="K2085" s="91"/>
      <c r="M2085"/>
    </row>
    <row r="2086" spans="1:13" hidden="1" x14ac:dyDescent="0.25">
      <c r="A2086" t="s">
        <v>73</v>
      </c>
      <c r="B2086" t="s">
        <v>18</v>
      </c>
      <c r="C2086" s="2">
        <v>45654</v>
      </c>
      <c r="D2086" s="91">
        <v>5</v>
      </c>
      <c r="E2086" t="s">
        <v>23</v>
      </c>
      <c r="F2086">
        <v>4046431</v>
      </c>
      <c r="G2086" t="s">
        <v>252</v>
      </c>
      <c r="H2086">
        <v>5</v>
      </c>
      <c r="I2086">
        <v>0</v>
      </c>
      <c r="J2086">
        <v>0</v>
      </c>
      <c r="K2086" s="91"/>
      <c r="M2086"/>
    </row>
    <row r="2087" spans="1:13" hidden="1" x14ac:dyDescent="0.25">
      <c r="A2087" t="s">
        <v>73</v>
      </c>
      <c r="B2087" t="s">
        <v>18</v>
      </c>
      <c r="C2087" s="2">
        <v>45654</v>
      </c>
      <c r="D2087" s="91">
        <v>5</v>
      </c>
      <c r="E2087" t="s">
        <v>23</v>
      </c>
      <c r="F2087">
        <v>4046432</v>
      </c>
      <c r="G2087" t="s">
        <v>252</v>
      </c>
      <c r="H2087">
        <v>5</v>
      </c>
      <c r="I2087">
        <v>0</v>
      </c>
      <c r="J2087">
        <v>0</v>
      </c>
      <c r="K2087" s="91"/>
      <c r="M2087"/>
    </row>
    <row r="2088" spans="1:13" hidden="1" x14ac:dyDescent="0.25">
      <c r="A2088" t="s">
        <v>73</v>
      </c>
      <c r="B2088" t="s">
        <v>140</v>
      </c>
      <c r="C2088" s="2">
        <v>45654</v>
      </c>
      <c r="D2088" s="91">
        <v>5</v>
      </c>
      <c r="E2088" t="s">
        <v>23</v>
      </c>
      <c r="F2088">
        <v>4046433</v>
      </c>
      <c r="G2088" t="s">
        <v>252</v>
      </c>
      <c r="H2088">
        <v>5</v>
      </c>
      <c r="I2088">
        <v>0</v>
      </c>
      <c r="J2088">
        <v>0</v>
      </c>
      <c r="K2088" s="91"/>
      <c r="M2088"/>
    </row>
    <row r="2089" spans="1:13" hidden="1" x14ac:dyDescent="0.25">
      <c r="A2089" t="s">
        <v>44</v>
      </c>
      <c r="B2089" t="s">
        <v>132</v>
      </c>
      <c r="C2089" s="2">
        <v>45654</v>
      </c>
      <c r="D2089" s="91">
        <v>1.25</v>
      </c>
      <c r="E2089" t="s">
        <v>23</v>
      </c>
      <c r="F2089">
        <v>4046439</v>
      </c>
      <c r="G2089" t="s">
        <v>252</v>
      </c>
      <c r="H2089">
        <v>5</v>
      </c>
      <c r="I2089">
        <v>1</v>
      </c>
      <c r="J2089">
        <v>3.75</v>
      </c>
      <c r="K2089" s="91"/>
      <c r="M2089"/>
    </row>
    <row r="2090" spans="1:13" hidden="1" x14ac:dyDescent="0.25">
      <c r="A2090" t="s">
        <v>44</v>
      </c>
      <c r="B2090" t="s">
        <v>18</v>
      </c>
      <c r="C2090" s="2">
        <v>45654</v>
      </c>
      <c r="D2090" s="91">
        <v>0</v>
      </c>
      <c r="E2090" t="s">
        <v>20</v>
      </c>
      <c r="F2090">
        <v>4046441</v>
      </c>
      <c r="G2090" t="s">
        <v>252</v>
      </c>
      <c r="H2090">
        <v>3.75</v>
      </c>
      <c r="I2090">
        <v>1</v>
      </c>
      <c r="J2090">
        <v>3.75</v>
      </c>
      <c r="K2090" s="91"/>
      <c r="M2090"/>
    </row>
    <row r="2091" spans="1:13" hidden="1" x14ac:dyDescent="0.25">
      <c r="A2091" t="s">
        <v>44</v>
      </c>
      <c r="B2091" t="s">
        <v>18</v>
      </c>
      <c r="C2091" s="2">
        <v>45654</v>
      </c>
      <c r="D2091" s="91">
        <v>0</v>
      </c>
      <c r="E2091" t="s">
        <v>20</v>
      </c>
      <c r="F2091">
        <v>4046442</v>
      </c>
      <c r="G2091" t="s">
        <v>252</v>
      </c>
      <c r="H2091">
        <v>3.75</v>
      </c>
      <c r="I2091">
        <v>1</v>
      </c>
      <c r="J2091">
        <v>3.75</v>
      </c>
      <c r="K2091" s="91"/>
      <c r="M2091"/>
    </row>
    <row r="2092" spans="1:13" hidden="1" x14ac:dyDescent="0.25">
      <c r="A2092" t="s">
        <v>75</v>
      </c>
      <c r="B2092" t="s">
        <v>133</v>
      </c>
      <c r="C2092" s="2">
        <v>45654</v>
      </c>
      <c r="D2092" s="91">
        <v>5.5</v>
      </c>
      <c r="E2092" t="s">
        <v>23</v>
      </c>
      <c r="F2092">
        <v>4046443</v>
      </c>
      <c r="G2092" t="s">
        <v>252</v>
      </c>
      <c r="H2092">
        <v>5.5</v>
      </c>
      <c r="I2092">
        <v>0</v>
      </c>
      <c r="J2092">
        <v>0</v>
      </c>
      <c r="K2092" s="91"/>
      <c r="M2092"/>
    </row>
    <row r="2093" spans="1:13" hidden="1" x14ac:dyDescent="0.25">
      <c r="A2093" t="s">
        <v>44</v>
      </c>
      <c r="B2093" t="s">
        <v>18</v>
      </c>
      <c r="C2093" s="2">
        <v>45654</v>
      </c>
      <c r="D2093" s="91">
        <v>0</v>
      </c>
      <c r="E2093" t="s">
        <v>20</v>
      </c>
      <c r="F2093">
        <v>4046445</v>
      </c>
      <c r="G2093" t="s">
        <v>252</v>
      </c>
      <c r="H2093">
        <v>3.75</v>
      </c>
      <c r="I2093">
        <v>1</v>
      </c>
      <c r="J2093">
        <v>3.75</v>
      </c>
      <c r="K2093" s="91"/>
      <c r="M2093"/>
    </row>
    <row r="2094" spans="1:13" hidden="1" x14ac:dyDescent="0.25">
      <c r="A2094" t="s">
        <v>44</v>
      </c>
      <c r="B2094" t="s">
        <v>18</v>
      </c>
      <c r="C2094" s="2">
        <v>45654</v>
      </c>
      <c r="D2094" s="91">
        <v>3.75</v>
      </c>
      <c r="E2094" t="s">
        <v>20</v>
      </c>
      <c r="F2094">
        <v>4046446</v>
      </c>
      <c r="G2094" t="s">
        <v>252</v>
      </c>
      <c r="H2094">
        <v>3.75</v>
      </c>
      <c r="I2094">
        <v>0</v>
      </c>
      <c r="J2094">
        <v>0</v>
      </c>
      <c r="K2094" s="91"/>
      <c r="M2094"/>
    </row>
    <row r="2095" spans="1:13" hidden="1" x14ac:dyDescent="0.25">
      <c r="A2095" t="s">
        <v>44</v>
      </c>
      <c r="B2095" t="s">
        <v>18</v>
      </c>
      <c r="C2095" s="2">
        <v>45654</v>
      </c>
      <c r="D2095" s="91">
        <v>3.75</v>
      </c>
      <c r="E2095" t="s">
        <v>20</v>
      </c>
      <c r="F2095">
        <v>4046449</v>
      </c>
      <c r="G2095" t="s">
        <v>252</v>
      </c>
      <c r="H2095">
        <v>3.75</v>
      </c>
      <c r="I2095">
        <v>0</v>
      </c>
      <c r="J2095">
        <v>0</v>
      </c>
      <c r="K2095" s="91"/>
      <c r="M2095"/>
    </row>
    <row r="2096" spans="1:13" hidden="1" x14ac:dyDescent="0.25">
      <c r="A2096" t="s">
        <v>44</v>
      </c>
      <c r="B2096" t="s">
        <v>136</v>
      </c>
      <c r="C2096" s="2">
        <v>45654</v>
      </c>
      <c r="D2096" s="91">
        <v>0</v>
      </c>
      <c r="E2096" t="s">
        <v>23</v>
      </c>
      <c r="F2096">
        <v>4046450</v>
      </c>
      <c r="G2096" t="s">
        <v>252</v>
      </c>
      <c r="H2096">
        <v>3.75</v>
      </c>
      <c r="I2096">
        <v>1</v>
      </c>
      <c r="J2096">
        <v>3.75</v>
      </c>
      <c r="K2096" s="91"/>
      <c r="M2096"/>
    </row>
    <row r="2097" spans="1:13" hidden="1" x14ac:dyDescent="0.25">
      <c r="A2097" t="s">
        <v>73</v>
      </c>
      <c r="B2097" t="s">
        <v>18</v>
      </c>
      <c r="C2097" s="2">
        <v>45654</v>
      </c>
      <c r="D2097" s="91">
        <v>5</v>
      </c>
      <c r="E2097" t="s">
        <v>23</v>
      </c>
      <c r="F2097">
        <v>4046458</v>
      </c>
      <c r="G2097" t="s">
        <v>252</v>
      </c>
      <c r="H2097">
        <v>5</v>
      </c>
      <c r="I2097">
        <v>0</v>
      </c>
      <c r="J2097">
        <v>0</v>
      </c>
      <c r="K2097" s="91"/>
      <c r="M2097"/>
    </row>
    <row r="2098" spans="1:13" hidden="1" x14ac:dyDescent="0.25">
      <c r="A2098" t="s">
        <v>73</v>
      </c>
      <c r="B2098" t="s">
        <v>135</v>
      </c>
      <c r="C2098" s="2">
        <v>45654</v>
      </c>
      <c r="D2098" s="91">
        <v>5</v>
      </c>
      <c r="E2098" t="s">
        <v>23</v>
      </c>
      <c r="F2098">
        <v>4046462</v>
      </c>
      <c r="G2098" t="s">
        <v>252</v>
      </c>
      <c r="H2098">
        <v>5</v>
      </c>
      <c r="I2098">
        <v>0</v>
      </c>
      <c r="J2098">
        <v>0</v>
      </c>
      <c r="K2098" s="91"/>
      <c r="M2098"/>
    </row>
    <row r="2099" spans="1:13" hidden="1" x14ac:dyDescent="0.25">
      <c r="A2099" t="s">
        <v>75</v>
      </c>
      <c r="B2099" t="s">
        <v>18</v>
      </c>
      <c r="C2099" s="2">
        <v>45648</v>
      </c>
      <c r="D2099" s="91">
        <v>5</v>
      </c>
      <c r="E2099" t="s">
        <v>23</v>
      </c>
      <c r="F2099">
        <v>4046464</v>
      </c>
      <c r="G2099" t="s">
        <v>252</v>
      </c>
      <c r="H2099">
        <v>5</v>
      </c>
      <c r="I2099">
        <v>0</v>
      </c>
      <c r="J2099">
        <v>0</v>
      </c>
      <c r="K2099" s="91"/>
      <c r="M2099"/>
    </row>
    <row r="2100" spans="1:13" hidden="1" x14ac:dyDescent="0.25">
      <c r="A2100" t="s">
        <v>75</v>
      </c>
      <c r="B2100" t="s">
        <v>18</v>
      </c>
      <c r="C2100" s="2">
        <v>45648</v>
      </c>
      <c r="D2100" s="91">
        <v>5</v>
      </c>
      <c r="E2100" t="s">
        <v>23</v>
      </c>
      <c r="F2100">
        <v>4046465</v>
      </c>
      <c r="G2100" t="s">
        <v>252</v>
      </c>
      <c r="H2100">
        <v>5</v>
      </c>
      <c r="I2100">
        <v>0</v>
      </c>
      <c r="J2100">
        <v>0</v>
      </c>
      <c r="K2100" s="91"/>
      <c r="M2100"/>
    </row>
    <row r="2101" spans="1:13" hidden="1" x14ac:dyDescent="0.25">
      <c r="A2101" t="s">
        <v>44</v>
      </c>
      <c r="B2101" t="s">
        <v>18</v>
      </c>
      <c r="C2101" s="2">
        <v>45654</v>
      </c>
      <c r="D2101" s="91">
        <v>0</v>
      </c>
      <c r="E2101" t="s">
        <v>20</v>
      </c>
      <c r="F2101">
        <v>4046466</v>
      </c>
      <c r="G2101" t="s">
        <v>252</v>
      </c>
      <c r="H2101">
        <v>3.75</v>
      </c>
      <c r="I2101">
        <v>1</v>
      </c>
      <c r="J2101">
        <v>3.75</v>
      </c>
      <c r="K2101" s="91"/>
      <c r="M2101"/>
    </row>
    <row r="2102" spans="1:13" hidden="1" x14ac:dyDescent="0.25">
      <c r="A2102" t="s">
        <v>44</v>
      </c>
      <c r="B2102" t="s">
        <v>132</v>
      </c>
      <c r="C2102" s="2">
        <v>45654</v>
      </c>
      <c r="D2102" s="91">
        <v>3.75</v>
      </c>
      <c r="E2102" t="s">
        <v>23</v>
      </c>
      <c r="F2102">
        <v>4046467</v>
      </c>
      <c r="G2102" t="s">
        <v>252</v>
      </c>
      <c r="H2102">
        <v>3.75</v>
      </c>
      <c r="I2102">
        <v>0</v>
      </c>
      <c r="J2102">
        <v>0</v>
      </c>
      <c r="K2102" s="91"/>
      <c r="M2102"/>
    </row>
    <row r="2103" spans="1:13" hidden="1" x14ac:dyDescent="0.25">
      <c r="A2103" t="s">
        <v>75</v>
      </c>
      <c r="B2103" t="s">
        <v>133</v>
      </c>
      <c r="C2103" s="2">
        <v>45648</v>
      </c>
      <c r="D2103" s="91">
        <v>3</v>
      </c>
      <c r="E2103" t="s">
        <v>23</v>
      </c>
      <c r="F2103">
        <v>4046469</v>
      </c>
      <c r="G2103" t="s">
        <v>252</v>
      </c>
      <c r="H2103">
        <v>3</v>
      </c>
      <c r="I2103">
        <v>0</v>
      </c>
      <c r="J2103">
        <v>0</v>
      </c>
      <c r="K2103" s="91"/>
      <c r="M2103"/>
    </row>
    <row r="2104" spans="1:13" hidden="1" x14ac:dyDescent="0.25">
      <c r="A2104" t="s">
        <v>75</v>
      </c>
      <c r="B2104" t="s">
        <v>136</v>
      </c>
      <c r="C2104" s="2">
        <v>45648</v>
      </c>
      <c r="D2104" s="91">
        <v>5</v>
      </c>
      <c r="E2104" t="s">
        <v>23</v>
      </c>
      <c r="F2104">
        <v>4046470</v>
      </c>
      <c r="G2104" t="s">
        <v>252</v>
      </c>
      <c r="H2104">
        <v>5</v>
      </c>
      <c r="I2104">
        <v>0</v>
      </c>
      <c r="J2104">
        <v>0</v>
      </c>
      <c r="K2104" s="91"/>
      <c r="M2104"/>
    </row>
    <row r="2105" spans="1:13" hidden="1" x14ac:dyDescent="0.25">
      <c r="A2105" t="s">
        <v>73</v>
      </c>
      <c r="B2105" t="s">
        <v>143</v>
      </c>
      <c r="C2105" s="2">
        <v>45650</v>
      </c>
      <c r="D2105" s="91">
        <v>3.75</v>
      </c>
      <c r="E2105" t="s">
        <v>23</v>
      </c>
      <c r="F2105">
        <v>4046476</v>
      </c>
      <c r="G2105" t="s">
        <v>252</v>
      </c>
      <c r="H2105">
        <v>3.75</v>
      </c>
      <c r="I2105">
        <v>0</v>
      </c>
      <c r="J2105">
        <v>0</v>
      </c>
      <c r="K2105" s="91"/>
      <c r="M2105"/>
    </row>
    <row r="2106" spans="1:13" hidden="1" x14ac:dyDescent="0.25">
      <c r="A2106" t="s">
        <v>73</v>
      </c>
      <c r="B2106" t="s">
        <v>136</v>
      </c>
      <c r="C2106" s="2">
        <v>45652</v>
      </c>
      <c r="D2106" s="91">
        <v>5</v>
      </c>
      <c r="E2106" t="s">
        <v>23</v>
      </c>
      <c r="F2106">
        <v>4046479</v>
      </c>
      <c r="G2106" t="s">
        <v>252</v>
      </c>
      <c r="H2106">
        <v>5</v>
      </c>
      <c r="I2106">
        <v>0</v>
      </c>
      <c r="J2106">
        <v>0</v>
      </c>
      <c r="K2106" s="91"/>
      <c r="M2106"/>
    </row>
    <row r="2107" spans="1:13" hidden="1" x14ac:dyDescent="0.25">
      <c r="A2107" t="s">
        <v>73</v>
      </c>
      <c r="B2107" t="s">
        <v>18</v>
      </c>
      <c r="C2107" s="2">
        <v>45654</v>
      </c>
      <c r="D2107" s="91">
        <v>5</v>
      </c>
      <c r="E2107" t="s">
        <v>23</v>
      </c>
      <c r="F2107">
        <v>4046480</v>
      </c>
      <c r="G2107" t="s">
        <v>252</v>
      </c>
      <c r="H2107">
        <v>5</v>
      </c>
      <c r="I2107">
        <v>0</v>
      </c>
      <c r="J2107">
        <v>0</v>
      </c>
      <c r="K2107" s="91"/>
      <c r="M2107"/>
    </row>
    <row r="2108" spans="1:13" hidden="1" x14ac:dyDescent="0.25">
      <c r="A2108" t="s">
        <v>73</v>
      </c>
      <c r="B2108" t="s">
        <v>18</v>
      </c>
      <c r="C2108" s="2">
        <v>45654</v>
      </c>
      <c r="D2108" s="91">
        <v>5</v>
      </c>
      <c r="E2108" t="s">
        <v>23</v>
      </c>
      <c r="F2108">
        <v>4046483</v>
      </c>
      <c r="G2108" t="s">
        <v>252</v>
      </c>
      <c r="H2108">
        <v>5</v>
      </c>
      <c r="I2108">
        <v>0</v>
      </c>
      <c r="J2108">
        <v>0</v>
      </c>
      <c r="K2108" s="91"/>
      <c r="M2108"/>
    </row>
    <row r="2109" spans="1:13" x14ac:dyDescent="0.25">
      <c r="A2109" t="s">
        <v>44</v>
      </c>
      <c r="B2109" t="s">
        <v>136</v>
      </c>
      <c r="C2109" s="2">
        <v>45648</v>
      </c>
      <c r="D2109" s="91">
        <v>3.75</v>
      </c>
      <c r="E2109" t="s">
        <v>23</v>
      </c>
      <c r="F2109">
        <v>4046484</v>
      </c>
      <c r="G2109" t="s">
        <v>252</v>
      </c>
      <c r="H2109">
        <v>3.75</v>
      </c>
      <c r="I2109">
        <v>0</v>
      </c>
      <c r="J2109">
        <v>0</v>
      </c>
      <c r="K2109" s="91"/>
      <c r="M2109"/>
    </row>
    <row r="2110" spans="1:13" hidden="1" x14ac:dyDescent="0.25">
      <c r="A2110" t="s">
        <v>44</v>
      </c>
      <c r="B2110" t="s">
        <v>18</v>
      </c>
      <c r="C2110" s="2">
        <v>45649</v>
      </c>
      <c r="D2110" s="91">
        <v>0</v>
      </c>
      <c r="E2110" t="s">
        <v>20</v>
      </c>
      <c r="F2110">
        <v>4046485</v>
      </c>
      <c r="G2110" t="s">
        <v>252</v>
      </c>
      <c r="H2110">
        <v>3.75</v>
      </c>
      <c r="I2110">
        <v>1</v>
      </c>
      <c r="J2110">
        <v>3.75</v>
      </c>
      <c r="K2110" s="91"/>
      <c r="M2110"/>
    </row>
    <row r="2111" spans="1:13" x14ac:dyDescent="0.25">
      <c r="A2111" t="s">
        <v>44</v>
      </c>
      <c r="B2111" t="s">
        <v>136</v>
      </c>
      <c r="C2111" s="2">
        <v>45648</v>
      </c>
      <c r="D2111" s="91">
        <v>3.75</v>
      </c>
      <c r="E2111" t="s">
        <v>23</v>
      </c>
      <c r="F2111">
        <v>4046486</v>
      </c>
      <c r="G2111" t="s">
        <v>252</v>
      </c>
      <c r="H2111">
        <v>3.75</v>
      </c>
      <c r="I2111">
        <v>0</v>
      </c>
      <c r="J2111">
        <v>0</v>
      </c>
      <c r="K2111" s="91"/>
      <c r="M2111"/>
    </row>
    <row r="2112" spans="1:13" hidden="1" x14ac:dyDescent="0.25">
      <c r="A2112" t="s">
        <v>44</v>
      </c>
      <c r="B2112" t="s">
        <v>18</v>
      </c>
      <c r="C2112" s="2">
        <v>45649</v>
      </c>
      <c r="D2112" s="91">
        <v>0</v>
      </c>
      <c r="E2112" t="s">
        <v>20</v>
      </c>
      <c r="F2112">
        <v>4046487</v>
      </c>
      <c r="G2112" t="s">
        <v>252</v>
      </c>
      <c r="H2112">
        <v>3.75</v>
      </c>
      <c r="I2112">
        <v>1</v>
      </c>
      <c r="J2112">
        <v>3.75</v>
      </c>
      <c r="K2112" s="91"/>
      <c r="M2112"/>
    </row>
    <row r="2113" spans="1:13" hidden="1" x14ac:dyDescent="0.25">
      <c r="A2113" t="s">
        <v>75</v>
      </c>
      <c r="B2113" t="s">
        <v>140</v>
      </c>
      <c r="C2113" s="2">
        <v>45654</v>
      </c>
      <c r="D2113" s="91">
        <v>0</v>
      </c>
      <c r="E2113" t="s">
        <v>23</v>
      </c>
      <c r="F2113">
        <v>4046488</v>
      </c>
      <c r="G2113" t="s">
        <v>252</v>
      </c>
      <c r="H2113">
        <v>5.5</v>
      </c>
      <c r="I2113">
        <v>1</v>
      </c>
      <c r="J2113">
        <v>5.5</v>
      </c>
      <c r="K2113" s="91"/>
      <c r="M2113"/>
    </row>
    <row r="2114" spans="1:13" hidden="1" x14ac:dyDescent="0.25">
      <c r="A2114" t="s">
        <v>75</v>
      </c>
      <c r="B2114" t="s">
        <v>18</v>
      </c>
      <c r="C2114" s="2">
        <v>45654</v>
      </c>
      <c r="D2114" s="91">
        <v>0</v>
      </c>
      <c r="E2114" t="s">
        <v>23</v>
      </c>
      <c r="F2114">
        <v>4046489</v>
      </c>
      <c r="G2114" t="s">
        <v>252</v>
      </c>
      <c r="H2114">
        <v>0</v>
      </c>
      <c r="I2114">
        <v>0</v>
      </c>
      <c r="J2114">
        <v>0</v>
      </c>
      <c r="K2114" s="91"/>
      <c r="M2114"/>
    </row>
    <row r="2115" spans="1:13" x14ac:dyDescent="0.25">
      <c r="A2115" t="s">
        <v>44</v>
      </c>
      <c r="B2115" t="s">
        <v>136</v>
      </c>
      <c r="C2115" s="2">
        <v>45648</v>
      </c>
      <c r="D2115" s="91">
        <v>0</v>
      </c>
      <c r="E2115" t="s">
        <v>23</v>
      </c>
      <c r="F2115">
        <v>4046494</v>
      </c>
      <c r="G2115" t="s">
        <v>252</v>
      </c>
      <c r="H2115">
        <v>3.75</v>
      </c>
      <c r="I2115">
        <v>1</v>
      </c>
      <c r="J2115">
        <v>3.75</v>
      </c>
      <c r="K2115" s="91"/>
      <c r="M2115"/>
    </row>
    <row r="2116" spans="1:13" x14ac:dyDescent="0.25">
      <c r="A2116" t="s">
        <v>44</v>
      </c>
      <c r="B2116" t="s">
        <v>18</v>
      </c>
      <c r="C2116" s="2">
        <v>45648</v>
      </c>
      <c r="D2116" s="91">
        <v>0</v>
      </c>
      <c r="E2116" t="s">
        <v>20</v>
      </c>
      <c r="F2116">
        <v>4046495</v>
      </c>
      <c r="G2116" t="s">
        <v>252</v>
      </c>
      <c r="H2116">
        <v>3.75</v>
      </c>
      <c r="I2116">
        <v>1</v>
      </c>
      <c r="J2116">
        <v>3.75</v>
      </c>
      <c r="K2116" s="91"/>
      <c r="M2116"/>
    </row>
    <row r="2117" spans="1:13" x14ac:dyDescent="0.25">
      <c r="A2117" t="s">
        <v>44</v>
      </c>
      <c r="B2117" t="s">
        <v>132</v>
      </c>
      <c r="C2117" s="2">
        <v>45648</v>
      </c>
      <c r="D2117" s="91">
        <v>5</v>
      </c>
      <c r="E2117" t="s">
        <v>23</v>
      </c>
      <c r="F2117">
        <v>4046497</v>
      </c>
      <c r="G2117" t="s">
        <v>252</v>
      </c>
      <c r="H2117">
        <v>5</v>
      </c>
      <c r="I2117">
        <v>0</v>
      </c>
      <c r="J2117">
        <v>0</v>
      </c>
      <c r="K2117" s="91"/>
      <c r="M2117"/>
    </row>
    <row r="2118" spans="1:13" hidden="1" x14ac:dyDescent="0.25">
      <c r="A2118" t="s">
        <v>75</v>
      </c>
      <c r="B2118" t="s">
        <v>142</v>
      </c>
      <c r="C2118" s="2">
        <v>45649</v>
      </c>
      <c r="D2118" s="91">
        <v>5.5</v>
      </c>
      <c r="E2118" t="s">
        <v>23</v>
      </c>
      <c r="F2118">
        <v>4046498</v>
      </c>
      <c r="G2118" t="s">
        <v>252</v>
      </c>
      <c r="H2118">
        <v>5.5</v>
      </c>
      <c r="I2118">
        <v>0</v>
      </c>
      <c r="J2118">
        <v>0</v>
      </c>
      <c r="K2118" s="91"/>
      <c r="M2118"/>
    </row>
    <row r="2119" spans="1:13" hidden="1" x14ac:dyDescent="0.25">
      <c r="A2119" t="s">
        <v>75</v>
      </c>
      <c r="B2119" t="s">
        <v>18</v>
      </c>
      <c r="C2119" s="2">
        <v>45649</v>
      </c>
      <c r="D2119" s="91">
        <v>5</v>
      </c>
      <c r="E2119" t="s">
        <v>23</v>
      </c>
      <c r="F2119">
        <v>4046499</v>
      </c>
      <c r="G2119" t="s">
        <v>252</v>
      </c>
      <c r="H2119">
        <v>5</v>
      </c>
      <c r="I2119">
        <v>0</v>
      </c>
      <c r="J2119">
        <v>0</v>
      </c>
      <c r="K2119" s="91"/>
      <c r="M2119"/>
    </row>
    <row r="2120" spans="1:13" x14ac:dyDescent="0.25">
      <c r="A2120" t="s">
        <v>44</v>
      </c>
      <c r="B2120" t="s">
        <v>18</v>
      </c>
      <c r="C2120" s="2">
        <v>45648</v>
      </c>
      <c r="D2120" s="91">
        <v>0</v>
      </c>
      <c r="E2120" t="s">
        <v>20</v>
      </c>
      <c r="F2120">
        <v>4046500</v>
      </c>
      <c r="G2120" t="s">
        <v>252</v>
      </c>
      <c r="H2120">
        <v>0</v>
      </c>
      <c r="I2120">
        <v>0</v>
      </c>
      <c r="J2120">
        <v>0</v>
      </c>
      <c r="K2120" s="91"/>
      <c r="M2120"/>
    </row>
    <row r="2121" spans="1:13" hidden="1" x14ac:dyDescent="0.25">
      <c r="A2121" t="s">
        <v>75</v>
      </c>
      <c r="B2121" t="s">
        <v>18</v>
      </c>
      <c r="C2121" s="2">
        <v>45648</v>
      </c>
      <c r="D2121" s="91">
        <v>0</v>
      </c>
      <c r="E2121" t="s">
        <v>23</v>
      </c>
      <c r="F2121">
        <v>4046501</v>
      </c>
      <c r="G2121" t="s">
        <v>252</v>
      </c>
      <c r="H2121">
        <v>0</v>
      </c>
      <c r="I2121">
        <v>0</v>
      </c>
      <c r="J2121">
        <v>0</v>
      </c>
      <c r="K2121" s="91"/>
      <c r="M2121"/>
    </row>
    <row r="2122" spans="1:13" x14ac:dyDescent="0.25">
      <c r="A2122" t="s">
        <v>44</v>
      </c>
      <c r="B2122" t="s">
        <v>18</v>
      </c>
      <c r="C2122" s="2">
        <v>45648</v>
      </c>
      <c r="D2122" s="91">
        <v>3.75</v>
      </c>
      <c r="E2122" t="s">
        <v>20</v>
      </c>
      <c r="F2122">
        <v>4046502</v>
      </c>
      <c r="G2122" t="s">
        <v>252</v>
      </c>
      <c r="H2122">
        <v>3.75</v>
      </c>
      <c r="I2122">
        <v>0</v>
      </c>
      <c r="J2122">
        <v>0</v>
      </c>
      <c r="K2122" s="91"/>
      <c r="M2122"/>
    </row>
    <row r="2123" spans="1:13" hidden="1" x14ac:dyDescent="0.25">
      <c r="A2123" t="s">
        <v>75</v>
      </c>
      <c r="B2123" t="s">
        <v>18</v>
      </c>
      <c r="C2123" s="2">
        <v>45648</v>
      </c>
      <c r="D2123" s="91">
        <v>5.5</v>
      </c>
      <c r="E2123" t="s">
        <v>23</v>
      </c>
      <c r="F2123">
        <v>4046503</v>
      </c>
      <c r="G2123" t="s">
        <v>252</v>
      </c>
      <c r="H2123">
        <v>5.5</v>
      </c>
      <c r="I2123">
        <v>0</v>
      </c>
      <c r="J2123">
        <v>0</v>
      </c>
      <c r="K2123" s="91"/>
      <c r="M2123"/>
    </row>
    <row r="2124" spans="1:13" hidden="1" x14ac:dyDescent="0.25">
      <c r="A2124" t="s">
        <v>73</v>
      </c>
      <c r="B2124" t="s">
        <v>133</v>
      </c>
      <c r="C2124" s="2">
        <v>45648</v>
      </c>
      <c r="D2124" s="91">
        <v>5</v>
      </c>
      <c r="E2124" t="s">
        <v>23</v>
      </c>
      <c r="F2124">
        <v>4046504</v>
      </c>
      <c r="G2124" t="s">
        <v>252</v>
      </c>
      <c r="H2124">
        <v>5</v>
      </c>
      <c r="I2124">
        <v>0</v>
      </c>
      <c r="J2124">
        <v>0</v>
      </c>
      <c r="K2124" s="91"/>
      <c r="M2124"/>
    </row>
    <row r="2125" spans="1:13" hidden="1" x14ac:dyDescent="0.25">
      <c r="A2125" t="s">
        <v>73</v>
      </c>
      <c r="B2125" t="s">
        <v>65</v>
      </c>
      <c r="C2125" s="2">
        <v>45652</v>
      </c>
      <c r="D2125" s="91">
        <v>0.5</v>
      </c>
      <c r="E2125" t="s">
        <v>23</v>
      </c>
      <c r="F2125">
        <v>4046506</v>
      </c>
      <c r="G2125" t="s">
        <v>252</v>
      </c>
      <c r="H2125">
        <v>5.5</v>
      </c>
      <c r="I2125">
        <v>1</v>
      </c>
      <c r="J2125">
        <v>5</v>
      </c>
      <c r="K2125" s="91"/>
      <c r="M2125"/>
    </row>
    <row r="2126" spans="1:13" hidden="1" x14ac:dyDescent="0.25">
      <c r="A2126" t="s">
        <v>73</v>
      </c>
      <c r="B2126" t="s">
        <v>18</v>
      </c>
      <c r="C2126" s="2">
        <v>45652</v>
      </c>
      <c r="D2126" s="91">
        <v>0</v>
      </c>
      <c r="E2126" t="s">
        <v>20</v>
      </c>
      <c r="F2126">
        <v>4046507</v>
      </c>
      <c r="G2126" t="s">
        <v>252</v>
      </c>
      <c r="H2126">
        <v>5</v>
      </c>
      <c r="I2126">
        <v>1</v>
      </c>
      <c r="J2126">
        <v>5</v>
      </c>
      <c r="K2126" s="91"/>
      <c r="M2126"/>
    </row>
    <row r="2127" spans="1:13" hidden="1" x14ac:dyDescent="0.25">
      <c r="A2127" t="s">
        <v>73</v>
      </c>
      <c r="B2127" t="s">
        <v>135</v>
      </c>
      <c r="C2127" s="2">
        <v>45652</v>
      </c>
      <c r="D2127" s="91">
        <v>5</v>
      </c>
      <c r="E2127" t="s">
        <v>23</v>
      </c>
      <c r="F2127">
        <v>4046513</v>
      </c>
      <c r="G2127" t="s">
        <v>252</v>
      </c>
      <c r="H2127">
        <v>5</v>
      </c>
      <c r="I2127">
        <v>0</v>
      </c>
      <c r="J2127">
        <v>0</v>
      </c>
      <c r="K2127" s="91"/>
      <c r="M2127"/>
    </row>
    <row r="2128" spans="1:13" hidden="1" x14ac:dyDescent="0.25">
      <c r="A2128" t="s">
        <v>73</v>
      </c>
      <c r="B2128" t="s">
        <v>18</v>
      </c>
      <c r="C2128" s="2">
        <v>45648</v>
      </c>
      <c r="D2128" s="91">
        <v>5</v>
      </c>
      <c r="E2128" t="s">
        <v>23</v>
      </c>
      <c r="F2128">
        <v>4046515</v>
      </c>
      <c r="G2128" t="s">
        <v>252</v>
      </c>
      <c r="H2128">
        <v>5</v>
      </c>
      <c r="I2128">
        <v>0</v>
      </c>
      <c r="J2128">
        <v>0</v>
      </c>
      <c r="K2128" s="91"/>
      <c r="M2128"/>
    </row>
    <row r="2129" spans="1:13" hidden="1" x14ac:dyDescent="0.25">
      <c r="A2129" t="s">
        <v>73</v>
      </c>
      <c r="B2129" t="s">
        <v>18</v>
      </c>
      <c r="C2129" s="2">
        <v>45648</v>
      </c>
      <c r="D2129" s="91">
        <v>5</v>
      </c>
      <c r="E2129" t="s">
        <v>23</v>
      </c>
      <c r="F2129">
        <v>4046516</v>
      </c>
      <c r="G2129" t="s">
        <v>252</v>
      </c>
      <c r="H2129">
        <v>5</v>
      </c>
      <c r="I2129">
        <v>0</v>
      </c>
      <c r="J2129">
        <v>0</v>
      </c>
      <c r="K2129" s="91"/>
      <c r="M2129"/>
    </row>
    <row r="2130" spans="1:13" hidden="1" x14ac:dyDescent="0.25">
      <c r="A2130" t="s">
        <v>73</v>
      </c>
      <c r="B2130" t="s">
        <v>21</v>
      </c>
      <c r="C2130" s="2">
        <v>45649</v>
      </c>
      <c r="D2130" s="91">
        <v>5</v>
      </c>
      <c r="E2130" t="s">
        <v>23</v>
      </c>
      <c r="F2130">
        <v>4046518</v>
      </c>
      <c r="G2130" t="s">
        <v>252</v>
      </c>
      <c r="H2130">
        <v>5</v>
      </c>
      <c r="I2130">
        <v>0</v>
      </c>
      <c r="J2130">
        <v>0</v>
      </c>
      <c r="K2130" s="91"/>
      <c r="M2130"/>
    </row>
    <row r="2131" spans="1:13" hidden="1" x14ac:dyDescent="0.25">
      <c r="A2131" t="s">
        <v>73</v>
      </c>
      <c r="B2131" t="s">
        <v>144</v>
      </c>
      <c r="C2131" s="2">
        <v>45649</v>
      </c>
      <c r="D2131" s="91">
        <v>5</v>
      </c>
      <c r="E2131" t="s">
        <v>37</v>
      </c>
      <c r="F2131">
        <v>4046524</v>
      </c>
      <c r="G2131" t="s">
        <v>252</v>
      </c>
      <c r="H2131">
        <v>5</v>
      </c>
      <c r="I2131">
        <v>0</v>
      </c>
      <c r="J2131">
        <v>0</v>
      </c>
      <c r="K2131" s="91"/>
      <c r="M2131"/>
    </row>
    <row r="2132" spans="1:13" hidden="1" x14ac:dyDescent="0.25">
      <c r="A2132" t="s">
        <v>73</v>
      </c>
      <c r="B2132" t="s">
        <v>136</v>
      </c>
      <c r="C2132" s="2">
        <v>45653</v>
      </c>
      <c r="D2132" s="91">
        <v>5</v>
      </c>
      <c r="E2132" t="s">
        <v>23</v>
      </c>
      <c r="F2132">
        <v>4046526</v>
      </c>
      <c r="G2132" t="s">
        <v>252</v>
      </c>
      <c r="H2132">
        <v>5</v>
      </c>
      <c r="I2132">
        <v>0</v>
      </c>
      <c r="J2132">
        <v>0</v>
      </c>
      <c r="K2132" s="91"/>
      <c r="M2132"/>
    </row>
    <row r="2133" spans="1:13" hidden="1" x14ac:dyDescent="0.25">
      <c r="A2133" t="s">
        <v>73</v>
      </c>
      <c r="B2133" t="s">
        <v>18</v>
      </c>
      <c r="C2133" s="2">
        <v>45652</v>
      </c>
      <c r="D2133" s="91">
        <v>0</v>
      </c>
      <c r="E2133" t="s">
        <v>23</v>
      </c>
      <c r="F2133">
        <v>4046528</v>
      </c>
      <c r="G2133" t="s">
        <v>252</v>
      </c>
      <c r="H2133">
        <v>0</v>
      </c>
      <c r="I2133">
        <v>0</v>
      </c>
      <c r="J2133">
        <v>0</v>
      </c>
      <c r="K2133" s="91"/>
      <c r="M2133"/>
    </row>
    <row r="2134" spans="1:13" hidden="1" x14ac:dyDescent="0.25">
      <c r="A2134" t="s">
        <v>73</v>
      </c>
      <c r="B2134" t="s">
        <v>18</v>
      </c>
      <c r="C2134" s="2">
        <v>45653</v>
      </c>
      <c r="D2134" s="91">
        <v>0</v>
      </c>
      <c r="E2134" t="s">
        <v>23</v>
      </c>
      <c r="F2134">
        <v>4046529</v>
      </c>
      <c r="G2134" t="s">
        <v>252</v>
      </c>
      <c r="H2134">
        <v>0</v>
      </c>
      <c r="I2134">
        <v>0</v>
      </c>
      <c r="J2134">
        <v>0</v>
      </c>
      <c r="K2134" s="91"/>
      <c r="M2134"/>
    </row>
    <row r="2135" spans="1:13" x14ac:dyDescent="0.25">
      <c r="A2135" t="s">
        <v>44</v>
      </c>
      <c r="B2135" t="s">
        <v>132</v>
      </c>
      <c r="C2135" s="2">
        <v>45647</v>
      </c>
      <c r="D2135" s="91">
        <v>0</v>
      </c>
      <c r="E2135" t="s">
        <v>23</v>
      </c>
      <c r="F2135">
        <v>4046532</v>
      </c>
      <c r="G2135" t="s">
        <v>252</v>
      </c>
      <c r="H2135">
        <v>3.75</v>
      </c>
      <c r="I2135">
        <v>1</v>
      </c>
      <c r="J2135">
        <v>3.75</v>
      </c>
      <c r="K2135" s="91"/>
      <c r="M2135"/>
    </row>
    <row r="2136" spans="1:13" hidden="1" x14ac:dyDescent="0.25">
      <c r="A2136" t="s">
        <v>73</v>
      </c>
      <c r="B2136" t="s">
        <v>133</v>
      </c>
      <c r="C2136" s="2">
        <v>45648</v>
      </c>
      <c r="D2136" s="91">
        <v>0</v>
      </c>
      <c r="E2136" t="s">
        <v>23</v>
      </c>
      <c r="F2136">
        <v>4046536</v>
      </c>
      <c r="G2136" t="s">
        <v>252</v>
      </c>
      <c r="H2136">
        <v>0</v>
      </c>
      <c r="I2136">
        <v>0</v>
      </c>
      <c r="J2136">
        <v>0</v>
      </c>
      <c r="K2136" s="91"/>
      <c r="M2136"/>
    </row>
    <row r="2137" spans="1:13" hidden="1" x14ac:dyDescent="0.25">
      <c r="A2137" t="s">
        <v>73</v>
      </c>
      <c r="B2137" t="s">
        <v>65</v>
      </c>
      <c r="C2137" s="2">
        <v>45652</v>
      </c>
      <c r="D2137" s="91">
        <v>0</v>
      </c>
      <c r="E2137" t="s">
        <v>23</v>
      </c>
      <c r="F2137">
        <v>4046538</v>
      </c>
      <c r="G2137" t="s">
        <v>252</v>
      </c>
      <c r="H2137">
        <v>0</v>
      </c>
      <c r="I2137">
        <v>0</v>
      </c>
      <c r="J2137">
        <v>0</v>
      </c>
      <c r="K2137" s="91"/>
      <c r="M2137"/>
    </row>
    <row r="2138" spans="1:13" hidden="1" x14ac:dyDescent="0.25">
      <c r="A2138" t="s">
        <v>75</v>
      </c>
      <c r="B2138" t="s">
        <v>133</v>
      </c>
      <c r="C2138" s="2">
        <v>45647</v>
      </c>
      <c r="D2138" s="91">
        <v>5</v>
      </c>
      <c r="E2138" t="s">
        <v>23</v>
      </c>
      <c r="F2138">
        <v>4046541</v>
      </c>
      <c r="G2138" t="s">
        <v>252</v>
      </c>
      <c r="H2138">
        <v>5</v>
      </c>
      <c r="I2138">
        <v>0</v>
      </c>
      <c r="J2138">
        <v>0</v>
      </c>
      <c r="K2138" s="91"/>
      <c r="M2138"/>
    </row>
    <row r="2139" spans="1:13" hidden="1" x14ac:dyDescent="0.25">
      <c r="A2139" t="s">
        <v>73</v>
      </c>
      <c r="B2139" t="s">
        <v>136</v>
      </c>
      <c r="C2139" s="2">
        <v>45649</v>
      </c>
      <c r="D2139" s="91">
        <v>5</v>
      </c>
      <c r="E2139" t="s">
        <v>37</v>
      </c>
      <c r="F2139">
        <v>4046544</v>
      </c>
      <c r="G2139" t="s">
        <v>252</v>
      </c>
      <c r="H2139">
        <v>5</v>
      </c>
      <c r="I2139">
        <v>0</v>
      </c>
      <c r="J2139">
        <v>0</v>
      </c>
      <c r="K2139" s="91"/>
      <c r="M2139"/>
    </row>
    <row r="2140" spans="1:13" hidden="1" x14ac:dyDescent="0.25">
      <c r="A2140" t="s">
        <v>73</v>
      </c>
      <c r="B2140" t="s">
        <v>18</v>
      </c>
      <c r="C2140" s="2">
        <v>45649</v>
      </c>
      <c r="D2140" s="91">
        <v>5</v>
      </c>
      <c r="E2140" t="s">
        <v>23</v>
      </c>
      <c r="F2140">
        <v>4046546</v>
      </c>
      <c r="G2140" t="s">
        <v>252</v>
      </c>
      <c r="H2140">
        <v>5</v>
      </c>
      <c r="I2140">
        <v>0</v>
      </c>
      <c r="J2140">
        <v>0</v>
      </c>
      <c r="K2140" s="91"/>
      <c r="M2140"/>
    </row>
    <row r="2141" spans="1:13" hidden="1" x14ac:dyDescent="0.25">
      <c r="A2141" t="s">
        <v>73</v>
      </c>
      <c r="B2141" t="s">
        <v>135</v>
      </c>
      <c r="C2141" s="2">
        <v>45652</v>
      </c>
      <c r="D2141" s="91">
        <v>5</v>
      </c>
      <c r="E2141" t="s">
        <v>23</v>
      </c>
      <c r="F2141">
        <v>4046547</v>
      </c>
      <c r="G2141" t="s">
        <v>252</v>
      </c>
      <c r="H2141">
        <v>5</v>
      </c>
      <c r="I2141">
        <v>0</v>
      </c>
      <c r="J2141">
        <v>0</v>
      </c>
      <c r="K2141" s="91"/>
      <c r="M2141"/>
    </row>
    <row r="2142" spans="1:13" hidden="1" x14ac:dyDescent="0.25">
      <c r="A2142" t="s">
        <v>73</v>
      </c>
      <c r="B2142" t="s">
        <v>143</v>
      </c>
      <c r="C2142" s="2">
        <v>45653</v>
      </c>
      <c r="D2142" s="91">
        <v>5</v>
      </c>
      <c r="E2142" t="s">
        <v>23</v>
      </c>
      <c r="F2142">
        <v>4046548</v>
      </c>
      <c r="G2142" t="s">
        <v>252</v>
      </c>
      <c r="H2142">
        <v>5</v>
      </c>
      <c r="I2142">
        <v>0</v>
      </c>
      <c r="J2142">
        <v>0</v>
      </c>
      <c r="K2142" s="91"/>
      <c r="M2142"/>
    </row>
    <row r="2143" spans="1:13" hidden="1" x14ac:dyDescent="0.25">
      <c r="A2143" t="s">
        <v>44</v>
      </c>
      <c r="B2143" t="s">
        <v>18</v>
      </c>
      <c r="C2143" s="2">
        <v>45649</v>
      </c>
      <c r="D2143" s="91">
        <v>3.75</v>
      </c>
      <c r="E2143" t="s">
        <v>20</v>
      </c>
      <c r="F2143">
        <v>4046550</v>
      </c>
      <c r="G2143" t="s">
        <v>252</v>
      </c>
      <c r="H2143">
        <v>3.75</v>
      </c>
      <c r="I2143">
        <v>0</v>
      </c>
      <c r="J2143">
        <v>0</v>
      </c>
      <c r="K2143" s="91"/>
      <c r="M2143"/>
    </row>
    <row r="2144" spans="1:13" hidden="1" x14ac:dyDescent="0.25">
      <c r="A2144" t="s">
        <v>44</v>
      </c>
      <c r="B2144" t="s">
        <v>18</v>
      </c>
      <c r="C2144" s="2">
        <v>45649</v>
      </c>
      <c r="D2144" s="91">
        <v>0</v>
      </c>
      <c r="E2144" t="s">
        <v>20</v>
      </c>
      <c r="F2144">
        <v>4046551</v>
      </c>
      <c r="G2144" t="s">
        <v>252</v>
      </c>
      <c r="H2144">
        <v>3.75</v>
      </c>
      <c r="I2144">
        <v>1</v>
      </c>
      <c r="J2144">
        <v>3.75</v>
      </c>
      <c r="K2144" s="91"/>
      <c r="M2144"/>
    </row>
    <row r="2145" spans="1:13" hidden="1" x14ac:dyDescent="0.25">
      <c r="A2145" t="s">
        <v>75</v>
      </c>
      <c r="B2145" t="s">
        <v>18</v>
      </c>
      <c r="C2145" s="2">
        <v>45650</v>
      </c>
      <c r="D2145" s="91">
        <v>5.5</v>
      </c>
      <c r="E2145" t="s">
        <v>23</v>
      </c>
      <c r="F2145">
        <v>4046552</v>
      </c>
      <c r="G2145" t="s">
        <v>252</v>
      </c>
      <c r="H2145">
        <v>5.5</v>
      </c>
      <c r="I2145">
        <v>0</v>
      </c>
      <c r="J2145">
        <v>0</v>
      </c>
      <c r="K2145" s="91"/>
      <c r="M2145"/>
    </row>
    <row r="2146" spans="1:13" hidden="1" x14ac:dyDescent="0.25">
      <c r="A2146" t="s">
        <v>73</v>
      </c>
      <c r="B2146" t="s">
        <v>139</v>
      </c>
      <c r="C2146" s="2">
        <v>45652</v>
      </c>
      <c r="D2146" s="91">
        <v>0</v>
      </c>
      <c r="E2146" t="s">
        <v>37</v>
      </c>
      <c r="F2146">
        <v>4046559</v>
      </c>
      <c r="G2146" t="s">
        <v>252</v>
      </c>
      <c r="H2146">
        <v>0</v>
      </c>
      <c r="I2146">
        <v>0</v>
      </c>
      <c r="J2146">
        <v>0</v>
      </c>
      <c r="K2146" s="91"/>
      <c r="M2146"/>
    </row>
    <row r="2147" spans="1:13" hidden="1" x14ac:dyDescent="0.25">
      <c r="A2147" t="s">
        <v>73</v>
      </c>
      <c r="B2147" t="s">
        <v>18</v>
      </c>
      <c r="C2147" s="2">
        <v>45648</v>
      </c>
      <c r="D2147" s="91">
        <v>5</v>
      </c>
      <c r="E2147" t="s">
        <v>23</v>
      </c>
      <c r="F2147">
        <v>4046560</v>
      </c>
      <c r="G2147" t="s">
        <v>252</v>
      </c>
      <c r="H2147">
        <v>5</v>
      </c>
      <c r="I2147">
        <v>0</v>
      </c>
      <c r="J2147">
        <v>0</v>
      </c>
      <c r="K2147" s="91"/>
      <c r="M2147"/>
    </row>
    <row r="2148" spans="1:13" hidden="1" x14ac:dyDescent="0.25">
      <c r="A2148" t="s">
        <v>73</v>
      </c>
      <c r="B2148" t="s">
        <v>140</v>
      </c>
      <c r="C2148" s="2">
        <v>45654</v>
      </c>
      <c r="D2148" s="91">
        <v>0</v>
      </c>
      <c r="E2148" t="s">
        <v>23</v>
      </c>
      <c r="F2148">
        <v>4046568</v>
      </c>
      <c r="G2148" t="s">
        <v>252</v>
      </c>
      <c r="H2148">
        <v>0</v>
      </c>
      <c r="I2148">
        <v>0</v>
      </c>
      <c r="J2148">
        <v>0</v>
      </c>
      <c r="K2148" s="91"/>
      <c r="M2148"/>
    </row>
    <row r="2149" spans="1:13" hidden="1" x14ac:dyDescent="0.25">
      <c r="A2149" t="s">
        <v>73</v>
      </c>
      <c r="B2149" t="s">
        <v>18</v>
      </c>
      <c r="C2149" s="2">
        <v>45654</v>
      </c>
      <c r="D2149" s="91">
        <v>0</v>
      </c>
      <c r="E2149" t="s">
        <v>23</v>
      </c>
      <c r="F2149">
        <v>4046569</v>
      </c>
      <c r="G2149" t="s">
        <v>252</v>
      </c>
      <c r="H2149">
        <v>0</v>
      </c>
      <c r="I2149">
        <v>0</v>
      </c>
      <c r="J2149">
        <v>0</v>
      </c>
      <c r="K2149" s="91"/>
      <c r="M2149"/>
    </row>
    <row r="2150" spans="1:13" hidden="1" x14ac:dyDescent="0.25">
      <c r="A2150" t="s">
        <v>73</v>
      </c>
      <c r="B2150" t="s">
        <v>18</v>
      </c>
      <c r="C2150" s="2">
        <v>45649</v>
      </c>
      <c r="D2150" s="91">
        <v>5</v>
      </c>
      <c r="E2150" t="s">
        <v>23</v>
      </c>
      <c r="F2150">
        <v>4046571</v>
      </c>
      <c r="G2150" t="s">
        <v>252</v>
      </c>
      <c r="H2150">
        <v>5</v>
      </c>
      <c r="I2150">
        <v>0</v>
      </c>
      <c r="J2150">
        <v>0</v>
      </c>
      <c r="K2150" s="91"/>
      <c r="M2150"/>
    </row>
    <row r="2151" spans="1:13" hidden="1" x14ac:dyDescent="0.25">
      <c r="A2151" t="s">
        <v>73</v>
      </c>
      <c r="B2151" t="s">
        <v>143</v>
      </c>
      <c r="C2151" s="2">
        <v>45649</v>
      </c>
      <c r="D2151" s="91">
        <v>5</v>
      </c>
      <c r="E2151" t="s">
        <v>23</v>
      </c>
      <c r="F2151">
        <v>4046575</v>
      </c>
      <c r="G2151" t="s">
        <v>252</v>
      </c>
      <c r="H2151">
        <v>5</v>
      </c>
      <c r="I2151">
        <v>0</v>
      </c>
      <c r="J2151">
        <v>0</v>
      </c>
      <c r="K2151" s="91"/>
      <c r="M2151"/>
    </row>
    <row r="2152" spans="1:13" hidden="1" x14ac:dyDescent="0.25">
      <c r="A2152" t="s">
        <v>73</v>
      </c>
      <c r="B2152" t="s">
        <v>136</v>
      </c>
      <c r="C2152" s="2">
        <v>45648</v>
      </c>
      <c r="D2152" s="91">
        <v>5</v>
      </c>
      <c r="E2152" t="s">
        <v>23</v>
      </c>
      <c r="F2152">
        <v>4046578</v>
      </c>
      <c r="G2152" t="s">
        <v>252</v>
      </c>
      <c r="H2152">
        <v>5</v>
      </c>
      <c r="I2152">
        <v>0</v>
      </c>
      <c r="J2152">
        <v>0</v>
      </c>
      <c r="K2152" s="91"/>
      <c r="M2152"/>
    </row>
    <row r="2153" spans="1:13" hidden="1" x14ac:dyDescent="0.25">
      <c r="A2153" t="s">
        <v>73</v>
      </c>
      <c r="B2153" t="s">
        <v>136</v>
      </c>
      <c r="C2153" s="2">
        <v>45653</v>
      </c>
      <c r="D2153" s="91">
        <v>0</v>
      </c>
      <c r="E2153" t="s">
        <v>23</v>
      </c>
      <c r="F2153">
        <v>4046580</v>
      </c>
      <c r="G2153" t="s">
        <v>252</v>
      </c>
      <c r="H2153">
        <v>0</v>
      </c>
      <c r="I2153">
        <v>0</v>
      </c>
      <c r="J2153">
        <v>0</v>
      </c>
      <c r="K2153" s="91"/>
      <c r="M2153"/>
    </row>
    <row r="2154" spans="1:13" hidden="1" x14ac:dyDescent="0.25">
      <c r="A2154" t="s">
        <v>73</v>
      </c>
      <c r="B2154" t="s">
        <v>21</v>
      </c>
      <c r="C2154" s="2">
        <v>45649</v>
      </c>
      <c r="D2154" s="91">
        <v>0</v>
      </c>
      <c r="E2154" t="s">
        <v>23</v>
      </c>
      <c r="F2154">
        <v>4046582</v>
      </c>
      <c r="G2154" t="s">
        <v>252</v>
      </c>
      <c r="H2154">
        <v>5</v>
      </c>
      <c r="I2154">
        <v>1</v>
      </c>
      <c r="J2154">
        <v>5</v>
      </c>
      <c r="K2154" s="91"/>
      <c r="M2154"/>
    </row>
    <row r="2155" spans="1:13" hidden="1" x14ac:dyDescent="0.25">
      <c r="A2155" t="s">
        <v>75</v>
      </c>
      <c r="B2155" t="s">
        <v>65</v>
      </c>
      <c r="C2155" s="2">
        <v>45650</v>
      </c>
      <c r="D2155" s="91">
        <v>5</v>
      </c>
      <c r="E2155" t="s">
        <v>23</v>
      </c>
      <c r="F2155">
        <v>4046583</v>
      </c>
      <c r="G2155" t="s">
        <v>252</v>
      </c>
      <c r="H2155">
        <v>5</v>
      </c>
      <c r="I2155">
        <v>0</v>
      </c>
      <c r="J2155">
        <v>0</v>
      </c>
      <c r="K2155" s="91"/>
      <c r="M2155"/>
    </row>
    <row r="2156" spans="1:13" hidden="1" x14ac:dyDescent="0.25">
      <c r="A2156" t="s">
        <v>75</v>
      </c>
      <c r="B2156" t="s">
        <v>65</v>
      </c>
      <c r="C2156" s="2">
        <v>45650</v>
      </c>
      <c r="D2156" s="91">
        <v>3.75</v>
      </c>
      <c r="E2156" t="s">
        <v>23</v>
      </c>
      <c r="F2156">
        <v>4046584</v>
      </c>
      <c r="G2156" t="s">
        <v>252</v>
      </c>
      <c r="H2156">
        <v>3.75</v>
      </c>
      <c r="I2156">
        <v>0</v>
      </c>
      <c r="J2156">
        <v>0</v>
      </c>
      <c r="K2156" s="91"/>
      <c r="M2156"/>
    </row>
    <row r="2157" spans="1:13" hidden="1" x14ac:dyDescent="0.25">
      <c r="A2157" t="s">
        <v>75</v>
      </c>
      <c r="B2157" t="s">
        <v>65</v>
      </c>
      <c r="C2157" s="2">
        <v>45650</v>
      </c>
      <c r="D2157" s="91">
        <v>3.75</v>
      </c>
      <c r="E2157" t="s">
        <v>23</v>
      </c>
      <c r="F2157">
        <v>4046585</v>
      </c>
      <c r="G2157" t="s">
        <v>252</v>
      </c>
      <c r="H2157">
        <v>3.75</v>
      </c>
      <c r="I2157">
        <v>0</v>
      </c>
      <c r="J2157">
        <v>0</v>
      </c>
      <c r="K2157" s="91"/>
      <c r="M2157"/>
    </row>
    <row r="2158" spans="1:13" hidden="1" x14ac:dyDescent="0.25">
      <c r="A2158" t="s">
        <v>73</v>
      </c>
      <c r="B2158" t="s">
        <v>136</v>
      </c>
      <c r="C2158" s="2">
        <v>45649</v>
      </c>
      <c r="D2158" s="91">
        <v>5</v>
      </c>
      <c r="E2158" t="s">
        <v>37</v>
      </c>
      <c r="F2158">
        <v>4046586</v>
      </c>
      <c r="G2158" t="s">
        <v>252</v>
      </c>
      <c r="H2158">
        <v>5</v>
      </c>
      <c r="I2158">
        <v>0</v>
      </c>
      <c r="J2158">
        <v>0</v>
      </c>
      <c r="K2158" s="91"/>
      <c r="M2158"/>
    </row>
    <row r="2159" spans="1:13" hidden="1" x14ac:dyDescent="0.25">
      <c r="A2159" t="s">
        <v>44</v>
      </c>
      <c r="B2159" t="s">
        <v>18</v>
      </c>
      <c r="C2159" s="2">
        <v>45649</v>
      </c>
      <c r="D2159" s="91">
        <v>3.75</v>
      </c>
      <c r="E2159" t="s">
        <v>20</v>
      </c>
      <c r="F2159">
        <v>4046588</v>
      </c>
      <c r="G2159" t="s">
        <v>252</v>
      </c>
      <c r="H2159">
        <v>3.75</v>
      </c>
      <c r="I2159">
        <v>0</v>
      </c>
      <c r="J2159">
        <v>0</v>
      </c>
      <c r="K2159" s="91"/>
      <c r="M2159"/>
    </row>
    <row r="2160" spans="1:13" hidden="1" x14ac:dyDescent="0.25">
      <c r="A2160" t="s">
        <v>44</v>
      </c>
      <c r="B2160" t="s">
        <v>18</v>
      </c>
      <c r="C2160" s="2">
        <v>45649</v>
      </c>
      <c r="D2160" s="91">
        <v>3.75</v>
      </c>
      <c r="E2160" t="s">
        <v>20</v>
      </c>
      <c r="F2160">
        <v>4046589</v>
      </c>
      <c r="G2160" t="s">
        <v>252</v>
      </c>
      <c r="H2160">
        <v>3.75</v>
      </c>
      <c r="I2160">
        <v>0</v>
      </c>
      <c r="J2160">
        <v>0</v>
      </c>
      <c r="K2160" s="91"/>
      <c r="M2160"/>
    </row>
    <row r="2161" spans="1:13" hidden="1" x14ac:dyDescent="0.25">
      <c r="A2161" t="s">
        <v>44</v>
      </c>
      <c r="B2161" t="s">
        <v>18</v>
      </c>
      <c r="C2161" s="2">
        <v>45652</v>
      </c>
      <c r="D2161" s="91">
        <v>0</v>
      </c>
      <c r="E2161" t="s">
        <v>20</v>
      </c>
      <c r="F2161">
        <v>4046590</v>
      </c>
      <c r="G2161" t="s">
        <v>252</v>
      </c>
      <c r="H2161">
        <v>3.75</v>
      </c>
      <c r="I2161">
        <v>1</v>
      </c>
      <c r="J2161">
        <v>3.75</v>
      </c>
      <c r="K2161" s="91"/>
      <c r="M2161"/>
    </row>
    <row r="2162" spans="1:13" hidden="1" x14ac:dyDescent="0.25">
      <c r="A2162" t="s">
        <v>44</v>
      </c>
      <c r="B2162" t="s">
        <v>132</v>
      </c>
      <c r="C2162" s="2">
        <v>45654</v>
      </c>
      <c r="D2162" s="91">
        <v>3.75</v>
      </c>
      <c r="E2162" t="s">
        <v>23</v>
      </c>
      <c r="F2162">
        <v>4046591</v>
      </c>
      <c r="G2162" t="s">
        <v>252</v>
      </c>
      <c r="H2162">
        <v>3.75</v>
      </c>
      <c r="I2162">
        <v>0</v>
      </c>
      <c r="J2162">
        <v>0</v>
      </c>
      <c r="K2162" s="91"/>
      <c r="M2162"/>
    </row>
    <row r="2163" spans="1:13" hidden="1" x14ac:dyDescent="0.25">
      <c r="A2163" t="s">
        <v>44</v>
      </c>
      <c r="B2163" t="s">
        <v>18</v>
      </c>
      <c r="C2163" s="2">
        <v>45652</v>
      </c>
      <c r="D2163" s="91">
        <v>0</v>
      </c>
      <c r="E2163" t="s">
        <v>20</v>
      </c>
      <c r="F2163">
        <v>4046592</v>
      </c>
      <c r="G2163" t="s">
        <v>252</v>
      </c>
      <c r="H2163">
        <v>3.75</v>
      </c>
      <c r="I2163">
        <v>1</v>
      </c>
      <c r="J2163">
        <v>3.75</v>
      </c>
      <c r="K2163" s="91"/>
      <c r="M2163"/>
    </row>
    <row r="2164" spans="1:13" hidden="1" x14ac:dyDescent="0.25">
      <c r="A2164" t="s">
        <v>44</v>
      </c>
      <c r="B2164" t="s">
        <v>132</v>
      </c>
      <c r="C2164" s="2">
        <v>45654</v>
      </c>
      <c r="D2164" s="91">
        <v>3.75</v>
      </c>
      <c r="E2164" t="s">
        <v>23</v>
      </c>
      <c r="F2164">
        <v>4046593</v>
      </c>
      <c r="G2164" t="s">
        <v>252</v>
      </c>
      <c r="H2164">
        <v>3.75</v>
      </c>
      <c r="I2164">
        <v>0</v>
      </c>
      <c r="J2164">
        <v>0</v>
      </c>
      <c r="K2164" s="91"/>
      <c r="M2164"/>
    </row>
    <row r="2165" spans="1:13" hidden="1" x14ac:dyDescent="0.25">
      <c r="A2165" t="s">
        <v>73</v>
      </c>
      <c r="B2165" t="s">
        <v>138</v>
      </c>
      <c r="C2165" s="2">
        <v>45649</v>
      </c>
      <c r="D2165" s="91">
        <v>5</v>
      </c>
      <c r="E2165" t="s">
        <v>37</v>
      </c>
      <c r="F2165">
        <v>4046594</v>
      </c>
      <c r="G2165" t="s">
        <v>252</v>
      </c>
      <c r="H2165">
        <v>5</v>
      </c>
      <c r="I2165">
        <v>0</v>
      </c>
      <c r="J2165">
        <v>0</v>
      </c>
      <c r="K2165" s="91"/>
      <c r="M2165"/>
    </row>
    <row r="2166" spans="1:13" hidden="1" x14ac:dyDescent="0.25">
      <c r="A2166" t="s">
        <v>73</v>
      </c>
      <c r="B2166" t="s">
        <v>21</v>
      </c>
      <c r="C2166" s="2">
        <v>45650</v>
      </c>
      <c r="D2166" s="91">
        <v>0</v>
      </c>
      <c r="E2166" t="s">
        <v>23</v>
      </c>
      <c r="F2166">
        <v>4046595</v>
      </c>
      <c r="G2166" t="s">
        <v>252</v>
      </c>
      <c r="H2166">
        <v>5</v>
      </c>
      <c r="I2166">
        <v>1</v>
      </c>
      <c r="J2166">
        <v>5</v>
      </c>
      <c r="K2166" s="91"/>
      <c r="M2166"/>
    </row>
    <row r="2167" spans="1:13" hidden="1" x14ac:dyDescent="0.25">
      <c r="A2167" t="s">
        <v>44</v>
      </c>
      <c r="B2167" t="s">
        <v>18</v>
      </c>
      <c r="C2167" s="2">
        <v>45649</v>
      </c>
      <c r="D2167" s="91">
        <v>0</v>
      </c>
      <c r="E2167" t="s">
        <v>20</v>
      </c>
      <c r="F2167">
        <v>4046598</v>
      </c>
      <c r="G2167" t="s">
        <v>252</v>
      </c>
      <c r="H2167">
        <v>3.75</v>
      </c>
      <c r="I2167">
        <v>1</v>
      </c>
      <c r="J2167">
        <v>3.75</v>
      </c>
      <c r="K2167" s="91"/>
      <c r="M2167"/>
    </row>
    <row r="2168" spans="1:13" hidden="1" x14ac:dyDescent="0.25">
      <c r="A2168" t="s">
        <v>44</v>
      </c>
      <c r="B2168" t="s">
        <v>18</v>
      </c>
      <c r="C2168" s="2">
        <v>45652</v>
      </c>
      <c r="D2168" s="91">
        <v>0</v>
      </c>
      <c r="E2168" t="s">
        <v>20</v>
      </c>
      <c r="F2168">
        <v>4046599</v>
      </c>
      <c r="G2168" t="s">
        <v>252</v>
      </c>
      <c r="H2168">
        <v>3.75</v>
      </c>
      <c r="I2168">
        <v>1</v>
      </c>
      <c r="J2168">
        <v>3.75</v>
      </c>
      <c r="K2168" s="91"/>
      <c r="M2168"/>
    </row>
    <row r="2169" spans="1:13" hidden="1" x14ac:dyDescent="0.25">
      <c r="A2169" t="s">
        <v>44</v>
      </c>
      <c r="B2169" t="s">
        <v>132</v>
      </c>
      <c r="C2169" s="2">
        <v>45654</v>
      </c>
      <c r="D2169" s="91">
        <v>3.75</v>
      </c>
      <c r="E2169" t="s">
        <v>23</v>
      </c>
      <c r="F2169">
        <v>4046601</v>
      </c>
      <c r="G2169" t="s">
        <v>252</v>
      </c>
      <c r="H2169">
        <v>3.75</v>
      </c>
      <c r="I2169">
        <v>0</v>
      </c>
      <c r="J2169">
        <v>0</v>
      </c>
      <c r="K2169" s="91"/>
      <c r="M2169"/>
    </row>
    <row r="2170" spans="1:13" x14ac:dyDescent="0.25">
      <c r="A2170" t="s">
        <v>44</v>
      </c>
      <c r="B2170" t="s">
        <v>18</v>
      </c>
      <c r="C2170" s="2">
        <v>45648</v>
      </c>
      <c r="D2170" s="91">
        <v>0</v>
      </c>
      <c r="E2170" t="s">
        <v>20</v>
      </c>
      <c r="F2170">
        <v>4046602</v>
      </c>
      <c r="G2170" t="s">
        <v>252</v>
      </c>
      <c r="H2170">
        <v>3.75</v>
      </c>
      <c r="I2170">
        <v>1</v>
      </c>
      <c r="J2170">
        <v>3.75</v>
      </c>
      <c r="K2170" s="91"/>
      <c r="M2170"/>
    </row>
    <row r="2171" spans="1:13" hidden="1" x14ac:dyDescent="0.25">
      <c r="A2171" t="s">
        <v>44</v>
      </c>
      <c r="B2171" t="s">
        <v>18</v>
      </c>
      <c r="C2171" s="2">
        <v>45649</v>
      </c>
      <c r="D2171" s="91">
        <v>0</v>
      </c>
      <c r="E2171" t="s">
        <v>20</v>
      </c>
      <c r="F2171">
        <v>4046603</v>
      </c>
      <c r="G2171" t="s">
        <v>252</v>
      </c>
      <c r="H2171">
        <v>3.75</v>
      </c>
      <c r="I2171">
        <v>1</v>
      </c>
      <c r="J2171">
        <v>3.75</v>
      </c>
      <c r="K2171" s="91"/>
      <c r="M2171"/>
    </row>
    <row r="2172" spans="1:13" hidden="1" x14ac:dyDescent="0.25">
      <c r="A2172" t="s">
        <v>44</v>
      </c>
      <c r="B2172" t="s">
        <v>117</v>
      </c>
      <c r="C2172" s="2">
        <v>45652</v>
      </c>
      <c r="D2172" s="91">
        <v>0</v>
      </c>
      <c r="E2172" t="s">
        <v>23</v>
      </c>
      <c r="F2172">
        <v>4046604</v>
      </c>
      <c r="G2172" t="s">
        <v>252</v>
      </c>
      <c r="H2172">
        <v>3.75</v>
      </c>
      <c r="I2172">
        <v>1</v>
      </c>
      <c r="J2172">
        <v>3.75</v>
      </c>
      <c r="K2172" s="91"/>
      <c r="M2172"/>
    </row>
    <row r="2173" spans="1:13" hidden="1" x14ac:dyDescent="0.25">
      <c r="A2173" t="s">
        <v>44</v>
      </c>
      <c r="B2173" t="s">
        <v>18</v>
      </c>
      <c r="C2173" s="2">
        <v>45653</v>
      </c>
      <c r="D2173" s="91">
        <v>0</v>
      </c>
      <c r="E2173" t="s">
        <v>20</v>
      </c>
      <c r="F2173">
        <v>4046605</v>
      </c>
      <c r="G2173" t="s">
        <v>252</v>
      </c>
      <c r="H2173">
        <v>3.75</v>
      </c>
      <c r="I2173">
        <v>1</v>
      </c>
      <c r="J2173">
        <v>3.75</v>
      </c>
      <c r="K2173" s="91"/>
      <c r="M2173"/>
    </row>
    <row r="2174" spans="1:13" hidden="1" x14ac:dyDescent="0.25">
      <c r="A2174" t="s">
        <v>44</v>
      </c>
      <c r="B2174" t="s">
        <v>136</v>
      </c>
      <c r="C2174" s="2">
        <v>45654</v>
      </c>
      <c r="D2174" s="91">
        <v>3.75</v>
      </c>
      <c r="E2174" t="s">
        <v>23</v>
      </c>
      <c r="F2174">
        <v>4046606</v>
      </c>
      <c r="G2174" t="s">
        <v>252</v>
      </c>
      <c r="H2174">
        <v>3.75</v>
      </c>
      <c r="I2174">
        <v>0</v>
      </c>
      <c r="J2174">
        <v>0</v>
      </c>
      <c r="K2174" s="91"/>
      <c r="M2174"/>
    </row>
    <row r="2175" spans="1:13" hidden="1" x14ac:dyDescent="0.25">
      <c r="A2175" t="s">
        <v>75</v>
      </c>
      <c r="B2175" t="s">
        <v>18</v>
      </c>
      <c r="C2175" s="2">
        <v>45649</v>
      </c>
      <c r="D2175" s="91">
        <v>3</v>
      </c>
      <c r="E2175" t="s">
        <v>23</v>
      </c>
      <c r="F2175">
        <v>4046607</v>
      </c>
      <c r="G2175" t="s">
        <v>252</v>
      </c>
      <c r="H2175">
        <v>3</v>
      </c>
      <c r="I2175">
        <v>0</v>
      </c>
      <c r="J2175">
        <v>0</v>
      </c>
      <c r="K2175" s="91"/>
      <c r="M2175"/>
    </row>
    <row r="2176" spans="1:13" hidden="1" x14ac:dyDescent="0.25">
      <c r="A2176" t="s">
        <v>73</v>
      </c>
      <c r="B2176" t="s">
        <v>18</v>
      </c>
      <c r="C2176" s="2">
        <v>45649</v>
      </c>
      <c r="D2176" s="91">
        <v>5</v>
      </c>
      <c r="E2176" t="s">
        <v>23</v>
      </c>
      <c r="F2176">
        <v>4046610</v>
      </c>
      <c r="G2176" t="s">
        <v>252</v>
      </c>
      <c r="H2176">
        <v>5</v>
      </c>
      <c r="I2176">
        <v>0</v>
      </c>
      <c r="J2176">
        <v>0</v>
      </c>
      <c r="K2176" s="91"/>
      <c r="M2176"/>
    </row>
    <row r="2177" spans="1:13" hidden="1" x14ac:dyDescent="0.25">
      <c r="A2177" t="s">
        <v>75</v>
      </c>
      <c r="B2177" t="s">
        <v>21</v>
      </c>
      <c r="C2177" s="2">
        <v>45649</v>
      </c>
      <c r="D2177" s="91">
        <v>0</v>
      </c>
      <c r="E2177" t="s">
        <v>23</v>
      </c>
      <c r="F2177">
        <v>4046611</v>
      </c>
      <c r="G2177" t="s">
        <v>252</v>
      </c>
      <c r="H2177">
        <v>0</v>
      </c>
      <c r="I2177">
        <v>0</v>
      </c>
      <c r="J2177">
        <v>0</v>
      </c>
      <c r="K2177" s="91"/>
      <c r="M2177"/>
    </row>
    <row r="2178" spans="1:13" hidden="1" x14ac:dyDescent="0.25">
      <c r="A2178" t="s">
        <v>44</v>
      </c>
      <c r="B2178" t="s">
        <v>18</v>
      </c>
      <c r="C2178" s="2">
        <v>45649</v>
      </c>
      <c r="D2178" s="91">
        <v>0</v>
      </c>
      <c r="E2178" t="s">
        <v>20</v>
      </c>
      <c r="F2178">
        <v>4046614</v>
      </c>
      <c r="G2178" t="s">
        <v>252</v>
      </c>
      <c r="H2178">
        <v>3.75</v>
      </c>
      <c r="I2178">
        <v>1</v>
      </c>
      <c r="J2178">
        <v>3.75</v>
      </c>
      <c r="K2178" s="91"/>
      <c r="M2178"/>
    </row>
    <row r="2179" spans="1:13" hidden="1" x14ac:dyDescent="0.25">
      <c r="A2179" t="s">
        <v>44</v>
      </c>
      <c r="B2179" t="s">
        <v>18</v>
      </c>
      <c r="C2179" s="2">
        <v>45649</v>
      </c>
      <c r="D2179" s="91">
        <v>0</v>
      </c>
      <c r="E2179" t="s">
        <v>20</v>
      </c>
      <c r="F2179">
        <v>4046615</v>
      </c>
      <c r="G2179" t="s">
        <v>252</v>
      </c>
      <c r="H2179">
        <v>0</v>
      </c>
      <c r="I2179">
        <v>0</v>
      </c>
      <c r="J2179">
        <v>0</v>
      </c>
      <c r="K2179" s="91"/>
      <c r="M2179"/>
    </row>
    <row r="2180" spans="1:13" hidden="1" x14ac:dyDescent="0.25">
      <c r="A2180" t="s">
        <v>73</v>
      </c>
      <c r="B2180" t="s">
        <v>18</v>
      </c>
      <c r="C2180" s="2">
        <v>45649</v>
      </c>
      <c r="D2180" s="91">
        <v>0</v>
      </c>
      <c r="E2180" t="s">
        <v>20</v>
      </c>
      <c r="F2180">
        <v>4046616</v>
      </c>
      <c r="G2180" t="s">
        <v>252</v>
      </c>
      <c r="H2180">
        <v>0</v>
      </c>
      <c r="I2180">
        <v>0</v>
      </c>
      <c r="J2180">
        <v>0</v>
      </c>
      <c r="K2180" s="91"/>
      <c r="M2180"/>
    </row>
    <row r="2181" spans="1:13" hidden="1" x14ac:dyDescent="0.25">
      <c r="A2181" t="s">
        <v>44</v>
      </c>
      <c r="B2181" t="s">
        <v>18</v>
      </c>
      <c r="C2181" s="2">
        <v>45655</v>
      </c>
      <c r="D2181" s="91">
        <v>0</v>
      </c>
      <c r="E2181" t="s">
        <v>20</v>
      </c>
      <c r="F2181">
        <v>4046621</v>
      </c>
      <c r="G2181" t="s">
        <v>252</v>
      </c>
      <c r="H2181">
        <v>3.75</v>
      </c>
      <c r="I2181">
        <v>1</v>
      </c>
      <c r="J2181">
        <v>3.75</v>
      </c>
      <c r="K2181" s="91"/>
      <c r="M2181"/>
    </row>
    <row r="2182" spans="1:13" hidden="1" x14ac:dyDescent="0.25">
      <c r="A2182" t="s">
        <v>73</v>
      </c>
      <c r="B2182" t="s">
        <v>21</v>
      </c>
      <c r="C2182" s="2">
        <v>45649</v>
      </c>
      <c r="D2182" s="91">
        <v>0</v>
      </c>
      <c r="E2182" t="s">
        <v>23</v>
      </c>
      <c r="F2182">
        <v>4046632</v>
      </c>
      <c r="G2182" t="s">
        <v>252</v>
      </c>
      <c r="H2182">
        <v>0</v>
      </c>
      <c r="I2182">
        <v>0</v>
      </c>
      <c r="J2182">
        <v>0</v>
      </c>
      <c r="K2182" s="91"/>
      <c r="M2182"/>
    </row>
    <row r="2183" spans="1:13" hidden="1" x14ac:dyDescent="0.25">
      <c r="A2183" t="s">
        <v>73</v>
      </c>
      <c r="B2183" t="s">
        <v>18</v>
      </c>
      <c r="C2183" s="2">
        <v>45649</v>
      </c>
      <c r="D2183" s="91">
        <v>0</v>
      </c>
      <c r="E2183" t="s">
        <v>23</v>
      </c>
      <c r="F2183">
        <v>4046633</v>
      </c>
      <c r="G2183" t="s">
        <v>252</v>
      </c>
      <c r="H2183">
        <v>0</v>
      </c>
      <c r="I2183">
        <v>0</v>
      </c>
      <c r="J2183">
        <v>0</v>
      </c>
      <c r="K2183" s="91"/>
      <c r="M2183"/>
    </row>
    <row r="2184" spans="1:13" hidden="1" x14ac:dyDescent="0.25">
      <c r="A2184" t="s">
        <v>75</v>
      </c>
      <c r="B2184" t="s">
        <v>18</v>
      </c>
      <c r="C2184" s="2">
        <v>45649</v>
      </c>
      <c r="D2184" s="91">
        <v>0</v>
      </c>
      <c r="E2184" t="s">
        <v>23</v>
      </c>
      <c r="F2184">
        <v>4046634</v>
      </c>
      <c r="G2184" t="s">
        <v>252</v>
      </c>
      <c r="H2184">
        <v>5.5</v>
      </c>
      <c r="I2184">
        <v>1</v>
      </c>
      <c r="J2184">
        <v>5.5</v>
      </c>
      <c r="K2184" s="91"/>
      <c r="M2184"/>
    </row>
    <row r="2185" spans="1:13" hidden="1" x14ac:dyDescent="0.25">
      <c r="A2185" t="s">
        <v>44</v>
      </c>
      <c r="B2185" t="s">
        <v>136</v>
      </c>
      <c r="C2185" s="2">
        <v>45655</v>
      </c>
      <c r="D2185" s="91">
        <v>0</v>
      </c>
      <c r="E2185" t="s">
        <v>23</v>
      </c>
      <c r="F2185">
        <v>4046639</v>
      </c>
      <c r="G2185" t="s">
        <v>252</v>
      </c>
      <c r="H2185">
        <v>3.75</v>
      </c>
      <c r="I2185">
        <v>1</v>
      </c>
      <c r="J2185">
        <v>3.75</v>
      </c>
      <c r="K2185" s="91"/>
      <c r="M2185"/>
    </row>
    <row r="2186" spans="1:13" hidden="1" x14ac:dyDescent="0.25">
      <c r="A2186" t="s">
        <v>44</v>
      </c>
      <c r="B2186" t="s">
        <v>136</v>
      </c>
      <c r="C2186" s="2">
        <v>45655</v>
      </c>
      <c r="D2186" s="91">
        <v>0</v>
      </c>
      <c r="E2186" t="s">
        <v>23</v>
      </c>
      <c r="F2186">
        <v>4046640</v>
      </c>
      <c r="G2186" t="s">
        <v>252</v>
      </c>
      <c r="H2186">
        <v>3.75</v>
      </c>
      <c r="I2186">
        <v>1</v>
      </c>
      <c r="J2186">
        <v>3.75</v>
      </c>
      <c r="K2186" s="91"/>
      <c r="M2186"/>
    </row>
    <row r="2187" spans="1:13" hidden="1" x14ac:dyDescent="0.25">
      <c r="A2187" t="s">
        <v>44</v>
      </c>
      <c r="B2187" t="s">
        <v>117</v>
      </c>
      <c r="C2187" s="2">
        <v>45649</v>
      </c>
      <c r="D2187" s="91">
        <v>0</v>
      </c>
      <c r="E2187" t="s">
        <v>23</v>
      </c>
      <c r="F2187">
        <v>4046647</v>
      </c>
      <c r="G2187" t="s">
        <v>252</v>
      </c>
      <c r="H2187">
        <v>3.75</v>
      </c>
      <c r="I2187">
        <v>1</v>
      </c>
      <c r="J2187">
        <v>3.75</v>
      </c>
      <c r="K2187" s="91"/>
      <c r="M2187"/>
    </row>
    <row r="2188" spans="1:13" hidden="1" x14ac:dyDescent="0.25">
      <c r="A2188" t="s">
        <v>75</v>
      </c>
      <c r="B2188" t="s">
        <v>136</v>
      </c>
      <c r="C2188" s="2">
        <v>45652</v>
      </c>
      <c r="D2188" s="91">
        <v>0</v>
      </c>
      <c r="E2188" t="s">
        <v>37</v>
      </c>
      <c r="F2188">
        <v>4046648</v>
      </c>
      <c r="G2188" t="s">
        <v>252</v>
      </c>
      <c r="H2188">
        <v>0</v>
      </c>
      <c r="I2188">
        <v>0</v>
      </c>
      <c r="J2188">
        <v>0</v>
      </c>
      <c r="K2188" s="91"/>
      <c r="M2188"/>
    </row>
    <row r="2189" spans="1:13" hidden="1" x14ac:dyDescent="0.25">
      <c r="A2189" t="s">
        <v>75</v>
      </c>
      <c r="B2189" t="s">
        <v>18</v>
      </c>
      <c r="C2189" s="2">
        <v>45655</v>
      </c>
      <c r="D2189" s="91">
        <v>3.75</v>
      </c>
      <c r="E2189" t="s">
        <v>20</v>
      </c>
      <c r="F2189">
        <v>4046651</v>
      </c>
      <c r="G2189" t="s">
        <v>252</v>
      </c>
      <c r="H2189">
        <v>3.75</v>
      </c>
      <c r="I2189">
        <v>0</v>
      </c>
      <c r="J2189">
        <v>0</v>
      </c>
      <c r="K2189" s="91"/>
      <c r="M2189"/>
    </row>
    <row r="2190" spans="1:13" hidden="1" x14ac:dyDescent="0.25">
      <c r="A2190" t="s">
        <v>73</v>
      </c>
      <c r="B2190" t="s">
        <v>136</v>
      </c>
      <c r="C2190" s="2">
        <v>45650</v>
      </c>
      <c r="D2190" s="91">
        <v>5</v>
      </c>
      <c r="E2190" t="s">
        <v>37</v>
      </c>
      <c r="F2190">
        <v>4046653</v>
      </c>
      <c r="G2190" t="s">
        <v>252</v>
      </c>
      <c r="H2190">
        <v>5</v>
      </c>
      <c r="I2190">
        <v>0</v>
      </c>
      <c r="J2190">
        <v>0</v>
      </c>
      <c r="K2190" s="91"/>
      <c r="M2190"/>
    </row>
    <row r="2191" spans="1:13" hidden="1" x14ac:dyDescent="0.25">
      <c r="A2191" t="s">
        <v>73</v>
      </c>
      <c r="B2191" t="s">
        <v>139</v>
      </c>
      <c r="C2191" s="2">
        <v>45650</v>
      </c>
      <c r="D2191" s="91">
        <v>5</v>
      </c>
      <c r="E2191" t="s">
        <v>37</v>
      </c>
      <c r="F2191">
        <v>4046654</v>
      </c>
      <c r="G2191" t="s">
        <v>252</v>
      </c>
      <c r="H2191">
        <v>5</v>
      </c>
      <c r="I2191">
        <v>0</v>
      </c>
      <c r="J2191">
        <v>0</v>
      </c>
      <c r="K2191" s="91"/>
      <c r="M2191"/>
    </row>
    <row r="2192" spans="1:13" hidden="1" x14ac:dyDescent="0.25">
      <c r="A2192" t="s">
        <v>73</v>
      </c>
      <c r="B2192" t="s">
        <v>135</v>
      </c>
      <c r="C2192" s="2">
        <v>45650</v>
      </c>
      <c r="D2192" s="91">
        <v>5</v>
      </c>
      <c r="E2192" t="s">
        <v>23</v>
      </c>
      <c r="F2192">
        <v>4046655</v>
      </c>
      <c r="G2192" t="s">
        <v>252</v>
      </c>
      <c r="H2192">
        <v>5</v>
      </c>
      <c r="I2192">
        <v>0</v>
      </c>
      <c r="J2192">
        <v>0</v>
      </c>
      <c r="K2192" s="91"/>
      <c r="M2192"/>
    </row>
    <row r="2193" spans="1:13" hidden="1" x14ac:dyDescent="0.25">
      <c r="A2193" t="s">
        <v>44</v>
      </c>
      <c r="B2193" t="s">
        <v>117</v>
      </c>
      <c r="C2193" s="2">
        <v>45649</v>
      </c>
      <c r="D2193" s="91">
        <v>0</v>
      </c>
      <c r="E2193" t="s">
        <v>23</v>
      </c>
      <c r="F2193">
        <v>4046658</v>
      </c>
      <c r="G2193" t="s">
        <v>252</v>
      </c>
      <c r="H2193">
        <v>3.75</v>
      </c>
      <c r="I2193">
        <v>1</v>
      </c>
      <c r="J2193">
        <v>3.75</v>
      </c>
      <c r="K2193" s="91"/>
      <c r="M2193"/>
    </row>
    <row r="2194" spans="1:13" hidden="1" x14ac:dyDescent="0.25">
      <c r="A2194" t="s">
        <v>44</v>
      </c>
      <c r="B2194" t="s">
        <v>117</v>
      </c>
      <c r="C2194" s="2">
        <v>45649</v>
      </c>
      <c r="D2194" s="91">
        <v>0</v>
      </c>
      <c r="E2194" t="s">
        <v>23</v>
      </c>
      <c r="F2194">
        <v>4046659</v>
      </c>
      <c r="G2194" t="s">
        <v>252</v>
      </c>
      <c r="H2194">
        <v>3.75</v>
      </c>
      <c r="I2194">
        <v>1</v>
      </c>
      <c r="J2194">
        <v>3.75</v>
      </c>
      <c r="K2194" s="91"/>
      <c r="M2194"/>
    </row>
    <row r="2195" spans="1:13" hidden="1" x14ac:dyDescent="0.25">
      <c r="A2195" t="s">
        <v>44</v>
      </c>
      <c r="B2195" t="s">
        <v>145</v>
      </c>
      <c r="C2195" s="2">
        <v>45650</v>
      </c>
      <c r="D2195" s="91">
        <v>0</v>
      </c>
      <c r="E2195" t="s">
        <v>23</v>
      </c>
      <c r="F2195">
        <v>4046660</v>
      </c>
      <c r="G2195" t="s">
        <v>252</v>
      </c>
      <c r="H2195">
        <v>3.75</v>
      </c>
      <c r="I2195">
        <v>1</v>
      </c>
      <c r="J2195">
        <v>3.75</v>
      </c>
      <c r="K2195" s="91"/>
      <c r="M2195"/>
    </row>
    <row r="2196" spans="1:13" hidden="1" x14ac:dyDescent="0.25">
      <c r="A2196" t="s">
        <v>44</v>
      </c>
      <c r="B2196" t="s">
        <v>145</v>
      </c>
      <c r="C2196" s="2">
        <v>45650</v>
      </c>
      <c r="D2196" s="91">
        <v>0</v>
      </c>
      <c r="E2196" t="s">
        <v>23</v>
      </c>
      <c r="F2196">
        <v>4046661</v>
      </c>
      <c r="G2196" t="s">
        <v>252</v>
      </c>
      <c r="H2196">
        <v>3.75</v>
      </c>
      <c r="I2196">
        <v>1</v>
      </c>
      <c r="J2196">
        <v>3.75</v>
      </c>
      <c r="K2196" s="91"/>
      <c r="M2196"/>
    </row>
    <row r="2197" spans="1:13" hidden="1" x14ac:dyDescent="0.25">
      <c r="A2197" t="s">
        <v>75</v>
      </c>
      <c r="B2197" t="s">
        <v>21</v>
      </c>
      <c r="C2197" s="2">
        <v>45650</v>
      </c>
      <c r="D2197" s="91">
        <v>5.5</v>
      </c>
      <c r="E2197" t="s">
        <v>23</v>
      </c>
      <c r="F2197">
        <v>4046662</v>
      </c>
      <c r="G2197" t="s">
        <v>252</v>
      </c>
      <c r="H2197">
        <v>5.5</v>
      </c>
      <c r="I2197">
        <v>0</v>
      </c>
      <c r="J2197">
        <v>0</v>
      </c>
      <c r="K2197" s="91"/>
      <c r="M2197"/>
    </row>
    <row r="2198" spans="1:13" hidden="1" x14ac:dyDescent="0.25">
      <c r="A2198" t="s">
        <v>44</v>
      </c>
      <c r="B2198" t="s">
        <v>18</v>
      </c>
      <c r="C2198" s="2">
        <v>45649</v>
      </c>
      <c r="D2198" s="91">
        <v>0</v>
      </c>
      <c r="E2198" t="s">
        <v>20</v>
      </c>
      <c r="F2198">
        <v>4046663</v>
      </c>
      <c r="G2198" t="s">
        <v>252</v>
      </c>
      <c r="H2198">
        <v>3.75</v>
      </c>
      <c r="I2198">
        <v>1</v>
      </c>
      <c r="J2198">
        <v>3.75</v>
      </c>
      <c r="K2198" s="91"/>
      <c r="M2198"/>
    </row>
    <row r="2199" spans="1:13" hidden="1" x14ac:dyDescent="0.25">
      <c r="A2199" t="s">
        <v>44</v>
      </c>
      <c r="B2199" t="s">
        <v>45</v>
      </c>
      <c r="C2199" s="2">
        <v>45649</v>
      </c>
      <c r="D2199" s="91">
        <v>0</v>
      </c>
      <c r="E2199" t="s">
        <v>23</v>
      </c>
      <c r="F2199">
        <v>4046664</v>
      </c>
      <c r="G2199" t="s">
        <v>252</v>
      </c>
      <c r="H2199">
        <v>3.75</v>
      </c>
      <c r="I2199">
        <v>1</v>
      </c>
      <c r="J2199">
        <v>3.75</v>
      </c>
      <c r="K2199" s="91"/>
      <c r="M2199"/>
    </row>
    <row r="2200" spans="1:13" hidden="1" x14ac:dyDescent="0.25">
      <c r="A2200" t="s">
        <v>73</v>
      </c>
      <c r="B2200" t="s">
        <v>143</v>
      </c>
      <c r="C2200" s="2">
        <v>45649</v>
      </c>
      <c r="D2200" s="91">
        <v>0</v>
      </c>
      <c r="E2200" t="s">
        <v>23</v>
      </c>
      <c r="F2200">
        <v>4046668</v>
      </c>
      <c r="G2200" t="s">
        <v>252</v>
      </c>
      <c r="H2200">
        <v>0</v>
      </c>
      <c r="I2200">
        <v>0</v>
      </c>
      <c r="J2200">
        <v>0</v>
      </c>
      <c r="K2200" s="91"/>
      <c r="M2200"/>
    </row>
    <row r="2201" spans="1:13" hidden="1" x14ac:dyDescent="0.25">
      <c r="A2201" t="s">
        <v>73</v>
      </c>
      <c r="B2201" t="s">
        <v>135</v>
      </c>
      <c r="C2201" s="2">
        <v>45650</v>
      </c>
      <c r="D2201" s="91">
        <v>5</v>
      </c>
      <c r="E2201" t="s">
        <v>23</v>
      </c>
      <c r="F2201">
        <v>4046672</v>
      </c>
      <c r="G2201" t="s">
        <v>252</v>
      </c>
      <c r="H2201">
        <v>5</v>
      </c>
      <c r="I2201">
        <v>0</v>
      </c>
      <c r="J2201">
        <v>0</v>
      </c>
      <c r="K2201" s="91"/>
      <c r="M2201"/>
    </row>
    <row r="2202" spans="1:13" hidden="1" x14ac:dyDescent="0.25">
      <c r="A2202" t="s">
        <v>44</v>
      </c>
      <c r="B2202" t="s">
        <v>18</v>
      </c>
      <c r="C2202" s="2">
        <v>45652</v>
      </c>
      <c r="D2202" s="91">
        <v>0</v>
      </c>
      <c r="E2202" t="s">
        <v>20</v>
      </c>
      <c r="F2202">
        <v>4046675</v>
      </c>
      <c r="G2202" t="s">
        <v>252</v>
      </c>
      <c r="H2202">
        <v>3.75</v>
      </c>
      <c r="I2202">
        <v>1</v>
      </c>
      <c r="J2202">
        <v>3.75</v>
      </c>
      <c r="K2202" s="91"/>
      <c r="M2202"/>
    </row>
    <row r="2203" spans="1:13" hidden="1" x14ac:dyDescent="0.25">
      <c r="A2203" t="s">
        <v>44</v>
      </c>
      <c r="B2203" t="s">
        <v>18</v>
      </c>
      <c r="C2203" s="2">
        <v>45653</v>
      </c>
      <c r="D2203" s="91">
        <v>3.75</v>
      </c>
      <c r="E2203" t="s">
        <v>20</v>
      </c>
      <c r="F2203">
        <v>4046676</v>
      </c>
      <c r="G2203" t="s">
        <v>252</v>
      </c>
      <c r="H2203">
        <v>3.75</v>
      </c>
      <c r="I2203">
        <v>0</v>
      </c>
      <c r="J2203">
        <v>0</v>
      </c>
      <c r="K2203" s="91"/>
      <c r="M2203"/>
    </row>
    <row r="2204" spans="1:13" hidden="1" x14ac:dyDescent="0.25">
      <c r="A2204" t="s">
        <v>44</v>
      </c>
      <c r="B2204" t="s">
        <v>132</v>
      </c>
      <c r="C2204" s="2">
        <v>45652</v>
      </c>
      <c r="D2204" s="91">
        <v>3.75</v>
      </c>
      <c r="E2204" t="s">
        <v>23</v>
      </c>
      <c r="F2204">
        <v>4046678</v>
      </c>
      <c r="G2204" t="s">
        <v>252</v>
      </c>
      <c r="H2204">
        <v>3.75</v>
      </c>
      <c r="I2204">
        <v>0</v>
      </c>
      <c r="J2204">
        <v>0</v>
      </c>
      <c r="K2204" s="91"/>
      <c r="M2204"/>
    </row>
    <row r="2205" spans="1:13" hidden="1" x14ac:dyDescent="0.25">
      <c r="A2205" t="s">
        <v>44</v>
      </c>
      <c r="B2205" t="s">
        <v>134</v>
      </c>
      <c r="C2205" s="2">
        <v>45653</v>
      </c>
      <c r="D2205" s="91">
        <v>0</v>
      </c>
      <c r="E2205" t="s">
        <v>23</v>
      </c>
      <c r="F2205">
        <v>4046679</v>
      </c>
      <c r="G2205" t="s">
        <v>252</v>
      </c>
      <c r="H2205">
        <v>3.75</v>
      </c>
      <c r="I2205">
        <v>1</v>
      </c>
      <c r="J2205">
        <v>3.75</v>
      </c>
      <c r="K2205" s="91"/>
      <c r="M2205"/>
    </row>
    <row r="2206" spans="1:13" hidden="1" x14ac:dyDescent="0.25">
      <c r="A2206" t="s">
        <v>75</v>
      </c>
      <c r="B2206" t="s">
        <v>136</v>
      </c>
      <c r="C2206" s="2">
        <v>45649</v>
      </c>
      <c r="D2206" s="91">
        <v>0</v>
      </c>
      <c r="E2206" t="s">
        <v>37</v>
      </c>
      <c r="F2206">
        <v>4046682</v>
      </c>
      <c r="G2206" t="s">
        <v>252</v>
      </c>
      <c r="H2206">
        <v>5.5</v>
      </c>
      <c r="I2206">
        <v>1</v>
      </c>
      <c r="J2206">
        <v>5.5</v>
      </c>
      <c r="K2206" s="91"/>
      <c r="M2206"/>
    </row>
    <row r="2207" spans="1:13" hidden="1" x14ac:dyDescent="0.25">
      <c r="A2207" t="s">
        <v>75</v>
      </c>
      <c r="B2207" t="s">
        <v>141</v>
      </c>
      <c r="C2207" s="2">
        <v>45652</v>
      </c>
      <c r="D2207" s="91">
        <v>0</v>
      </c>
      <c r="E2207" t="s">
        <v>23</v>
      </c>
      <c r="F2207">
        <v>4046687</v>
      </c>
      <c r="G2207" t="s">
        <v>252</v>
      </c>
      <c r="H2207">
        <v>5</v>
      </c>
      <c r="I2207">
        <v>1</v>
      </c>
      <c r="J2207">
        <v>5</v>
      </c>
      <c r="K2207" s="91"/>
      <c r="M2207"/>
    </row>
    <row r="2208" spans="1:13" hidden="1" x14ac:dyDescent="0.25">
      <c r="A2208" t="s">
        <v>44</v>
      </c>
      <c r="B2208" t="s">
        <v>45</v>
      </c>
      <c r="C2208" s="2">
        <v>45650</v>
      </c>
      <c r="D2208" s="91">
        <v>0</v>
      </c>
      <c r="E2208" t="s">
        <v>23</v>
      </c>
      <c r="F2208">
        <v>4046690</v>
      </c>
      <c r="G2208" t="s">
        <v>252</v>
      </c>
      <c r="H2208">
        <v>3.75</v>
      </c>
      <c r="I2208">
        <v>1</v>
      </c>
      <c r="J2208">
        <v>3.75</v>
      </c>
      <c r="K2208" s="91"/>
      <c r="M2208"/>
    </row>
    <row r="2209" spans="1:13" hidden="1" x14ac:dyDescent="0.25">
      <c r="A2209" t="s">
        <v>44</v>
      </c>
      <c r="B2209" t="s">
        <v>132</v>
      </c>
      <c r="C2209" s="2">
        <v>45650</v>
      </c>
      <c r="D2209" s="91">
        <v>0</v>
      </c>
      <c r="E2209" t="s">
        <v>23</v>
      </c>
      <c r="F2209">
        <v>4046691</v>
      </c>
      <c r="G2209" t="s">
        <v>252</v>
      </c>
      <c r="H2209">
        <v>3.75</v>
      </c>
      <c r="I2209">
        <v>1</v>
      </c>
      <c r="J2209">
        <v>3.75</v>
      </c>
      <c r="K2209" s="91"/>
      <c r="M2209"/>
    </row>
    <row r="2210" spans="1:13" hidden="1" x14ac:dyDescent="0.25">
      <c r="A2210" t="s">
        <v>75</v>
      </c>
      <c r="B2210" t="s">
        <v>18</v>
      </c>
      <c r="C2210" s="2">
        <v>45649</v>
      </c>
      <c r="D2210" s="91">
        <v>5.5</v>
      </c>
      <c r="E2210" t="s">
        <v>23</v>
      </c>
      <c r="F2210">
        <v>4046699</v>
      </c>
      <c r="G2210" t="s">
        <v>252</v>
      </c>
      <c r="H2210">
        <v>5.5</v>
      </c>
      <c r="I2210">
        <v>0</v>
      </c>
      <c r="J2210">
        <v>0</v>
      </c>
      <c r="K2210" s="91"/>
      <c r="M2210"/>
    </row>
    <row r="2211" spans="1:13" hidden="1" x14ac:dyDescent="0.25">
      <c r="A2211" t="s">
        <v>73</v>
      </c>
      <c r="B2211" t="s">
        <v>21</v>
      </c>
      <c r="C2211" s="2">
        <v>45649</v>
      </c>
      <c r="D2211" s="91">
        <v>0</v>
      </c>
      <c r="E2211" t="s">
        <v>23</v>
      </c>
      <c r="F2211">
        <v>4046701</v>
      </c>
      <c r="G2211" t="s">
        <v>252</v>
      </c>
      <c r="H2211">
        <v>5</v>
      </c>
      <c r="I2211">
        <v>1</v>
      </c>
      <c r="J2211">
        <v>5</v>
      </c>
      <c r="K2211" s="91"/>
      <c r="M2211"/>
    </row>
    <row r="2212" spans="1:13" hidden="1" x14ac:dyDescent="0.25">
      <c r="A2212" t="s">
        <v>73</v>
      </c>
      <c r="B2212" t="s">
        <v>136</v>
      </c>
      <c r="C2212" s="2">
        <v>45649</v>
      </c>
      <c r="D2212" s="91">
        <v>5</v>
      </c>
      <c r="E2212" t="s">
        <v>37</v>
      </c>
      <c r="F2212">
        <v>4046703</v>
      </c>
      <c r="G2212" t="s">
        <v>252</v>
      </c>
      <c r="H2212">
        <v>5</v>
      </c>
      <c r="I2212">
        <v>0</v>
      </c>
      <c r="J2212">
        <v>0</v>
      </c>
      <c r="K2212" s="91"/>
      <c r="M2212"/>
    </row>
    <row r="2213" spans="1:13" hidden="1" x14ac:dyDescent="0.25">
      <c r="A2213" t="s">
        <v>75</v>
      </c>
      <c r="B2213" t="s">
        <v>138</v>
      </c>
      <c r="C2213" s="2">
        <v>45649</v>
      </c>
      <c r="D2213" s="91">
        <v>11</v>
      </c>
      <c r="E2213" t="s">
        <v>37</v>
      </c>
      <c r="F2213">
        <v>4046704</v>
      </c>
      <c r="G2213" t="s">
        <v>252</v>
      </c>
      <c r="H2213">
        <v>11</v>
      </c>
      <c r="I2213">
        <v>0</v>
      </c>
      <c r="J2213">
        <v>0</v>
      </c>
      <c r="K2213" s="91"/>
      <c r="M2213"/>
    </row>
    <row r="2214" spans="1:13" hidden="1" x14ac:dyDescent="0.25">
      <c r="A2214" t="s">
        <v>75</v>
      </c>
      <c r="B2214" t="s">
        <v>143</v>
      </c>
      <c r="C2214" s="2">
        <v>45649</v>
      </c>
      <c r="D2214" s="91">
        <v>10</v>
      </c>
      <c r="E2214" t="s">
        <v>23</v>
      </c>
      <c r="F2214">
        <v>4046705</v>
      </c>
      <c r="G2214" t="s">
        <v>252</v>
      </c>
      <c r="H2214">
        <v>10</v>
      </c>
      <c r="I2214">
        <v>0</v>
      </c>
      <c r="J2214">
        <v>0</v>
      </c>
      <c r="K2214" s="91"/>
      <c r="M2214"/>
    </row>
    <row r="2215" spans="1:13" hidden="1" x14ac:dyDescent="0.25">
      <c r="A2215" t="s">
        <v>73</v>
      </c>
      <c r="B2215" t="s">
        <v>18</v>
      </c>
      <c r="C2215" s="2">
        <v>45648</v>
      </c>
      <c r="D2215" s="91">
        <v>0</v>
      </c>
      <c r="E2215" t="s">
        <v>20</v>
      </c>
      <c r="F2215">
        <v>4046707</v>
      </c>
      <c r="G2215" t="s">
        <v>252</v>
      </c>
      <c r="H2215">
        <v>0</v>
      </c>
      <c r="I2215">
        <v>0</v>
      </c>
      <c r="J2215">
        <v>0</v>
      </c>
      <c r="K2215" s="91"/>
      <c r="M2215"/>
    </row>
    <row r="2216" spans="1:13" hidden="1" x14ac:dyDescent="0.25">
      <c r="A2216" t="s">
        <v>73</v>
      </c>
      <c r="B2216" t="s">
        <v>136</v>
      </c>
      <c r="C2216" s="2">
        <v>45648</v>
      </c>
      <c r="D2216" s="91">
        <v>0</v>
      </c>
      <c r="E2216" t="s">
        <v>23</v>
      </c>
      <c r="F2216">
        <v>4046708</v>
      </c>
      <c r="G2216" t="s">
        <v>252</v>
      </c>
      <c r="H2216">
        <v>0</v>
      </c>
      <c r="I2216">
        <v>0</v>
      </c>
      <c r="J2216">
        <v>0</v>
      </c>
      <c r="K2216" s="91"/>
      <c r="M2216"/>
    </row>
    <row r="2217" spans="1:13" hidden="1" x14ac:dyDescent="0.25">
      <c r="A2217" t="s">
        <v>73</v>
      </c>
      <c r="B2217" t="s">
        <v>136</v>
      </c>
      <c r="C2217" s="2">
        <v>45649</v>
      </c>
      <c r="D2217" s="91">
        <v>5</v>
      </c>
      <c r="E2217" t="s">
        <v>23</v>
      </c>
      <c r="F2217">
        <v>4046710</v>
      </c>
      <c r="G2217" t="s">
        <v>252</v>
      </c>
      <c r="H2217">
        <v>5</v>
      </c>
      <c r="I2217">
        <v>0</v>
      </c>
      <c r="J2217">
        <v>0</v>
      </c>
      <c r="K2217" s="91"/>
      <c r="M2217"/>
    </row>
    <row r="2218" spans="1:13" hidden="1" x14ac:dyDescent="0.25">
      <c r="A2218" t="s">
        <v>44</v>
      </c>
      <c r="B2218" t="s">
        <v>117</v>
      </c>
      <c r="C2218" s="2">
        <v>45652</v>
      </c>
      <c r="D2218" s="91">
        <v>0</v>
      </c>
      <c r="E2218" t="s">
        <v>23</v>
      </c>
      <c r="F2218">
        <v>4046711</v>
      </c>
      <c r="G2218" t="s">
        <v>252</v>
      </c>
      <c r="H2218">
        <v>3.75</v>
      </c>
      <c r="I2218">
        <v>1</v>
      </c>
      <c r="J2218">
        <v>3.75</v>
      </c>
      <c r="K2218" s="91"/>
      <c r="M2218"/>
    </row>
    <row r="2219" spans="1:13" hidden="1" x14ac:dyDescent="0.25">
      <c r="A2219" t="s">
        <v>44</v>
      </c>
      <c r="B2219" t="s">
        <v>117</v>
      </c>
      <c r="C2219" s="2">
        <v>45653</v>
      </c>
      <c r="D2219" s="91">
        <v>0</v>
      </c>
      <c r="E2219" t="s">
        <v>23</v>
      </c>
      <c r="F2219">
        <v>4046712</v>
      </c>
      <c r="G2219" t="s">
        <v>252</v>
      </c>
      <c r="H2219">
        <v>3.75</v>
      </c>
      <c r="I2219">
        <v>1</v>
      </c>
      <c r="J2219">
        <v>3.75</v>
      </c>
      <c r="K2219" s="91"/>
      <c r="M2219"/>
    </row>
    <row r="2220" spans="1:13" hidden="1" x14ac:dyDescent="0.25">
      <c r="A2220" t="s">
        <v>75</v>
      </c>
      <c r="B2220" t="s">
        <v>139</v>
      </c>
      <c r="C2220" s="2">
        <v>45649</v>
      </c>
      <c r="D2220" s="91">
        <v>5</v>
      </c>
      <c r="E2220" t="s">
        <v>37</v>
      </c>
      <c r="F2220">
        <v>4046713</v>
      </c>
      <c r="G2220" t="s">
        <v>252</v>
      </c>
      <c r="H2220">
        <v>5</v>
      </c>
      <c r="I2220">
        <v>0</v>
      </c>
      <c r="J2220">
        <v>0</v>
      </c>
      <c r="K2220" s="91"/>
      <c r="M2220"/>
    </row>
    <row r="2221" spans="1:13" hidden="1" x14ac:dyDescent="0.25">
      <c r="A2221" t="s">
        <v>73</v>
      </c>
      <c r="B2221" t="s">
        <v>144</v>
      </c>
      <c r="C2221" s="2">
        <v>45649</v>
      </c>
      <c r="D2221" s="91">
        <v>0</v>
      </c>
      <c r="E2221" t="s">
        <v>37</v>
      </c>
      <c r="F2221">
        <v>4046716</v>
      </c>
      <c r="G2221" t="s">
        <v>252</v>
      </c>
      <c r="H2221">
        <v>0</v>
      </c>
      <c r="I2221">
        <v>0</v>
      </c>
      <c r="J2221">
        <v>0</v>
      </c>
      <c r="K2221" s="91"/>
      <c r="M2221"/>
    </row>
    <row r="2222" spans="1:13" hidden="1" x14ac:dyDescent="0.25">
      <c r="A2222" t="s">
        <v>73</v>
      </c>
      <c r="B2222" t="s">
        <v>138</v>
      </c>
      <c r="C2222" s="2">
        <v>45649</v>
      </c>
      <c r="D2222" s="91">
        <v>0</v>
      </c>
      <c r="E2222" t="s">
        <v>37</v>
      </c>
      <c r="F2222">
        <v>4046718</v>
      </c>
      <c r="G2222" t="s">
        <v>252</v>
      </c>
      <c r="H2222">
        <v>0</v>
      </c>
      <c r="I2222">
        <v>0</v>
      </c>
      <c r="J2222">
        <v>0</v>
      </c>
      <c r="K2222" s="91"/>
      <c r="M2222"/>
    </row>
    <row r="2223" spans="1:13" hidden="1" x14ac:dyDescent="0.25">
      <c r="A2223" t="s">
        <v>73</v>
      </c>
      <c r="B2223" t="s">
        <v>142</v>
      </c>
      <c r="C2223" s="2">
        <v>45649</v>
      </c>
      <c r="D2223" s="91">
        <v>5</v>
      </c>
      <c r="E2223" t="s">
        <v>23</v>
      </c>
      <c r="F2223">
        <v>4046719</v>
      </c>
      <c r="G2223" t="s">
        <v>252</v>
      </c>
      <c r="H2223">
        <v>5</v>
      </c>
      <c r="I2223">
        <v>0</v>
      </c>
      <c r="J2223">
        <v>0</v>
      </c>
      <c r="K2223" s="91"/>
      <c r="M2223"/>
    </row>
    <row r="2224" spans="1:13" hidden="1" x14ac:dyDescent="0.25">
      <c r="A2224" t="s">
        <v>73</v>
      </c>
      <c r="B2224" t="s">
        <v>139</v>
      </c>
      <c r="C2224" s="2">
        <v>45649</v>
      </c>
      <c r="D2224" s="91">
        <v>5</v>
      </c>
      <c r="E2224" t="s">
        <v>37</v>
      </c>
      <c r="F2224">
        <v>4046720</v>
      </c>
      <c r="G2224" t="s">
        <v>252</v>
      </c>
      <c r="H2224">
        <v>5</v>
      </c>
      <c r="I2224">
        <v>0</v>
      </c>
      <c r="J2224">
        <v>0</v>
      </c>
      <c r="K2224" s="91"/>
      <c r="M2224"/>
    </row>
    <row r="2225" spans="1:13" hidden="1" x14ac:dyDescent="0.25">
      <c r="A2225" t="s">
        <v>44</v>
      </c>
      <c r="B2225" t="s">
        <v>45</v>
      </c>
      <c r="C2225" s="2">
        <v>45649</v>
      </c>
      <c r="D2225" s="91">
        <v>0</v>
      </c>
      <c r="E2225" t="s">
        <v>23</v>
      </c>
      <c r="F2225">
        <v>4046721</v>
      </c>
      <c r="G2225" t="s">
        <v>252</v>
      </c>
      <c r="H2225">
        <v>3.75</v>
      </c>
      <c r="I2225">
        <v>1</v>
      </c>
      <c r="J2225">
        <v>3.75</v>
      </c>
      <c r="K2225" s="91"/>
      <c r="M2225"/>
    </row>
    <row r="2226" spans="1:13" hidden="1" x14ac:dyDescent="0.25">
      <c r="A2226" t="s">
        <v>44</v>
      </c>
      <c r="B2226" t="s">
        <v>117</v>
      </c>
      <c r="C2226" s="2">
        <v>45649</v>
      </c>
      <c r="D2226" s="91">
        <v>0</v>
      </c>
      <c r="E2226" t="s">
        <v>23</v>
      </c>
      <c r="F2226">
        <v>4046722</v>
      </c>
      <c r="G2226" t="s">
        <v>252</v>
      </c>
      <c r="H2226">
        <v>3.75</v>
      </c>
      <c r="I2226">
        <v>1</v>
      </c>
      <c r="J2226">
        <v>3.75</v>
      </c>
      <c r="K2226" s="91"/>
      <c r="M2226"/>
    </row>
    <row r="2227" spans="1:13" hidden="1" x14ac:dyDescent="0.25">
      <c r="A2227" t="s">
        <v>75</v>
      </c>
      <c r="B2227" t="s">
        <v>18</v>
      </c>
      <c r="C2227" s="2">
        <v>45649</v>
      </c>
      <c r="D2227" s="91">
        <v>3</v>
      </c>
      <c r="E2227" t="s">
        <v>23</v>
      </c>
      <c r="F2227">
        <v>4046723</v>
      </c>
      <c r="G2227" t="s">
        <v>252</v>
      </c>
      <c r="H2227">
        <v>3</v>
      </c>
      <c r="I2227">
        <v>0</v>
      </c>
      <c r="J2227">
        <v>0</v>
      </c>
      <c r="K2227" s="91"/>
      <c r="M2227"/>
    </row>
    <row r="2228" spans="1:13" hidden="1" x14ac:dyDescent="0.25">
      <c r="A2228" t="s">
        <v>75</v>
      </c>
      <c r="B2228" t="s">
        <v>138</v>
      </c>
      <c r="C2228" s="2">
        <v>45649</v>
      </c>
      <c r="D2228" s="91">
        <v>5</v>
      </c>
      <c r="E2228" t="s">
        <v>37</v>
      </c>
      <c r="F2228">
        <v>4046725</v>
      </c>
      <c r="G2228" t="s">
        <v>252</v>
      </c>
      <c r="H2228">
        <v>5</v>
      </c>
      <c r="I2228">
        <v>0</v>
      </c>
      <c r="J2228">
        <v>0</v>
      </c>
      <c r="K2228" s="91"/>
      <c r="M2228"/>
    </row>
    <row r="2229" spans="1:13" hidden="1" x14ac:dyDescent="0.25">
      <c r="A2229" t="s">
        <v>75</v>
      </c>
      <c r="B2229" t="s">
        <v>136</v>
      </c>
      <c r="C2229" s="2">
        <v>45649</v>
      </c>
      <c r="D2229" s="91">
        <v>5.5</v>
      </c>
      <c r="E2229" t="s">
        <v>37</v>
      </c>
      <c r="F2229">
        <v>4046726</v>
      </c>
      <c r="G2229" t="s">
        <v>252</v>
      </c>
      <c r="H2229">
        <v>5.5</v>
      </c>
      <c r="I2229">
        <v>0</v>
      </c>
      <c r="J2229">
        <v>0</v>
      </c>
      <c r="K2229" s="91"/>
      <c r="M2229"/>
    </row>
    <row r="2230" spans="1:13" hidden="1" x14ac:dyDescent="0.25">
      <c r="A2230" t="s">
        <v>75</v>
      </c>
      <c r="B2230" t="s">
        <v>18</v>
      </c>
      <c r="C2230" s="2">
        <v>45652</v>
      </c>
      <c r="D2230" s="91">
        <v>5.5</v>
      </c>
      <c r="E2230" t="s">
        <v>23</v>
      </c>
      <c r="F2230">
        <v>4046727</v>
      </c>
      <c r="G2230" t="s">
        <v>252</v>
      </c>
      <c r="H2230">
        <v>5.5</v>
      </c>
      <c r="I2230">
        <v>0</v>
      </c>
      <c r="J2230">
        <v>0</v>
      </c>
      <c r="K2230" s="91"/>
      <c r="M2230"/>
    </row>
    <row r="2231" spans="1:13" hidden="1" x14ac:dyDescent="0.25">
      <c r="A2231" t="s">
        <v>75</v>
      </c>
      <c r="B2231" t="s">
        <v>143</v>
      </c>
      <c r="C2231" s="2">
        <v>45653</v>
      </c>
      <c r="D2231" s="91">
        <v>5.5</v>
      </c>
      <c r="E2231" t="s">
        <v>23</v>
      </c>
      <c r="F2231">
        <v>4046728</v>
      </c>
      <c r="G2231" t="s">
        <v>252</v>
      </c>
      <c r="H2231">
        <v>5.5</v>
      </c>
      <c r="I2231">
        <v>0</v>
      </c>
      <c r="J2231">
        <v>0</v>
      </c>
      <c r="K2231" s="91"/>
      <c r="M2231"/>
    </row>
    <row r="2232" spans="1:13" hidden="1" x14ac:dyDescent="0.25">
      <c r="A2232" t="s">
        <v>75</v>
      </c>
      <c r="B2232" t="s">
        <v>18</v>
      </c>
      <c r="C2232" s="2">
        <v>45649</v>
      </c>
      <c r="D2232" s="91">
        <v>5</v>
      </c>
      <c r="E2232" t="s">
        <v>23</v>
      </c>
      <c r="F2232">
        <v>4046729</v>
      </c>
      <c r="G2232" t="s">
        <v>252</v>
      </c>
      <c r="H2232">
        <v>5</v>
      </c>
      <c r="I2232">
        <v>0</v>
      </c>
      <c r="J2232">
        <v>0</v>
      </c>
      <c r="K2232" s="91"/>
      <c r="M2232"/>
    </row>
    <row r="2233" spans="1:13" hidden="1" x14ac:dyDescent="0.25">
      <c r="A2233" t="s">
        <v>75</v>
      </c>
      <c r="B2233" t="s">
        <v>139</v>
      </c>
      <c r="C2233" s="2">
        <v>45652</v>
      </c>
      <c r="D2233" s="91">
        <v>5</v>
      </c>
      <c r="E2233" t="s">
        <v>37</v>
      </c>
      <c r="F2233">
        <v>4046730</v>
      </c>
      <c r="G2233" t="s">
        <v>252</v>
      </c>
      <c r="H2233">
        <v>5</v>
      </c>
      <c r="I2233">
        <v>0</v>
      </c>
      <c r="J2233">
        <v>0</v>
      </c>
      <c r="K2233" s="91"/>
      <c r="M2233"/>
    </row>
    <row r="2234" spans="1:13" hidden="1" x14ac:dyDescent="0.25">
      <c r="A2234" t="s">
        <v>75</v>
      </c>
      <c r="B2234" t="s">
        <v>18</v>
      </c>
      <c r="C2234" s="2">
        <v>45653</v>
      </c>
      <c r="D2234" s="91">
        <v>0</v>
      </c>
      <c r="E2234" t="s">
        <v>23</v>
      </c>
      <c r="F2234">
        <v>4046731</v>
      </c>
      <c r="G2234" t="s">
        <v>252</v>
      </c>
      <c r="H2234">
        <v>5</v>
      </c>
      <c r="I2234">
        <v>1</v>
      </c>
      <c r="J2234">
        <v>5</v>
      </c>
      <c r="K2234" s="91"/>
      <c r="M2234"/>
    </row>
    <row r="2235" spans="1:13" hidden="1" x14ac:dyDescent="0.25">
      <c r="A2235" t="s">
        <v>73</v>
      </c>
      <c r="B2235" t="s">
        <v>136</v>
      </c>
      <c r="C2235" s="2">
        <v>45649</v>
      </c>
      <c r="D2235" s="91">
        <v>0</v>
      </c>
      <c r="E2235" t="s">
        <v>37</v>
      </c>
      <c r="F2235">
        <v>4046733</v>
      </c>
      <c r="G2235" t="s">
        <v>252</v>
      </c>
      <c r="H2235">
        <v>0</v>
      </c>
      <c r="I2235">
        <v>0</v>
      </c>
      <c r="J2235">
        <v>0</v>
      </c>
      <c r="K2235" s="91"/>
      <c r="M2235"/>
    </row>
    <row r="2236" spans="1:13" hidden="1" x14ac:dyDescent="0.25">
      <c r="A2236" t="s">
        <v>75</v>
      </c>
      <c r="B2236" t="s">
        <v>140</v>
      </c>
      <c r="C2236" s="2">
        <v>45650</v>
      </c>
      <c r="D2236" s="91">
        <v>0</v>
      </c>
      <c r="E2236" t="s">
        <v>23</v>
      </c>
      <c r="F2236">
        <v>4046739</v>
      </c>
      <c r="G2236" t="s">
        <v>252</v>
      </c>
      <c r="H2236">
        <v>0</v>
      </c>
      <c r="I2236">
        <v>0</v>
      </c>
      <c r="J2236">
        <v>0</v>
      </c>
      <c r="K2236" s="91"/>
      <c r="M2236"/>
    </row>
    <row r="2237" spans="1:13" hidden="1" x14ac:dyDescent="0.25">
      <c r="A2237" t="s">
        <v>75</v>
      </c>
      <c r="B2237" t="s">
        <v>140</v>
      </c>
      <c r="C2237" s="2">
        <v>45652</v>
      </c>
      <c r="D2237" s="91">
        <v>0</v>
      </c>
      <c r="E2237" t="s">
        <v>23</v>
      </c>
      <c r="F2237">
        <v>4046740</v>
      </c>
      <c r="G2237" t="s">
        <v>252</v>
      </c>
      <c r="H2237">
        <v>0</v>
      </c>
      <c r="I2237">
        <v>0</v>
      </c>
      <c r="J2237">
        <v>0</v>
      </c>
      <c r="K2237" s="91"/>
      <c r="M2237"/>
    </row>
    <row r="2238" spans="1:13" hidden="1" x14ac:dyDescent="0.25">
      <c r="A2238" t="s">
        <v>75</v>
      </c>
      <c r="B2238" t="s">
        <v>141</v>
      </c>
      <c r="C2238" s="2">
        <v>45653</v>
      </c>
      <c r="D2238" s="91">
        <v>0</v>
      </c>
      <c r="E2238" t="s">
        <v>23</v>
      </c>
      <c r="F2238">
        <v>4046741</v>
      </c>
      <c r="G2238" t="s">
        <v>252</v>
      </c>
      <c r="H2238">
        <v>0</v>
      </c>
      <c r="I2238">
        <v>0</v>
      </c>
      <c r="J2238">
        <v>0</v>
      </c>
      <c r="K2238" s="91"/>
      <c r="M2238"/>
    </row>
    <row r="2239" spans="1:13" hidden="1" x14ac:dyDescent="0.25">
      <c r="A2239" t="s">
        <v>75</v>
      </c>
      <c r="B2239" t="s">
        <v>65</v>
      </c>
      <c r="C2239" s="2">
        <v>45650</v>
      </c>
      <c r="D2239" s="91">
        <v>0</v>
      </c>
      <c r="E2239" t="s">
        <v>23</v>
      </c>
      <c r="F2239">
        <v>4046743</v>
      </c>
      <c r="G2239" t="s">
        <v>252</v>
      </c>
      <c r="H2239">
        <v>0</v>
      </c>
      <c r="I2239">
        <v>0</v>
      </c>
      <c r="J2239">
        <v>0</v>
      </c>
      <c r="K2239" s="91"/>
      <c r="M2239"/>
    </row>
    <row r="2240" spans="1:13" hidden="1" x14ac:dyDescent="0.25">
      <c r="A2240" t="s">
        <v>75</v>
      </c>
      <c r="B2240" t="s">
        <v>136</v>
      </c>
      <c r="C2240" s="2">
        <v>45652</v>
      </c>
      <c r="D2240" s="91">
        <v>0</v>
      </c>
      <c r="E2240" t="s">
        <v>37</v>
      </c>
      <c r="F2240">
        <v>4046744</v>
      </c>
      <c r="G2240" t="s">
        <v>252</v>
      </c>
      <c r="H2240">
        <v>0</v>
      </c>
      <c r="I2240">
        <v>0</v>
      </c>
      <c r="J2240">
        <v>0</v>
      </c>
      <c r="K2240" s="91"/>
      <c r="M2240"/>
    </row>
    <row r="2241" spans="1:13" hidden="1" x14ac:dyDescent="0.25">
      <c r="A2241" t="s">
        <v>75</v>
      </c>
      <c r="B2241" t="s">
        <v>65</v>
      </c>
      <c r="C2241" s="2">
        <v>45653</v>
      </c>
      <c r="D2241" s="91">
        <v>0</v>
      </c>
      <c r="E2241" t="s">
        <v>23</v>
      </c>
      <c r="F2241">
        <v>4046745</v>
      </c>
      <c r="G2241" t="s">
        <v>252</v>
      </c>
      <c r="H2241">
        <v>0</v>
      </c>
      <c r="I2241">
        <v>0</v>
      </c>
      <c r="J2241">
        <v>0</v>
      </c>
      <c r="K2241" s="91"/>
      <c r="M2241"/>
    </row>
    <row r="2242" spans="1:13" hidden="1" x14ac:dyDescent="0.25">
      <c r="A2242" t="s">
        <v>75</v>
      </c>
      <c r="B2242" t="s">
        <v>141</v>
      </c>
      <c r="C2242" s="2">
        <v>45653</v>
      </c>
      <c r="D2242" s="91">
        <v>0</v>
      </c>
      <c r="E2242" t="s">
        <v>23</v>
      </c>
      <c r="F2242">
        <v>4046746</v>
      </c>
      <c r="G2242" t="s">
        <v>252</v>
      </c>
      <c r="H2242">
        <v>0</v>
      </c>
      <c r="I2242">
        <v>0</v>
      </c>
      <c r="J2242">
        <v>0</v>
      </c>
      <c r="K2242" s="91"/>
      <c r="M2242"/>
    </row>
    <row r="2243" spans="1:13" hidden="1" x14ac:dyDescent="0.25">
      <c r="A2243" t="s">
        <v>44</v>
      </c>
      <c r="B2243" t="s">
        <v>134</v>
      </c>
      <c r="C2243" s="2">
        <v>45650</v>
      </c>
      <c r="D2243" s="91">
        <v>0</v>
      </c>
      <c r="E2243" t="s">
        <v>23</v>
      </c>
      <c r="F2243">
        <v>4046747</v>
      </c>
      <c r="G2243" t="s">
        <v>252</v>
      </c>
      <c r="H2243">
        <v>0</v>
      </c>
      <c r="I2243">
        <v>0</v>
      </c>
      <c r="J2243">
        <v>0</v>
      </c>
      <c r="K2243" s="91"/>
      <c r="M2243"/>
    </row>
    <row r="2244" spans="1:13" hidden="1" x14ac:dyDescent="0.25">
      <c r="A2244" t="s">
        <v>75</v>
      </c>
      <c r="B2244" t="s">
        <v>65</v>
      </c>
      <c r="C2244" s="2">
        <v>45652</v>
      </c>
      <c r="D2244" s="91">
        <v>0</v>
      </c>
      <c r="E2244" t="s">
        <v>23</v>
      </c>
      <c r="F2244">
        <v>4046748</v>
      </c>
      <c r="G2244" t="s">
        <v>252</v>
      </c>
      <c r="H2244">
        <v>0</v>
      </c>
      <c r="I2244">
        <v>0</v>
      </c>
      <c r="J2244">
        <v>0</v>
      </c>
      <c r="K2244" s="91"/>
      <c r="M2244"/>
    </row>
    <row r="2245" spans="1:13" hidden="1" x14ac:dyDescent="0.25">
      <c r="A2245" t="s">
        <v>75</v>
      </c>
      <c r="B2245" t="s">
        <v>140</v>
      </c>
      <c r="C2245" s="2">
        <v>45650</v>
      </c>
      <c r="D2245" s="91">
        <v>0</v>
      </c>
      <c r="E2245" t="s">
        <v>23</v>
      </c>
      <c r="F2245">
        <v>4046752</v>
      </c>
      <c r="G2245" t="s">
        <v>252</v>
      </c>
      <c r="H2245">
        <v>0</v>
      </c>
      <c r="I2245">
        <v>0</v>
      </c>
      <c r="J2245">
        <v>0</v>
      </c>
      <c r="K2245" s="91"/>
      <c r="M2245"/>
    </row>
    <row r="2246" spans="1:13" hidden="1" x14ac:dyDescent="0.25">
      <c r="A2246" t="s">
        <v>73</v>
      </c>
      <c r="B2246" t="s">
        <v>65</v>
      </c>
      <c r="C2246" s="2">
        <v>45653</v>
      </c>
      <c r="D2246" s="91">
        <v>0</v>
      </c>
      <c r="E2246" t="s">
        <v>23</v>
      </c>
      <c r="F2246">
        <v>4046755</v>
      </c>
      <c r="G2246" t="s">
        <v>252</v>
      </c>
      <c r="H2246">
        <v>0</v>
      </c>
      <c r="I2246">
        <v>0</v>
      </c>
      <c r="J2246">
        <v>0</v>
      </c>
      <c r="K2246" s="91"/>
      <c r="M2246"/>
    </row>
    <row r="2247" spans="1:13" hidden="1" x14ac:dyDescent="0.25">
      <c r="A2247" t="s">
        <v>75</v>
      </c>
      <c r="B2247" t="s">
        <v>18</v>
      </c>
      <c r="C2247" s="2">
        <v>45649</v>
      </c>
      <c r="D2247" s="91">
        <v>0</v>
      </c>
      <c r="E2247" t="s">
        <v>23</v>
      </c>
      <c r="F2247">
        <v>4046756</v>
      </c>
      <c r="G2247" t="s">
        <v>252</v>
      </c>
      <c r="H2247">
        <v>0</v>
      </c>
      <c r="I2247">
        <v>0</v>
      </c>
      <c r="J2247">
        <v>0</v>
      </c>
      <c r="K2247" s="91"/>
      <c r="M2247"/>
    </row>
    <row r="2248" spans="1:13" hidden="1" x14ac:dyDescent="0.25">
      <c r="A2248" t="s">
        <v>73</v>
      </c>
      <c r="B2248" t="s">
        <v>136</v>
      </c>
      <c r="C2248" s="2">
        <v>45650</v>
      </c>
      <c r="D2248" s="91">
        <v>5</v>
      </c>
      <c r="E2248" t="s">
        <v>37</v>
      </c>
      <c r="F2248">
        <v>4046759</v>
      </c>
      <c r="G2248" t="s">
        <v>252</v>
      </c>
      <c r="H2248">
        <v>5</v>
      </c>
      <c r="I2248">
        <v>0</v>
      </c>
      <c r="J2248">
        <v>0</v>
      </c>
      <c r="K2248" s="91"/>
      <c r="M2248"/>
    </row>
    <row r="2249" spans="1:13" hidden="1" x14ac:dyDescent="0.25">
      <c r="A2249" t="s">
        <v>73</v>
      </c>
      <c r="B2249" t="s">
        <v>136</v>
      </c>
      <c r="C2249" s="2">
        <v>45650</v>
      </c>
      <c r="D2249" s="91">
        <v>5</v>
      </c>
      <c r="E2249" t="s">
        <v>37</v>
      </c>
      <c r="F2249">
        <v>4046760</v>
      </c>
      <c r="G2249" t="s">
        <v>252</v>
      </c>
      <c r="H2249">
        <v>5</v>
      </c>
      <c r="I2249">
        <v>0</v>
      </c>
      <c r="J2249">
        <v>0</v>
      </c>
      <c r="K2249" s="91"/>
      <c r="M2249"/>
    </row>
    <row r="2250" spans="1:13" hidden="1" x14ac:dyDescent="0.25">
      <c r="A2250" t="s">
        <v>75</v>
      </c>
      <c r="B2250" t="s">
        <v>18</v>
      </c>
      <c r="C2250" s="2">
        <v>45653</v>
      </c>
      <c r="D2250" s="91">
        <v>5.5</v>
      </c>
      <c r="E2250" t="s">
        <v>23</v>
      </c>
      <c r="F2250">
        <v>4046763</v>
      </c>
      <c r="G2250" t="s">
        <v>252</v>
      </c>
      <c r="H2250">
        <v>5.5</v>
      </c>
      <c r="I2250">
        <v>0</v>
      </c>
      <c r="J2250">
        <v>0</v>
      </c>
      <c r="K2250" s="91"/>
      <c r="M2250"/>
    </row>
    <row r="2251" spans="1:13" hidden="1" x14ac:dyDescent="0.25">
      <c r="A2251" t="s">
        <v>75</v>
      </c>
      <c r="B2251" t="s">
        <v>135</v>
      </c>
      <c r="C2251" s="2">
        <v>45653</v>
      </c>
      <c r="D2251" s="91">
        <v>5</v>
      </c>
      <c r="E2251" t="s">
        <v>23</v>
      </c>
      <c r="F2251">
        <v>4046764</v>
      </c>
      <c r="G2251" t="s">
        <v>252</v>
      </c>
      <c r="H2251">
        <v>5</v>
      </c>
      <c r="I2251">
        <v>0</v>
      </c>
      <c r="J2251">
        <v>0</v>
      </c>
      <c r="K2251" s="91"/>
      <c r="M2251"/>
    </row>
    <row r="2252" spans="1:13" hidden="1" x14ac:dyDescent="0.25">
      <c r="A2252" t="s">
        <v>75</v>
      </c>
      <c r="B2252" t="s">
        <v>143</v>
      </c>
      <c r="C2252" s="2">
        <v>45649</v>
      </c>
      <c r="D2252" s="91">
        <v>5.5</v>
      </c>
      <c r="E2252" t="s">
        <v>23</v>
      </c>
      <c r="F2252">
        <v>4046767</v>
      </c>
      <c r="G2252" t="s">
        <v>252</v>
      </c>
      <c r="H2252">
        <v>5.5</v>
      </c>
      <c r="I2252">
        <v>0</v>
      </c>
      <c r="J2252">
        <v>0</v>
      </c>
      <c r="K2252" s="91"/>
      <c r="M2252"/>
    </row>
    <row r="2253" spans="1:13" hidden="1" x14ac:dyDescent="0.25">
      <c r="A2253" t="s">
        <v>75</v>
      </c>
      <c r="B2253" t="s">
        <v>140</v>
      </c>
      <c r="C2253" s="2">
        <v>45654</v>
      </c>
      <c r="D2253" s="91">
        <v>5.5</v>
      </c>
      <c r="E2253" t="s">
        <v>23</v>
      </c>
      <c r="F2253">
        <v>4046770</v>
      </c>
      <c r="G2253" t="s">
        <v>252</v>
      </c>
      <c r="H2253">
        <v>5.5</v>
      </c>
      <c r="I2253">
        <v>0</v>
      </c>
      <c r="J2253">
        <v>0</v>
      </c>
      <c r="K2253" s="91"/>
      <c r="M2253"/>
    </row>
    <row r="2254" spans="1:13" hidden="1" x14ac:dyDescent="0.25">
      <c r="A2254" t="s">
        <v>75</v>
      </c>
      <c r="B2254" t="s">
        <v>135</v>
      </c>
      <c r="C2254" s="2">
        <v>45654</v>
      </c>
      <c r="D2254" s="91">
        <v>5</v>
      </c>
      <c r="E2254" t="s">
        <v>23</v>
      </c>
      <c r="F2254">
        <v>4046771</v>
      </c>
      <c r="G2254" t="s">
        <v>252</v>
      </c>
      <c r="H2254">
        <v>5</v>
      </c>
      <c r="I2254">
        <v>0</v>
      </c>
      <c r="J2254">
        <v>0</v>
      </c>
      <c r="K2254" s="91"/>
      <c r="M2254"/>
    </row>
    <row r="2255" spans="1:13" hidden="1" x14ac:dyDescent="0.25">
      <c r="A2255" t="s">
        <v>75</v>
      </c>
      <c r="B2255" t="s">
        <v>18</v>
      </c>
      <c r="C2255" s="2">
        <v>45652</v>
      </c>
      <c r="D2255" s="91">
        <v>11</v>
      </c>
      <c r="E2255" t="s">
        <v>23</v>
      </c>
      <c r="F2255">
        <v>4046772</v>
      </c>
      <c r="G2255" t="s">
        <v>252</v>
      </c>
      <c r="H2255">
        <v>11</v>
      </c>
      <c r="I2255">
        <v>0</v>
      </c>
      <c r="J2255">
        <v>0</v>
      </c>
      <c r="K2255" s="91"/>
      <c r="M2255"/>
    </row>
    <row r="2256" spans="1:13" hidden="1" x14ac:dyDescent="0.25">
      <c r="A2256" t="s">
        <v>75</v>
      </c>
      <c r="B2256" t="s">
        <v>133</v>
      </c>
      <c r="C2256" s="2">
        <v>45652</v>
      </c>
      <c r="D2256" s="91">
        <v>7.5</v>
      </c>
      <c r="E2256" t="s">
        <v>23</v>
      </c>
      <c r="F2256">
        <v>4046773</v>
      </c>
      <c r="G2256" t="s">
        <v>252</v>
      </c>
      <c r="H2256">
        <v>7.5</v>
      </c>
      <c r="I2256">
        <v>0</v>
      </c>
      <c r="J2256">
        <v>0</v>
      </c>
      <c r="K2256" s="91"/>
      <c r="M2256"/>
    </row>
    <row r="2257" spans="1:13" hidden="1" x14ac:dyDescent="0.25">
      <c r="A2257" t="s">
        <v>44</v>
      </c>
      <c r="B2257" t="s">
        <v>18</v>
      </c>
      <c r="C2257" s="2">
        <v>45649</v>
      </c>
      <c r="D2257" s="91">
        <v>0</v>
      </c>
      <c r="E2257" t="s">
        <v>20</v>
      </c>
      <c r="F2257">
        <v>4046774</v>
      </c>
      <c r="G2257" t="s">
        <v>252</v>
      </c>
      <c r="H2257">
        <v>3.75</v>
      </c>
      <c r="I2257">
        <v>1</v>
      </c>
      <c r="J2257">
        <v>3.75</v>
      </c>
      <c r="K2257" s="91"/>
      <c r="M2257"/>
    </row>
    <row r="2258" spans="1:13" hidden="1" x14ac:dyDescent="0.25">
      <c r="A2258" t="s">
        <v>44</v>
      </c>
      <c r="B2258" t="s">
        <v>117</v>
      </c>
      <c r="C2258" s="2">
        <v>45649</v>
      </c>
      <c r="D2258" s="91">
        <v>0</v>
      </c>
      <c r="E2258" t="s">
        <v>23</v>
      </c>
      <c r="F2258">
        <v>4046775</v>
      </c>
      <c r="G2258" t="s">
        <v>252</v>
      </c>
      <c r="H2258">
        <v>3.75</v>
      </c>
      <c r="I2258">
        <v>1</v>
      </c>
      <c r="J2258">
        <v>3.75</v>
      </c>
      <c r="K2258" s="91"/>
      <c r="M2258"/>
    </row>
    <row r="2259" spans="1:13" hidden="1" x14ac:dyDescent="0.25">
      <c r="A2259" t="s">
        <v>44</v>
      </c>
      <c r="B2259" t="s">
        <v>18</v>
      </c>
      <c r="C2259" s="2">
        <v>45649</v>
      </c>
      <c r="D2259" s="91">
        <v>0</v>
      </c>
      <c r="E2259" t="s">
        <v>20</v>
      </c>
      <c r="F2259">
        <v>4046776</v>
      </c>
      <c r="G2259" t="s">
        <v>252</v>
      </c>
      <c r="H2259">
        <v>3.75</v>
      </c>
      <c r="I2259">
        <v>1</v>
      </c>
      <c r="J2259">
        <v>3.75</v>
      </c>
      <c r="K2259" s="91"/>
      <c r="M2259"/>
    </row>
    <row r="2260" spans="1:13" hidden="1" x14ac:dyDescent="0.25">
      <c r="A2260" t="s">
        <v>44</v>
      </c>
      <c r="B2260" t="s">
        <v>18</v>
      </c>
      <c r="C2260" s="2">
        <v>45649</v>
      </c>
      <c r="D2260" s="91">
        <v>0</v>
      </c>
      <c r="E2260" t="s">
        <v>20</v>
      </c>
      <c r="F2260">
        <v>4046777</v>
      </c>
      <c r="G2260" t="s">
        <v>252</v>
      </c>
      <c r="H2260">
        <v>3.75</v>
      </c>
      <c r="I2260">
        <v>1</v>
      </c>
      <c r="J2260">
        <v>3.75</v>
      </c>
      <c r="K2260" s="91"/>
      <c r="M2260"/>
    </row>
    <row r="2261" spans="1:13" hidden="1" x14ac:dyDescent="0.25">
      <c r="A2261" t="s">
        <v>75</v>
      </c>
      <c r="B2261" t="s">
        <v>18</v>
      </c>
      <c r="C2261" s="2">
        <v>45650</v>
      </c>
      <c r="D2261" s="91">
        <v>5.5</v>
      </c>
      <c r="E2261" t="s">
        <v>20</v>
      </c>
      <c r="F2261">
        <v>4046780</v>
      </c>
      <c r="G2261" t="s">
        <v>252</v>
      </c>
      <c r="H2261">
        <v>5.5</v>
      </c>
      <c r="I2261">
        <v>0</v>
      </c>
      <c r="J2261">
        <v>0</v>
      </c>
      <c r="K2261" s="91"/>
      <c r="M2261"/>
    </row>
    <row r="2262" spans="1:13" hidden="1" x14ac:dyDescent="0.25">
      <c r="A2262" t="s">
        <v>44</v>
      </c>
      <c r="B2262" t="s">
        <v>45</v>
      </c>
      <c r="C2262" s="2">
        <v>45650</v>
      </c>
      <c r="D2262" s="91">
        <v>3.75</v>
      </c>
      <c r="E2262" t="s">
        <v>23</v>
      </c>
      <c r="F2262">
        <v>4046782</v>
      </c>
      <c r="G2262" t="s">
        <v>252</v>
      </c>
      <c r="H2262">
        <v>3.75</v>
      </c>
      <c r="I2262">
        <v>0</v>
      </c>
      <c r="J2262">
        <v>0</v>
      </c>
      <c r="K2262" s="91"/>
      <c r="M2262"/>
    </row>
    <row r="2263" spans="1:13" hidden="1" x14ac:dyDescent="0.25">
      <c r="A2263" t="s">
        <v>44</v>
      </c>
      <c r="B2263" t="s">
        <v>145</v>
      </c>
      <c r="C2263" s="2">
        <v>45650</v>
      </c>
      <c r="D2263" s="91">
        <v>0</v>
      </c>
      <c r="E2263" t="s">
        <v>23</v>
      </c>
      <c r="F2263">
        <v>4046783</v>
      </c>
      <c r="G2263" t="s">
        <v>252</v>
      </c>
      <c r="H2263">
        <v>3.75</v>
      </c>
      <c r="I2263">
        <v>1</v>
      </c>
      <c r="J2263">
        <v>3.75</v>
      </c>
      <c r="K2263" s="91"/>
      <c r="M2263"/>
    </row>
    <row r="2264" spans="1:13" hidden="1" x14ac:dyDescent="0.25">
      <c r="A2264" t="s">
        <v>75</v>
      </c>
      <c r="B2264" t="s">
        <v>143</v>
      </c>
      <c r="C2264" s="2">
        <v>45649</v>
      </c>
      <c r="D2264" s="91">
        <v>5</v>
      </c>
      <c r="E2264" t="s">
        <v>23</v>
      </c>
      <c r="F2264">
        <v>4046784</v>
      </c>
      <c r="G2264" t="s">
        <v>252</v>
      </c>
      <c r="H2264">
        <v>5</v>
      </c>
      <c r="I2264">
        <v>0</v>
      </c>
      <c r="J2264">
        <v>0</v>
      </c>
      <c r="K2264" s="91"/>
      <c r="M2264"/>
    </row>
    <row r="2265" spans="1:13" hidden="1" x14ac:dyDescent="0.25">
      <c r="A2265" t="s">
        <v>75</v>
      </c>
      <c r="B2265" t="s">
        <v>143</v>
      </c>
      <c r="C2265" s="2">
        <v>45649</v>
      </c>
      <c r="D2265" s="91">
        <v>0</v>
      </c>
      <c r="E2265" t="s">
        <v>23</v>
      </c>
      <c r="F2265">
        <v>4047207</v>
      </c>
      <c r="G2265" t="s">
        <v>252</v>
      </c>
      <c r="H2265">
        <v>0</v>
      </c>
      <c r="I2265">
        <v>0</v>
      </c>
      <c r="J2265">
        <v>0</v>
      </c>
      <c r="K2265" s="91"/>
      <c r="M2265"/>
    </row>
    <row r="2266" spans="1:13" hidden="1" x14ac:dyDescent="0.25">
      <c r="A2266" t="s">
        <v>73</v>
      </c>
      <c r="B2266" t="s">
        <v>141</v>
      </c>
      <c r="C2266" s="2">
        <v>45654</v>
      </c>
      <c r="D2266" s="91">
        <v>5</v>
      </c>
      <c r="E2266" t="s">
        <v>23</v>
      </c>
      <c r="F2266">
        <v>4047209</v>
      </c>
      <c r="G2266" t="s">
        <v>252</v>
      </c>
      <c r="H2266">
        <v>5</v>
      </c>
      <c r="I2266">
        <v>0</v>
      </c>
      <c r="J2266">
        <v>0</v>
      </c>
      <c r="K2266" s="91"/>
      <c r="M2266"/>
    </row>
    <row r="2267" spans="1:13" hidden="1" x14ac:dyDescent="0.25">
      <c r="A2267" t="s">
        <v>73</v>
      </c>
      <c r="B2267" t="s">
        <v>133</v>
      </c>
      <c r="C2267" s="2">
        <v>45653</v>
      </c>
      <c r="D2267" s="91">
        <v>5</v>
      </c>
      <c r="E2267" t="s">
        <v>23</v>
      </c>
      <c r="F2267">
        <v>4047210</v>
      </c>
      <c r="G2267" t="s">
        <v>252</v>
      </c>
      <c r="H2267">
        <v>5</v>
      </c>
      <c r="I2267">
        <v>0</v>
      </c>
      <c r="J2267">
        <v>0</v>
      </c>
      <c r="K2267" s="91"/>
      <c r="M2267"/>
    </row>
    <row r="2268" spans="1:13" hidden="1" x14ac:dyDescent="0.25">
      <c r="A2268" t="s">
        <v>73</v>
      </c>
      <c r="B2268" t="s">
        <v>140</v>
      </c>
      <c r="C2268" s="2">
        <v>45653</v>
      </c>
      <c r="D2268" s="91">
        <v>5</v>
      </c>
      <c r="E2268" t="s">
        <v>23</v>
      </c>
      <c r="F2268">
        <v>4047211</v>
      </c>
      <c r="G2268" t="s">
        <v>252</v>
      </c>
      <c r="H2268">
        <v>5</v>
      </c>
      <c r="I2268">
        <v>0</v>
      </c>
      <c r="J2268">
        <v>0</v>
      </c>
      <c r="K2268" s="91"/>
      <c r="M2268"/>
    </row>
    <row r="2269" spans="1:13" hidden="1" x14ac:dyDescent="0.25">
      <c r="A2269" t="s">
        <v>73</v>
      </c>
      <c r="B2269" t="s">
        <v>136</v>
      </c>
      <c r="C2269" s="2">
        <v>45653</v>
      </c>
      <c r="D2269" s="91">
        <v>5</v>
      </c>
      <c r="E2269" t="s">
        <v>37</v>
      </c>
      <c r="F2269">
        <v>4047212</v>
      </c>
      <c r="G2269" t="s">
        <v>252</v>
      </c>
      <c r="H2269">
        <v>5</v>
      </c>
      <c r="I2269">
        <v>0</v>
      </c>
      <c r="J2269">
        <v>0</v>
      </c>
      <c r="K2269" s="91"/>
      <c r="M2269"/>
    </row>
    <row r="2270" spans="1:13" hidden="1" x14ac:dyDescent="0.25">
      <c r="A2270" t="s">
        <v>75</v>
      </c>
      <c r="B2270" t="s">
        <v>144</v>
      </c>
      <c r="C2270" s="2">
        <v>45649</v>
      </c>
      <c r="D2270" s="91">
        <v>0</v>
      </c>
      <c r="E2270" t="s">
        <v>37</v>
      </c>
      <c r="F2270">
        <v>4047213</v>
      </c>
      <c r="G2270" t="s">
        <v>252</v>
      </c>
      <c r="H2270">
        <v>5.5</v>
      </c>
      <c r="I2270">
        <v>1</v>
      </c>
      <c r="J2270">
        <v>5.5</v>
      </c>
      <c r="K2270" s="91"/>
      <c r="M2270"/>
    </row>
    <row r="2271" spans="1:13" hidden="1" x14ac:dyDescent="0.25">
      <c r="A2271" t="s">
        <v>75</v>
      </c>
      <c r="B2271" t="s">
        <v>18</v>
      </c>
      <c r="C2271" s="2">
        <v>45649</v>
      </c>
      <c r="D2271" s="91">
        <v>0</v>
      </c>
      <c r="E2271" t="s">
        <v>23</v>
      </c>
      <c r="F2271">
        <v>4047214</v>
      </c>
      <c r="G2271" t="s">
        <v>252</v>
      </c>
      <c r="H2271">
        <v>5.5</v>
      </c>
      <c r="I2271">
        <v>1</v>
      </c>
      <c r="J2271">
        <v>5.5</v>
      </c>
      <c r="K2271" s="91"/>
      <c r="M2271"/>
    </row>
    <row r="2272" spans="1:13" hidden="1" x14ac:dyDescent="0.25">
      <c r="A2272" t="s">
        <v>44</v>
      </c>
      <c r="B2272" t="s">
        <v>132</v>
      </c>
      <c r="C2272" s="2">
        <v>45655</v>
      </c>
      <c r="D2272" s="91">
        <v>3.75</v>
      </c>
      <c r="E2272" t="s">
        <v>23</v>
      </c>
      <c r="F2272">
        <v>4047217</v>
      </c>
      <c r="G2272" t="s">
        <v>252</v>
      </c>
      <c r="H2272">
        <v>3.75</v>
      </c>
      <c r="I2272">
        <v>0</v>
      </c>
      <c r="J2272">
        <v>0</v>
      </c>
      <c r="K2272" s="91"/>
      <c r="M2272"/>
    </row>
    <row r="2273" spans="1:13" hidden="1" x14ac:dyDescent="0.25">
      <c r="A2273" t="s">
        <v>44</v>
      </c>
      <c r="B2273" t="s">
        <v>132</v>
      </c>
      <c r="C2273" s="2">
        <v>45655</v>
      </c>
      <c r="D2273" s="91">
        <v>3.75</v>
      </c>
      <c r="E2273" t="s">
        <v>23</v>
      </c>
      <c r="F2273">
        <v>4047218</v>
      </c>
      <c r="G2273" t="s">
        <v>252</v>
      </c>
      <c r="H2273">
        <v>3.75</v>
      </c>
      <c r="I2273">
        <v>0</v>
      </c>
      <c r="J2273">
        <v>0</v>
      </c>
      <c r="K2273" s="91"/>
      <c r="M2273"/>
    </row>
    <row r="2274" spans="1:13" hidden="1" x14ac:dyDescent="0.25">
      <c r="A2274" t="s">
        <v>75</v>
      </c>
      <c r="B2274" t="s">
        <v>18</v>
      </c>
      <c r="C2274" s="2">
        <v>45655</v>
      </c>
      <c r="D2274" s="91">
        <v>5</v>
      </c>
      <c r="E2274" t="s">
        <v>23</v>
      </c>
      <c r="F2274">
        <v>4047219</v>
      </c>
      <c r="G2274" t="s">
        <v>252</v>
      </c>
      <c r="H2274">
        <v>5</v>
      </c>
      <c r="I2274">
        <v>0</v>
      </c>
      <c r="J2274">
        <v>0</v>
      </c>
      <c r="K2274" s="91"/>
      <c r="M2274"/>
    </row>
    <row r="2275" spans="1:13" hidden="1" x14ac:dyDescent="0.25">
      <c r="A2275" t="s">
        <v>75</v>
      </c>
      <c r="B2275" t="s">
        <v>133</v>
      </c>
      <c r="C2275" s="2">
        <v>45655</v>
      </c>
      <c r="D2275" s="91">
        <v>5.5</v>
      </c>
      <c r="E2275" t="s">
        <v>23</v>
      </c>
      <c r="F2275">
        <v>4047220</v>
      </c>
      <c r="G2275" t="s">
        <v>252</v>
      </c>
      <c r="H2275">
        <v>5.5</v>
      </c>
      <c r="I2275">
        <v>0</v>
      </c>
      <c r="J2275">
        <v>0</v>
      </c>
      <c r="K2275" s="91"/>
      <c r="M2275"/>
    </row>
    <row r="2276" spans="1:13" hidden="1" x14ac:dyDescent="0.25">
      <c r="A2276" t="s">
        <v>44</v>
      </c>
      <c r="B2276" t="s">
        <v>18</v>
      </c>
      <c r="C2276" s="2">
        <v>45650</v>
      </c>
      <c r="D2276" s="91">
        <v>0</v>
      </c>
      <c r="E2276" t="s">
        <v>20</v>
      </c>
      <c r="F2276">
        <v>4047222</v>
      </c>
      <c r="G2276" t="s">
        <v>252</v>
      </c>
      <c r="H2276">
        <v>3.75</v>
      </c>
      <c r="I2276">
        <v>1</v>
      </c>
      <c r="J2276">
        <v>3.75</v>
      </c>
      <c r="K2276" s="91"/>
      <c r="M2276"/>
    </row>
    <row r="2277" spans="1:13" hidden="1" x14ac:dyDescent="0.25">
      <c r="A2277" t="s">
        <v>73</v>
      </c>
      <c r="B2277" t="s">
        <v>142</v>
      </c>
      <c r="C2277" s="2">
        <v>45649</v>
      </c>
      <c r="D2277" s="91">
        <v>5</v>
      </c>
      <c r="E2277" t="s">
        <v>23</v>
      </c>
      <c r="F2277">
        <v>4047227</v>
      </c>
      <c r="G2277" t="s">
        <v>252</v>
      </c>
      <c r="H2277">
        <v>5</v>
      </c>
      <c r="I2277">
        <v>0</v>
      </c>
      <c r="J2277">
        <v>0</v>
      </c>
      <c r="K2277" s="91"/>
      <c r="M2277"/>
    </row>
    <row r="2278" spans="1:13" hidden="1" x14ac:dyDescent="0.25">
      <c r="A2278" t="s">
        <v>44</v>
      </c>
      <c r="B2278" t="s">
        <v>18</v>
      </c>
      <c r="C2278" s="2">
        <v>45650</v>
      </c>
      <c r="D2278" s="91">
        <v>5</v>
      </c>
      <c r="E2278" t="s">
        <v>20</v>
      </c>
      <c r="F2278">
        <v>4047228</v>
      </c>
      <c r="G2278" t="s">
        <v>252</v>
      </c>
      <c r="H2278">
        <v>5</v>
      </c>
      <c r="I2278">
        <v>0</v>
      </c>
      <c r="J2278">
        <v>0</v>
      </c>
      <c r="K2278" s="91"/>
      <c r="M2278"/>
    </row>
    <row r="2279" spans="1:13" hidden="1" x14ac:dyDescent="0.25">
      <c r="A2279" t="s">
        <v>44</v>
      </c>
      <c r="B2279" t="s">
        <v>132</v>
      </c>
      <c r="C2279" s="2">
        <v>45650</v>
      </c>
      <c r="D2279" s="91">
        <v>5</v>
      </c>
      <c r="E2279" t="s">
        <v>23</v>
      </c>
      <c r="F2279">
        <v>4047229</v>
      </c>
      <c r="G2279" t="s">
        <v>252</v>
      </c>
      <c r="H2279">
        <v>5</v>
      </c>
      <c r="I2279">
        <v>0</v>
      </c>
      <c r="J2279">
        <v>0</v>
      </c>
      <c r="K2279" s="91"/>
      <c r="M2279"/>
    </row>
    <row r="2280" spans="1:13" hidden="1" x14ac:dyDescent="0.25">
      <c r="A2280" t="s">
        <v>75</v>
      </c>
      <c r="B2280" t="s">
        <v>140</v>
      </c>
      <c r="C2280" s="2">
        <v>45650</v>
      </c>
      <c r="D2280" s="91">
        <v>5.5</v>
      </c>
      <c r="E2280" t="s">
        <v>23</v>
      </c>
      <c r="F2280">
        <v>4047231</v>
      </c>
      <c r="G2280" t="s">
        <v>252</v>
      </c>
      <c r="H2280">
        <v>5.5</v>
      </c>
      <c r="I2280">
        <v>0</v>
      </c>
      <c r="J2280">
        <v>0</v>
      </c>
      <c r="K2280" s="91"/>
      <c r="M2280"/>
    </row>
    <row r="2281" spans="1:13" hidden="1" x14ac:dyDescent="0.25">
      <c r="A2281" t="s">
        <v>73</v>
      </c>
      <c r="B2281" t="s">
        <v>18</v>
      </c>
      <c r="C2281" s="2">
        <v>45649</v>
      </c>
      <c r="D2281" s="91">
        <v>5</v>
      </c>
      <c r="E2281" t="s">
        <v>23</v>
      </c>
      <c r="F2281">
        <v>4047234</v>
      </c>
      <c r="G2281" t="s">
        <v>252</v>
      </c>
      <c r="H2281">
        <v>5</v>
      </c>
      <c r="I2281">
        <v>0</v>
      </c>
      <c r="J2281">
        <v>0</v>
      </c>
      <c r="K2281" s="91"/>
      <c r="M2281"/>
    </row>
    <row r="2282" spans="1:13" hidden="1" x14ac:dyDescent="0.25">
      <c r="A2282" t="s">
        <v>73</v>
      </c>
      <c r="B2282" t="s">
        <v>143</v>
      </c>
      <c r="C2282" s="2">
        <v>45652</v>
      </c>
      <c r="D2282" s="91">
        <v>0</v>
      </c>
      <c r="E2282" t="s">
        <v>23</v>
      </c>
      <c r="F2282">
        <v>4047239</v>
      </c>
      <c r="G2282" t="s">
        <v>252</v>
      </c>
      <c r="H2282">
        <v>0</v>
      </c>
      <c r="I2282">
        <v>0</v>
      </c>
      <c r="J2282">
        <v>0</v>
      </c>
      <c r="K2282" s="91"/>
      <c r="M2282"/>
    </row>
    <row r="2283" spans="1:13" hidden="1" x14ac:dyDescent="0.25">
      <c r="A2283" t="s">
        <v>73</v>
      </c>
      <c r="B2283" t="s">
        <v>18</v>
      </c>
      <c r="C2283" s="2">
        <v>45652</v>
      </c>
      <c r="D2283" s="91">
        <v>5</v>
      </c>
      <c r="E2283" t="s">
        <v>23</v>
      </c>
      <c r="F2283">
        <v>4047242</v>
      </c>
      <c r="G2283" t="s">
        <v>252</v>
      </c>
      <c r="H2283">
        <v>5</v>
      </c>
      <c r="I2283">
        <v>0</v>
      </c>
      <c r="J2283">
        <v>0</v>
      </c>
      <c r="K2283" s="91"/>
      <c r="M2283"/>
    </row>
    <row r="2284" spans="1:13" hidden="1" x14ac:dyDescent="0.25">
      <c r="A2284" t="s">
        <v>75</v>
      </c>
      <c r="B2284" t="s">
        <v>142</v>
      </c>
      <c r="C2284" s="2">
        <v>45650</v>
      </c>
      <c r="D2284" s="91">
        <v>5.5</v>
      </c>
      <c r="E2284" t="s">
        <v>23</v>
      </c>
      <c r="F2284">
        <v>4047245</v>
      </c>
      <c r="G2284" t="s">
        <v>252</v>
      </c>
      <c r="H2284">
        <v>5.5</v>
      </c>
      <c r="I2284">
        <v>0</v>
      </c>
      <c r="J2284">
        <v>0</v>
      </c>
      <c r="K2284" s="91"/>
      <c r="M2284"/>
    </row>
    <row r="2285" spans="1:13" hidden="1" x14ac:dyDescent="0.25">
      <c r="A2285" t="s">
        <v>75</v>
      </c>
      <c r="B2285" t="s">
        <v>21</v>
      </c>
      <c r="C2285" s="2">
        <v>45650</v>
      </c>
      <c r="D2285" s="91">
        <v>0</v>
      </c>
      <c r="E2285" t="s">
        <v>23</v>
      </c>
      <c r="F2285">
        <v>4047246</v>
      </c>
      <c r="G2285" t="s">
        <v>252</v>
      </c>
      <c r="H2285">
        <v>5</v>
      </c>
      <c r="I2285">
        <v>1</v>
      </c>
      <c r="J2285">
        <v>5</v>
      </c>
      <c r="K2285" s="91"/>
      <c r="M2285"/>
    </row>
    <row r="2286" spans="1:13" hidden="1" x14ac:dyDescent="0.25">
      <c r="A2286" t="s">
        <v>75</v>
      </c>
      <c r="B2286" t="s">
        <v>135</v>
      </c>
      <c r="C2286" s="2">
        <v>45650</v>
      </c>
      <c r="D2286" s="91">
        <v>0</v>
      </c>
      <c r="E2286" t="s">
        <v>23</v>
      </c>
      <c r="F2286">
        <v>4047247</v>
      </c>
      <c r="G2286" t="s">
        <v>252</v>
      </c>
      <c r="H2286">
        <v>0</v>
      </c>
      <c r="I2286">
        <v>0</v>
      </c>
      <c r="J2286">
        <v>0</v>
      </c>
      <c r="K2286" s="91"/>
      <c r="M2286"/>
    </row>
    <row r="2287" spans="1:13" hidden="1" x14ac:dyDescent="0.25">
      <c r="A2287" t="s">
        <v>73</v>
      </c>
      <c r="B2287" t="s">
        <v>136</v>
      </c>
      <c r="C2287" s="2">
        <v>45653</v>
      </c>
      <c r="D2287" s="91">
        <v>5</v>
      </c>
      <c r="E2287" t="s">
        <v>23</v>
      </c>
      <c r="F2287">
        <v>4047249</v>
      </c>
      <c r="G2287" t="s">
        <v>252</v>
      </c>
      <c r="H2287">
        <v>5</v>
      </c>
      <c r="I2287">
        <v>0</v>
      </c>
      <c r="J2287">
        <v>0</v>
      </c>
      <c r="K2287" s="91"/>
      <c r="M2287"/>
    </row>
    <row r="2288" spans="1:13" hidden="1" x14ac:dyDescent="0.25">
      <c r="A2288" t="s">
        <v>73</v>
      </c>
      <c r="B2288" t="s">
        <v>18</v>
      </c>
      <c r="C2288" s="2">
        <v>45650</v>
      </c>
      <c r="D2288" s="91">
        <v>5</v>
      </c>
      <c r="E2288" t="s">
        <v>23</v>
      </c>
      <c r="F2288">
        <v>4047250</v>
      </c>
      <c r="G2288" t="s">
        <v>252</v>
      </c>
      <c r="H2288">
        <v>5</v>
      </c>
      <c r="I2288">
        <v>0</v>
      </c>
      <c r="J2288">
        <v>0</v>
      </c>
      <c r="K2288" s="91"/>
      <c r="M2288"/>
    </row>
    <row r="2289" spans="1:13" hidden="1" x14ac:dyDescent="0.25">
      <c r="A2289" t="s">
        <v>73</v>
      </c>
      <c r="B2289" t="s">
        <v>143</v>
      </c>
      <c r="C2289" s="2">
        <v>45653</v>
      </c>
      <c r="D2289" s="91">
        <v>5</v>
      </c>
      <c r="E2289" t="s">
        <v>23</v>
      </c>
      <c r="F2289">
        <v>4047251</v>
      </c>
      <c r="G2289" t="s">
        <v>252</v>
      </c>
      <c r="H2289">
        <v>5</v>
      </c>
      <c r="I2289">
        <v>0</v>
      </c>
      <c r="J2289">
        <v>0</v>
      </c>
      <c r="K2289" s="91"/>
      <c r="M2289"/>
    </row>
    <row r="2290" spans="1:13" hidden="1" x14ac:dyDescent="0.25">
      <c r="A2290" t="s">
        <v>73</v>
      </c>
      <c r="B2290" t="s">
        <v>142</v>
      </c>
      <c r="C2290" s="2">
        <v>45650</v>
      </c>
      <c r="D2290" s="91">
        <v>0</v>
      </c>
      <c r="E2290" t="s">
        <v>23</v>
      </c>
      <c r="F2290">
        <v>4047252</v>
      </c>
      <c r="G2290" t="s">
        <v>252</v>
      </c>
      <c r="H2290">
        <v>0</v>
      </c>
      <c r="I2290">
        <v>0</v>
      </c>
      <c r="J2290">
        <v>0</v>
      </c>
      <c r="K2290" s="91"/>
      <c r="M2290"/>
    </row>
    <row r="2291" spans="1:13" hidden="1" x14ac:dyDescent="0.25">
      <c r="A2291" t="s">
        <v>73</v>
      </c>
      <c r="B2291" t="s">
        <v>136</v>
      </c>
      <c r="C2291" s="2">
        <v>45650</v>
      </c>
      <c r="D2291" s="91">
        <v>5</v>
      </c>
      <c r="E2291" t="s">
        <v>23</v>
      </c>
      <c r="F2291">
        <v>4047253</v>
      </c>
      <c r="G2291" t="s">
        <v>252</v>
      </c>
      <c r="H2291">
        <v>5</v>
      </c>
      <c r="I2291">
        <v>0</v>
      </c>
      <c r="J2291">
        <v>0</v>
      </c>
      <c r="K2291" s="91"/>
      <c r="M2291"/>
    </row>
    <row r="2292" spans="1:13" hidden="1" x14ac:dyDescent="0.25">
      <c r="A2292" t="s">
        <v>73</v>
      </c>
      <c r="B2292" t="s">
        <v>136</v>
      </c>
      <c r="C2292" s="2">
        <v>45650</v>
      </c>
      <c r="D2292" s="91">
        <v>0</v>
      </c>
      <c r="E2292" t="s">
        <v>23</v>
      </c>
      <c r="F2292">
        <v>4047254</v>
      </c>
      <c r="G2292" t="s">
        <v>252</v>
      </c>
      <c r="H2292">
        <v>0</v>
      </c>
      <c r="I2292">
        <v>0</v>
      </c>
      <c r="J2292">
        <v>0</v>
      </c>
      <c r="K2292" s="91"/>
      <c r="M2292"/>
    </row>
    <row r="2293" spans="1:13" hidden="1" x14ac:dyDescent="0.25">
      <c r="A2293" t="s">
        <v>73</v>
      </c>
      <c r="B2293" t="s">
        <v>138</v>
      </c>
      <c r="C2293" s="2">
        <v>45650</v>
      </c>
      <c r="D2293" s="91">
        <v>5</v>
      </c>
      <c r="E2293" t="s">
        <v>37</v>
      </c>
      <c r="F2293">
        <v>4047255</v>
      </c>
      <c r="G2293" t="s">
        <v>252</v>
      </c>
      <c r="H2293">
        <v>5</v>
      </c>
      <c r="I2293">
        <v>0</v>
      </c>
      <c r="J2293">
        <v>0</v>
      </c>
      <c r="K2293" s="91"/>
      <c r="M2293"/>
    </row>
    <row r="2294" spans="1:13" hidden="1" x14ac:dyDescent="0.25">
      <c r="A2294" t="s">
        <v>73</v>
      </c>
      <c r="B2294" t="s">
        <v>18</v>
      </c>
      <c r="C2294" s="2">
        <v>45650</v>
      </c>
      <c r="D2294" s="91">
        <v>0</v>
      </c>
      <c r="E2294" t="s">
        <v>23</v>
      </c>
      <c r="F2294">
        <v>4047256</v>
      </c>
      <c r="G2294" t="s">
        <v>252</v>
      </c>
      <c r="H2294">
        <v>0</v>
      </c>
      <c r="I2294">
        <v>0</v>
      </c>
      <c r="J2294">
        <v>0</v>
      </c>
      <c r="K2294" s="91"/>
      <c r="M2294"/>
    </row>
    <row r="2295" spans="1:13" hidden="1" x14ac:dyDescent="0.25">
      <c r="A2295" t="s">
        <v>73</v>
      </c>
      <c r="B2295" t="s">
        <v>136</v>
      </c>
      <c r="C2295" s="2">
        <v>45650</v>
      </c>
      <c r="D2295" s="91">
        <v>5</v>
      </c>
      <c r="E2295" t="s">
        <v>23</v>
      </c>
      <c r="F2295">
        <v>4047257</v>
      </c>
      <c r="G2295" t="s">
        <v>252</v>
      </c>
      <c r="H2295">
        <v>5</v>
      </c>
      <c r="I2295">
        <v>0</v>
      </c>
      <c r="J2295">
        <v>0</v>
      </c>
      <c r="K2295" s="91"/>
      <c r="M2295"/>
    </row>
    <row r="2296" spans="1:13" hidden="1" x14ac:dyDescent="0.25">
      <c r="A2296" t="s">
        <v>73</v>
      </c>
      <c r="B2296" t="s">
        <v>18</v>
      </c>
      <c r="C2296" s="2">
        <v>45653</v>
      </c>
      <c r="D2296" s="91">
        <v>0</v>
      </c>
      <c r="E2296" t="s">
        <v>23</v>
      </c>
      <c r="F2296">
        <v>4047258</v>
      </c>
      <c r="G2296" t="s">
        <v>252</v>
      </c>
      <c r="H2296">
        <v>0</v>
      </c>
      <c r="I2296">
        <v>0</v>
      </c>
      <c r="J2296">
        <v>0</v>
      </c>
      <c r="K2296" s="91"/>
      <c r="M2296"/>
    </row>
    <row r="2297" spans="1:13" hidden="1" x14ac:dyDescent="0.25">
      <c r="A2297" t="s">
        <v>44</v>
      </c>
      <c r="B2297" t="s">
        <v>132</v>
      </c>
      <c r="C2297" s="2">
        <v>45650</v>
      </c>
      <c r="D2297" s="91">
        <v>0</v>
      </c>
      <c r="E2297" t="s">
        <v>23</v>
      </c>
      <c r="F2297">
        <v>4047261</v>
      </c>
      <c r="G2297" t="s">
        <v>252</v>
      </c>
      <c r="H2297">
        <v>3.75</v>
      </c>
      <c r="I2297">
        <v>1</v>
      </c>
      <c r="J2297">
        <v>3.75</v>
      </c>
      <c r="K2297" s="91"/>
      <c r="M2297"/>
    </row>
    <row r="2298" spans="1:13" hidden="1" x14ac:dyDescent="0.25">
      <c r="A2298" t="s">
        <v>44</v>
      </c>
      <c r="B2298" t="s">
        <v>18</v>
      </c>
      <c r="C2298" s="2">
        <v>45655</v>
      </c>
      <c r="D2298" s="91">
        <v>3.75</v>
      </c>
      <c r="E2298" t="s">
        <v>20</v>
      </c>
      <c r="F2298">
        <v>4047262</v>
      </c>
      <c r="G2298" t="s">
        <v>252</v>
      </c>
      <c r="H2298">
        <v>3.75</v>
      </c>
      <c r="I2298">
        <v>0</v>
      </c>
      <c r="J2298">
        <v>0</v>
      </c>
      <c r="K2298" s="91"/>
      <c r="M2298"/>
    </row>
    <row r="2299" spans="1:13" hidden="1" x14ac:dyDescent="0.25">
      <c r="A2299" t="s">
        <v>75</v>
      </c>
      <c r="B2299" t="s">
        <v>140</v>
      </c>
      <c r="C2299" s="2">
        <v>45650</v>
      </c>
      <c r="D2299" s="91">
        <v>0</v>
      </c>
      <c r="E2299" t="s">
        <v>23</v>
      </c>
      <c r="F2299">
        <v>4047263</v>
      </c>
      <c r="G2299" t="s">
        <v>252</v>
      </c>
      <c r="H2299">
        <v>0</v>
      </c>
      <c r="I2299">
        <v>0</v>
      </c>
      <c r="J2299">
        <v>0</v>
      </c>
      <c r="K2299" s="91"/>
      <c r="M2299"/>
    </row>
    <row r="2300" spans="1:13" hidden="1" x14ac:dyDescent="0.25">
      <c r="A2300" t="s">
        <v>73</v>
      </c>
      <c r="B2300" t="s">
        <v>18</v>
      </c>
      <c r="C2300" s="2">
        <v>45650</v>
      </c>
      <c r="D2300" s="91">
        <v>0</v>
      </c>
      <c r="E2300" t="s">
        <v>23</v>
      </c>
      <c r="F2300">
        <v>4047264</v>
      </c>
      <c r="G2300" t="s">
        <v>252</v>
      </c>
      <c r="H2300">
        <v>0</v>
      </c>
      <c r="I2300">
        <v>0</v>
      </c>
      <c r="J2300">
        <v>0</v>
      </c>
      <c r="K2300" s="91"/>
      <c r="M2300"/>
    </row>
    <row r="2301" spans="1:13" hidden="1" x14ac:dyDescent="0.25">
      <c r="A2301" t="s">
        <v>75</v>
      </c>
      <c r="B2301" t="s">
        <v>18</v>
      </c>
      <c r="C2301" s="2">
        <v>45650</v>
      </c>
      <c r="D2301" s="91">
        <v>0</v>
      </c>
      <c r="E2301" t="s">
        <v>23</v>
      </c>
      <c r="F2301">
        <v>4047265</v>
      </c>
      <c r="G2301" t="s">
        <v>252</v>
      </c>
      <c r="H2301">
        <v>0</v>
      </c>
      <c r="I2301">
        <v>0</v>
      </c>
      <c r="J2301">
        <v>0</v>
      </c>
      <c r="K2301" s="91"/>
      <c r="M2301"/>
    </row>
    <row r="2302" spans="1:13" hidden="1" x14ac:dyDescent="0.25">
      <c r="A2302" t="s">
        <v>73</v>
      </c>
      <c r="B2302" t="s">
        <v>135</v>
      </c>
      <c r="C2302" s="2">
        <v>45650</v>
      </c>
      <c r="D2302" s="91">
        <v>5</v>
      </c>
      <c r="E2302" t="s">
        <v>23</v>
      </c>
      <c r="F2302">
        <v>4047266</v>
      </c>
      <c r="G2302" t="s">
        <v>252</v>
      </c>
      <c r="H2302">
        <v>5</v>
      </c>
      <c r="I2302">
        <v>0</v>
      </c>
      <c r="J2302">
        <v>0</v>
      </c>
      <c r="K2302" s="91"/>
      <c r="M2302"/>
    </row>
    <row r="2303" spans="1:13" hidden="1" x14ac:dyDescent="0.25">
      <c r="A2303" t="s">
        <v>73</v>
      </c>
      <c r="B2303" t="s">
        <v>136</v>
      </c>
      <c r="C2303" s="2">
        <v>45650</v>
      </c>
      <c r="D2303" s="91">
        <v>0</v>
      </c>
      <c r="E2303" t="s">
        <v>23</v>
      </c>
      <c r="F2303">
        <v>4047268</v>
      </c>
      <c r="G2303" t="s">
        <v>252</v>
      </c>
      <c r="H2303">
        <v>0</v>
      </c>
      <c r="I2303">
        <v>0</v>
      </c>
      <c r="J2303">
        <v>0</v>
      </c>
      <c r="K2303" s="91"/>
      <c r="M2303"/>
    </row>
    <row r="2304" spans="1:13" hidden="1" x14ac:dyDescent="0.25">
      <c r="A2304" t="s">
        <v>73</v>
      </c>
      <c r="B2304" t="s">
        <v>136</v>
      </c>
      <c r="C2304" s="2">
        <v>45650</v>
      </c>
      <c r="D2304" s="91">
        <v>0</v>
      </c>
      <c r="E2304" t="s">
        <v>23</v>
      </c>
      <c r="F2304">
        <v>4047269</v>
      </c>
      <c r="G2304" t="s">
        <v>252</v>
      </c>
      <c r="H2304">
        <v>0</v>
      </c>
      <c r="I2304">
        <v>0</v>
      </c>
      <c r="J2304">
        <v>0</v>
      </c>
      <c r="K2304" s="91"/>
      <c r="M2304"/>
    </row>
    <row r="2305" spans="1:13" hidden="1" x14ac:dyDescent="0.25">
      <c r="A2305" t="s">
        <v>73</v>
      </c>
      <c r="B2305" t="s">
        <v>21</v>
      </c>
      <c r="C2305" s="2">
        <v>45650</v>
      </c>
      <c r="D2305" s="91">
        <v>5</v>
      </c>
      <c r="E2305" t="s">
        <v>23</v>
      </c>
      <c r="F2305">
        <v>4047273</v>
      </c>
      <c r="G2305" t="s">
        <v>252</v>
      </c>
      <c r="H2305">
        <v>5</v>
      </c>
      <c r="I2305">
        <v>0</v>
      </c>
      <c r="J2305">
        <v>0</v>
      </c>
      <c r="K2305" s="91"/>
      <c r="M2305"/>
    </row>
    <row r="2306" spans="1:13" hidden="1" x14ac:dyDescent="0.25">
      <c r="A2306" t="s">
        <v>73</v>
      </c>
      <c r="B2306" t="s">
        <v>143</v>
      </c>
      <c r="C2306" s="2">
        <v>45650</v>
      </c>
      <c r="D2306" s="91">
        <v>5</v>
      </c>
      <c r="E2306" t="s">
        <v>23</v>
      </c>
      <c r="F2306">
        <v>4047277</v>
      </c>
      <c r="G2306" t="s">
        <v>252</v>
      </c>
      <c r="H2306">
        <v>5</v>
      </c>
      <c r="I2306">
        <v>0</v>
      </c>
      <c r="J2306">
        <v>0</v>
      </c>
      <c r="K2306" s="91"/>
      <c r="M2306"/>
    </row>
    <row r="2307" spans="1:13" hidden="1" x14ac:dyDescent="0.25">
      <c r="A2307" t="s">
        <v>73</v>
      </c>
      <c r="B2307" t="s">
        <v>143</v>
      </c>
      <c r="C2307" s="2">
        <v>45650</v>
      </c>
      <c r="D2307" s="91">
        <v>0</v>
      </c>
      <c r="E2307" t="s">
        <v>23</v>
      </c>
      <c r="F2307">
        <v>4047279</v>
      </c>
      <c r="G2307" t="s">
        <v>252</v>
      </c>
      <c r="H2307">
        <v>0</v>
      </c>
      <c r="I2307">
        <v>0</v>
      </c>
      <c r="J2307">
        <v>0</v>
      </c>
      <c r="K2307" s="91"/>
      <c r="M2307"/>
    </row>
    <row r="2308" spans="1:13" hidden="1" x14ac:dyDescent="0.25">
      <c r="A2308" t="s">
        <v>73</v>
      </c>
      <c r="B2308" t="s">
        <v>18</v>
      </c>
      <c r="C2308" s="2">
        <v>45650</v>
      </c>
      <c r="D2308" s="91">
        <v>5</v>
      </c>
      <c r="E2308" t="s">
        <v>23</v>
      </c>
      <c r="F2308">
        <v>4047282</v>
      </c>
      <c r="G2308" t="s">
        <v>252</v>
      </c>
      <c r="H2308">
        <v>5</v>
      </c>
      <c r="I2308">
        <v>0</v>
      </c>
      <c r="J2308">
        <v>0</v>
      </c>
      <c r="K2308" s="91"/>
      <c r="M2308"/>
    </row>
    <row r="2309" spans="1:13" hidden="1" x14ac:dyDescent="0.25">
      <c r="A2309" t="s">
        <v>73</v>
      </c>
      <c r="B2309" t="s">
        <v>142</v>
      </c>
      <c r="C2309" s="2">
        <v>45650</v>
      </c>
      <c r="D2309" s="91">
        <v>5</v>
      </c>
      <c r="E2309" t="s">
        <v>23</v>
      </c>
      <c r="F2309">
        <v>4047289</v>
      </c>
      <c r="G2309" t="s">
        <v>252</v>
      </c>
      <c r="H2309">
        <v>5</v>
      </c>
      <c r="I2309">
        <v>0</v>
      </c>
      <c r="J2309">
        <v>0</v>
      </c>
      <c r="K2309" s="91"/>
      <c r="M2309"/>
    </row>
    <row r="2310" spans="1:13" hidden="1" x14ac:dyDescent="0.25">
      <c r="A2310" t="s">
        <v>44</v>
      </c>
      <c r="B2310" t="s">
        <v>117</v>
      </c>
      <c r="C2310" s="2">
        <v>45653</v>
      </c>
      <c r="D2310" s="91">
        <v>0</v>
      </c>
      <c r="E2310" t="s">
        <v>23</v>
      </c>
      <c r="F2310">
        <v>4047291</v>
      </c>
      <c r="G2310" t="s">
        <v>252</v>
      </c>
      <c r="H2310">
        <v>3.75</v>
      </c>
      <c r="I2310">
        <v>1</v>
      </c>
      <c r="J2310">
        <v>3.75</v>
      </c>
      <c r="K2310" s="91"/>
      <c r="M2310"/>
    </row>
    <row r="2311" spans="1:13" hidden="1" x14ac:dyDescent="0.25">
      <c r="A2311" t="s">
        <v>73</v>
      </c>
      <c r="B2311" t="s">
        <v>136</v>
      </c>
      <c r="C2311" s="2">
        <v>45650</v>
      </c>
      <c r="D2311" s="91">
        <v>0</v>
      </c>
      <c r="E2311" t="s">
        <v>23</v>
      </c>
      <c r="F2311">
        <v>4047293</v>
      </c>
      <c r="G2311" t="s">
        <v>252</v>
      </c>
      <c r="H2311">
        <v>0</v>
      </c>
      <c r="I2311">
        <v>0</v>
      </c>
      <c r="J2311">
        <v>0</v>
      </c>
      <c r="K2311" s="91"/>
      <c r="M2311"/>
    </row>
    <row r="2312" spans="1:13" hidden="1" x14ac:dyDescent="0.25">
      <c r="A2312" t="s">
        <v>44</v>
      </c>
      <c r="B2312" t="s">
        <v>18</v>
      </c>
      <c r="C2312" s="2">
        <v>45653</v>
      </c>
      <c r="D2312" s="91">
        <v>3.75</v>
      </c>
      <c r="E2312" t="s">
        <v>20</v>
      </c>
      <c r="F2312">
        <v>4047294</v>
      </c>
      <c r="G2312" t="s">
        <v>252</v>
      </c>
      <c r="H2312">
        <v>3.75</v>
      </c>
      <c r="I2312">
        <v>0</v>
      </c>
      <c r="J2312">
        <v>0</v>
      </c>
      <c r="K2312" s="91"/>
      <c r="M2312"/>
    </row>
    <row r="2313" spans="1:13" hidden="1" x14ac:dyDescent="0.25">
      <c r="A2313" t="s">
        <v>44</v>
      </c>
      <c r="B2313" t="s">
        <v>132</v>
      </c>
      <c r="C2313" s="2">
        <v>45654</v>
      </c>
      <c r="D2313" s="91">
        <v>0</v>
      </c>
      <c r="E2313" t="s">
        <v>23</v>
      </c>
      <c r="F2313">
        <v>4047297</v>
      </c>
      <c r="G2313" t="s">
        <v>252</v>
      </c>
      <c r="H2313">
        <v>3.75</v>
      </c>
      <c r="I2313">
        <v>1</v>
      </c>
      <c r="J2313">
        <v>3.75</v>
      </c>
      <c r="K2313" s="91"/>
      <c r="M2313"/>
    </row>
    <row r="2314" spans="1:13" hidden="1" x14ac:dyDescent="0.25">
      <c r="A2314" t="s">
        <v>73</v>
      </c>
      <c r="B2314" t="s">
        <v>18</v>
      </c>
      <c r="C2314" s="2">
        <v>45655</v>
      </c>
      <c r="D2314" s="91">
        <v>0</v>
      </c>
      <c r="E2314" t="s">
        <v>20</v>
      </c>
      <c r="F2314">
        <v>4047300</v>
      </c>
      <c r="G2314" t="s">
        <v>252</v>
      </c>
      <c r="H2314">
        <v>0</v>
      </c>
      <c r="I2314">
        <v>0</v>
      </c>
      <c r="J2314">
        <v>0</v>
      </c>
      <c r="K2314" s="91"/>
      <c r="M2314"/>
    </row>
    <row r="2315" spans="1:13" hidden="1" x14ac:dyDescent="0.25">
      <c r="A2315" t="s">
        <v>73</v>
      </c>
      <c r="B2315" t="s">
        <v>18</v>
      </c>
      <c r="C2315" s="2">
        <v>45655</v>
      </c>
      <c r="D2315" s="91">
        <v>0</v>
      </c>
      <c r="E2315" t="s">
        <v>20</v>
      </c>
      <c r="F2315">
        <v>4047301</v>
      </c>
      <c r="G2315" t="s">
        <v>252</v>
      </c>
      <c r="H2315">
        <v>0</v>
      </c>
      <c r="I2315">
        <v>0</v>
      </c>
      <c r="J2315">
        <v>0</v>
      </c>
      <c r="K2315" s="91"/>
      <c r="M2315"/>
    </row>
    <row r="2316" spans="1:13" hidden="1" x14ac:dyDescent="0.25">
      <c r="A2316" t="s">
        <v>73</v>
      </c>
      <c r="B2316" t="s">
        <v>18</v>
      </c>
      <c r="C2316" s="2">
        <v>45650</v>
      </c>
      <c r="D2316" s="91">
        <v>5</v>
      </c>
      <c r="E2316" t="s">
        <v>23</v>
      </c>
      <c r="F2316">
        <v>4047307</v>
      </c>
      <c r="G2316" t="s">
        <v>252</v>
      </c>
      <c r="H2316">
        <v>5</v>
      </c>
      <c r="I2316">
        <v>0</v>
      </c>
      <c r="J2316">
        <v>0</v>
      </c>
      <c r="K2316" s="91"/>
      <c r="M2316"/>
    </row>
    <row r="2317" spans="1:13" hidden="1" x14ac:dyDescent="0.25">
      <c r="A2317" t="s">
        <v>44</v>
      </c>
      <c r="B2317" t="s">
        <v>132</v>
      </c>
      <c r="C2317" s="2">
        <v>45650</v>
      </c>
      <c r="D2317" s="91">
        <v>3.75</v>
      </c>
      <c r="E2317" t="s">
        <v>23</v>
      </c>
      <c r="F2317">
        <v>4047312</v>
      </c>
      <c r="G2317" t="s">
        <v>252</v>
      </c>
      <c r="H2317">
        <v>3.75</v>
      </c>
      <c r="I2317">
        <v>0</v>
      </c>
      <c r="J2317">
        <v>0</v>
      </c>
      <c r="K2317" s="91"/>
      <c r="M2317"/>
    </row>
    <row r="2318" spans="1:13" hidden="1" x14ac:dyDescent="0.25">
      <c r="A2318" t="s">
        <v>44</v>
      </c>
      <c r="B2318" t="s">
        <v>145</v>
      </c>
      <c r="C2318" s="2">
        <v>45650</v>
      </c>
      <c r="D2318" s="91">
        <v>3.75</v>
      </c>
      <c r="E2318" t="s">
        <v>23</v>
      </c>
      <c r="F2318">
        <v>4047313</v>
      </c>
      <c r="G2318" t="s">
        <v>252</v>
      </c>
      <c r="H2318">
        <v>3.75</v>
      </c>
      <c r="I2318">
        <v>0</v>
      </c>
      <c r="J2318">
        <v>0</v>
      </c>
      <c r="K2318" s="91"/>
      <c r="M2318"/>
    </row>
    <row r="2319" spans="1:13" hidden="1" x14ac:dyDescent="0.25">
      <c r="A2319" t="s">
        <v>75</v>
      </c>
      <c r="B2319" t="s">
        <v>143</v>
      </c>
      <c r="C2319" s="2">
        <v>45650</v>
      </c>
      <c r="D2319" s="91">
        <v>5.5</v>
      </c>
      <c r="E2319" t="s">
        <v>23</v>
      </c>
      <c r="F2319">
        <v>4047317</v>
      </c>
      <c r="G2319" t="s">
        <v>252</v>
      </c>
      <c r="H2319">
        <v>5.5</v>
      </c>
      <c r="I2319">
        <v>0</v>
      </c>
      <c r="J2319">
        <v>0</v>
      </c>
      <c r="K2319" s="91"/>
      <c r="M2319"/>
    </row>
    <row r="2320" spans="1:13" hidden="1" x14ac:dyDescent="0.25">
      <c r="A2320" t="s">
        <v>75</v>
      </c>
      <c r="B2320" t="s">
        <v>140</v>
      </c>
      <c r="C2320" s="2">
        <v>45650</v>
      </c>
      <c r="D2320" s="91">
        <v>5</v>
      </c>
      <c r="E2320" t="s">
        <v>23</v>
      </c>
      <c r="F2320">
        <v>4047318</v>
      </c>
      <c r="G2320" t="s">
        <v>252</v>
      </c>
      <c r="H2320">
        <v>5</v>
      </c>
      <c r="I2320">
        <v>0</v>
      </c>
      <c r="J2320">
        <v>0</v>
      </c>
      <c r="K2320" s="91"/>
      <c r="M2320"/>
    </row>
    <row r="2321" spans="1:13" hidden="1" x14ac:dyDescent="0.25">
      <c r="A2321" t="s">
        <v>75</v>
      </c>
      <c r="B2321" t="s">
        <v>18</v>
      </c>
      <c r="C2321" s="2">
        <v>45655</v>
      </c>
      <c r="D2321" s="91">
        <v>5.5</v>
      </c>
      <c r="E2321" t="s">
        <v>23</v>
      </c>
      <c r="F2321">
        <v>4047319</v>
      </c>
      <c r="G2321" t="s">
        <v>252</v>
      </c>
      <c r="H2321">
        <v>5.5</v>
      </c>
      <c r="I2321">
        <v>0</v>
      </c>
      <c r="J2321">
        <v>0</v>
      </c>
      <c r="K2321" s="91"/>
      <c r="M2321"/>
    </row>
    <row r="2322" spans="1:13" hidden="1" x14ac:dyDescent="0.25">
      <c r="A2322" t="s">
        <v>75</v>
      </c>
      <c r="B2322" t="s">
        <v>133</v>
      </c>
      <c r="C2322" s="2">
        <v>45655</v>
      </c>
      <c r="D2322" s="91">
        <v>10</v>
      </c>
      <c r="E2322" t="s">
        <v>23</v>
      </c>
      <c r="F2322">
        <v>4047320</v>
      </c>
      <c r="G2322" t="s">
        <v>252</v>
      </c>
      <c r="H2322">
        <v>10</v>
      </c>
      <c r="I2322">
        <v>0</v>
      </c>
      <c r="J2322">
        <v>0</v>
      </c>
      <c r="K2322" s="91"/>
      <c r="M2322"/>
    </row>
    <row r="2323" spans="1:13" hidden="1" x14ac:dyDescent="0.25">
      <c r="A2323" t="s">
        <v>75</v>
      </c>
      <c r="B2323" t="s">
        <v>136</v>
      </c>
      <c r="C2323" s="2">
        <v>45655</v>
      </c>
      <c r="D2323" s="91">
        <v>5.5</v>
      </c>
      <c r="E2323" t="s">
        <v>23</v>
      </c>
      <c r="F2323">
        <v>4047321</v>
      </c>
      <c r="G2323" t="s">
        <v>252</v>
      </c>
      <c r="H2323">
        <v>5.5</v>
      </c>
      <c r="I2323">
        <v>0</v>
      </c>
      <c r="J2323">
        <v>0</v>
      </c>
      <c r="K2323" s="91"/>
      <c r="M2323"/>
    </row>
    <row r="2324" spans="1:13" hidden="1" x14ac:dyDescent="0.25">
      <c r="A2324" t="s">
        <v>75</v>
      </c>
      <c r="B2324" t="s">
        <v>142</v>
      </c>
      <c r="C2324" s="2">
        <v>45652</v>
      </c>
      <c r="D2324" s="91">
        <v>0</v>
      </c>
      <c r="E2324" t="s">
        <v>23</v>
      </c>
      <c r="F2324">
        <v>4047324</v>
      </c>
      <c r="G2324" t="s">
        <v>252</v>
      </c>
      <c r="H2324">
        <v>5</v>
      </c>
      <c r="I2324">
        <v>1</v>
      </c>
      <c r="J2324">
        <v>5</v>
      </c>
      <c r="K2324" s="91"/>
      <c r="M2324"/>
    </row>
    <row r="2325" spans="1:13" hidden="1" x14ac:dyDescent="0.25">
      <c r="A2325" t="s">
        <v>44</v>
      </c>
      <c r="B2325" t="s">
        <v>18</v>
      </c>
      <c r="C2325" s="2">
        <v>45652</v>
      </c>
      <c r="D2325" s="91">
        <v>3.75</v>
      </c>
      <c r="E2325" t="s">
        <v>20</v>
      </c>
      <c r="F2325">
        <v>4047325</v>
      </c>
      <c r="G2325" t="s">
        <v>252</v>
      </c>
      <c r="H2325">
        <v>3.75</v>
      </c>
      <c r="I2325">
        <v>0</v>
      </c>
      <c r="J2325">
        <v>0</v>
      </c>
      <c r="K2325" s="91"/>
      <c r="M2325"/>
    </row>
    <row r="2326" spans="1:13" hidden="1" x14ac:dyDescent="0.25">
      <c r="A2326" t="s">
        <v>44</v>
      </c>
      <c r="B2326" t="s">
        <v>134</v>
      </c>
      <c r="C2326" s="2">
        <v>45652</v>
      </c>
      <c r="D2326" s="91">
        <v>0</v>
      </c>
      <c r="E2326" t="s">
        <v>23</v>
      </c>
      <c r="F2326">
        <v>4047326</v>
      </c>
      <c r="G2326" t="s">
        <v>252</v>
      </c>
      <c r="H2326">
        <v>3.75</v>
      </c>
      <c r="I2326">
        <v>1</v>
      </c>
      <c r="J2326">
        <v>3.75</v>
      </c>
      <c r="K2326" s="91"/>
      <c r="M2326"/>
    </row>
    <row r="2327" spans="1:13" hidden="1" x14ac:dyDescent="0.25">
      <c r="A2327" t="s">
        <v>75</v>
      </c>
      <c r="B2327" t="s">
        <v>18</v>
      </c>
      <c r="C2327" s="2">
        <v>45650</v>
      </c>
      <c r="D2327" s="91">
        <v>0</v>
      </c>
      <c r="E2327" t="s">
        <v>23</v>
      </c>
      <c r="F2327">
        <v>4047333</v>
      </c>
      <c r="G2327" t="s">
        <v>252</v>
      </c>
      <c r="H2327">
        <v>5.5</v>
      </c>
      <c r="I2327">
        <v>1</v>
      </c>
      <c r="J2327">
        <v>5.5</v>
      </c>
      <c r="K2327" s="91"/>
      <c r="M2327"/>
    </row>
    <row r="2328" spans="1:13" hidden="1" x14ac:dyDescent="0.25">
      <c r="A2328" t="s">
        <v>75</v>
      </c>
      <c r="B2328" t="s">
        <v>141</v>
      </c>
      <c r="C2328" s="2">
        <v>45650</v>
      </c>
      <c r="D2328" s="91">
        <v>0</v>
      </c>
      <c r="E2328" t="s">
        <v>23</v>
      </c>
      <c r="F2328">
        <v>4047334</v>
      </c>
      <c r="G2328" t="s">
        <v>252</v>
      </c>
      <c r="H2328">
        <v>5</v>
      </c>
      <c r="I2328">
        <v>1</v>
      </c>
      <c r="J2328">
        <v>5</v>
      </c>
      <c r="K2328" s="91"/>
      <c r="M2328"/>
    </row>
    <row r="2329" spans="1:13" hidden="1" x14ac:dyDescent="0.25">
      <c r="A2329" t="s">
        <v>75</v>
      </c>
      <c r="B2329" t="s">
        <v>141</v>
      </c>
      <c r="C2329" s="2">
        <v>45652</v>
      </c>
      <c r="D2329" s="91">
        <v>5.5</v>
      </c>
      <c r="E2329" t="s">
        <v>23</v>
      </c>
      <c r="F2329">
        <v>4047336</v>
      </c>
      <c r="G2329" t="s">
        <v>252</v>
      </c>
      <c r="H2329">
        <v>5.5</v>
      </c>
      <c r="I2329">
        <v>0</v>
      </c>
      <c r="J2329">
        <v>0</v>
      </c>
      <c r="K2329" s="91"/>
      <c r="M2329"/>
    </row>
    <row r="2330" spans="1:13" hidden="1" x14ac:dyDescent="0.25">
      <c r="A2330" t="s">
        <v>44</v>
      </c>
      <c r="B2330" t="s">
        <v>145</v>
      </c>
      <c r="C2330" s="2">
        <v>45650</v>
      </c>
      <c r="D2330" s="91">
        <v>0</v>
      </c>
      <c r="E2330" t="s">
        <v>23</v>
      </c>
      <c r="F2330">
        <v>4047340</v>
      </c>
      <c r="G2330" t="s">
        <v>252</v>
      </c>
      <c r="H2330">
        <v>3.75</v>
      </c>
      <c r="I2330">
        <v>1</v>
      </c>
      <c r="J2330">
        <v>3.75</v>
      </c>
      <c r="K2330" s="91"/>
      <c r="M2330"/>
    </row>
    <row r="2331" spans="1:13" hidden="1" x14ac:dyDescent="0.25">
      <c r="A2331" t="s">
        <v>73</v>
      </c>
      <c r="B2331" t="s">
        <v>141</v>
      </c>
      <c r="C2331" s="2">
        <v>45652</v>
      </c>
      <c r="D2331" s="91">
        <v>5</v>
      </c>
      <c r="E2331" t="s">
        <v>23</v>
      </c>
      <c r="F2331">
        <v>4047341</v>
      </c>
      <c r="G2331" t="s">
        <v>252</v>
      </c>
      <c r="H2331">
        <v>5</v>
      </c>
      <c r="I2331">
        <v>0</v>
      </c>
      <c r="J2331">
        <v>0</v>
      </c>
      <c r="K2331" s="91"/>
      <c r="M2331"/>
    </row>
    <row r="2332" spans="1:13" hidden="1" x14ac:dyDescent="0.25">
      <c r="A2332" t="s">
        <v>73</v>
      </c>
      <c r="B2332" t="s">
        <v>18</v>
      </c>
      <c r="C2332" s="2">
        <v>45652</v>
      </c>
      <c r="D2332" s="91">
        <v>5</v>
      </c>
      <c r="E2332" t="s">
        <v>23</v>
      </c>
      <c r="F2332">
        <v>4047344</v>
      </c>
      <c r="G2332" t="s">
        <v>252</v>
      </c>
      <c r="H2332">
        <v>5</v>
      </c>
      <c r="I2332">
        <v>0</v>
      </c>
      <c r="J2332">
        <v>0</v>
      </c>
      <c r="K2332" s="91"/>
      <c r="M2332"/>
    </row>
    <row r="2333" spans="1:13" hidden="1" x14ac:dyDescent="0.25">
      <c r="A2333" t="s">
        <v>44</v>
      </c>
      <c r="B2333" t="s">
        <v>18</v>
      </c>
      <c r="C2333" s="2">
        <v>45649</v>
      </c>
      <c r="D2333" s="91">
        <v>0</v>
      </c>
      <c r="E2333" t="s">
        <v>20</v>
      </c>
      <c r="F2333">
        <v>4047347</v>
      </c>
      <c r="G2333" t="s">
        <v>252</v>
      </c>
      <c r="H2333">
        <v>3.75</v>
      </c>
      <c r="I2333">
        <v>1</v>
      </c>
      <c r="J2333">
        <v>3.75</v>
      </c>
      <c r="K2333" s="91"/>
      <c r="M2333"/>
    </row>
    <row r="2334" spans="1:13" hidden="1" x14ac:dyDescent="0.25">
      <c r="A2334" t="s">
        <v>73</v>
      </c>
      <c r="B2334" t="s">
        <v>133</v>
      </c>
      <c r="C2334" s="2">
        <v>45653</v>
      </c>
      <c r="D2334" s="91">
        <v>5</v>
      </c>
      <c r="E2334" t="s">
        <v>23</v>
      </c>
      <c r="F2334">
        <v>4047348</v>
      </c>
      <c r="G2334" t="s">
        <v>252</v>
      </c>
      <c r="H2334">
        <v>5</v>
      </c>
      <c r="I2334">
        <v>0</v>
      </c>
      <c r="J2334">
        <v>0</v>
      </c>
      <c r="K2334" s="91"/>
      <c r="M2334"/>
    </row>
    <row r="2335" spans="1:13" hidden="1" x14ac:dyDescent="0.25">
      <c r="A2335" t="s">
        <v>73</v>
      </c>
      <c r="B2335" t="s">
        <v>138</v>
      </c>
      <c r="C2335" s="2">
        <v>45653</v>
      </c>
      <c r="D2335" s="91">
        <v>5</v>
      </c>
      <c r="E2335" t="s">
        <v>37</v>
      </c>
      <c r="F2335">
        <v>4047349</v>
      </c>
      <c r="G2335" t="s">
        <v>252</v>
      </c>
      <c r="H2335">
        <v>5</v>
      </c>
      <c r="I2335">
        <v>0</v>
      </c>
      <c r="J2335">
        <v>0</v>
      </c>
      <c r="K2335" s="91"/>
      <c r="M2335"/>
    </row>
    <row r="2336" spans="1:13" hidden="1" x14ac:dyDescent="0.25">
      <c r="A2336" t="s">
        <v>73</v>
      </c>
      <c r="B2336" t="s">
        <v>21</v>
      </c>
      <c r="C2336" s="2">
        <v>45650</v>
      </c>
      <c r="D2336" s="91">
        <v>10</v>
      </c>
      <c r="E2336" t="s">
        <v>23</v>
      </c>
      <c r="F2336">
        <v>4047350</v>
      </c>
      <c r="G2336" t="s">
        <v>252</v>
      </c>
      <c r="H2336">
        <v>10</v>
      </c>
      <c r="I2336">
        <v>0</v>
      </c>
      <c r="J2336">
        <v>0</v>
      </c>
      <c r="K2336" s="91"/>
      <c r="M2336"/>
    </row>
    <row r="2337" spans="1:13" hidden="1" x14ac:dyDescent="0.25">
      <c r="A2337" t="s">
        <v>44</v>
      </c>
      <c r="B2337" t="s">
        <v>117</v>
      </c>
      <c r="C2337" s="2">
        <v>45649</v>
      </c>
      <c r="D2337" s="91">
        <v>0</v>
      </c>
      <c r="E2337" t="s">
        <v>23</v>
      </c>
      <c r="F2337">
        <v>4047352</v>
      </c>
      <c r="G2337" t="s">
        <v>252</v>
      </c>
      <c r="H2337">
        <v>3.75</v>
      </c>
      <c r="I2337">
        <v>1</v>
      </c>
      <c r="J2337">
        <v>3.75</v>
      </c>
      <c r="K2337" s="91"/>
      <c r="M2337"/>
    </row>
    <row r="2338" spans="1:13" hidden="1" x14ac:dyDescent="0.25">
      <c r="A2338" t="s">
        <v>44</v>
      </c>
      <c r="B2338" t="s">
        <v>132</v>
      </c>
      <c r="C2338" s="2">
        <v>45650</v>
      </c>
      <c r="D2338" s="91">
        <v>3.75</v>
      </c>
      <c r="E2338" t="s">
        <v>23</v>
      </c>
      <c r="F2338">
        <v>4047353</v>
      </c>
      <c r="G2338" t="s">
        <v>252</v>
      </c>
      <c r="H2338">
        <v>3.75</v>
      </c>
      <c r="I2338">
        <v>0</v>
      </c>
      <c r="J2338">
        <v>0</v>
      </c>
      <c r="K2338" s="91"/>
      <c r="M2338"/>
    </row>
    <row r="2339" spans="1:13" hidden="1" x14ac:dyDescent="0.25">
      <c r="A2339" t="s">
        <v>44</v>
      </c>
      <c r="B2339" t="s">
        <v>117</v>
      </c>
      <c r="C2339" s="2">
        <v>45650</v>
      </c>
      <c r="D2339" s="91">
        <v>0</v>
      </c>
      <c r="E2339" t="s">
        <v>23</v>
      </c>
      <c r="F2339">
        <v>4047354</v>
      </c>
      <c r="G2339" t="s">
        <v>252</v>
      </c>
      <c r="H2339">
        <v>3.75</v>
      </c>
      <c r="I2339">
        <v>1</v>
      </c>
      <c r="J2339">
        <v>3.75</v>
      </c>
      <c r="K2339" s="91"/>
      <c r="M2339"/>
    </row>
    <row r="2340" spans="1:13" hidden="1" x14ac:dyDescent="0.25">
      <c r="A2340" t="s">
        <v>44</v>
      </c>
      <c r="B2340" t="s">
        <v>117</v>
      </c>
      <c r="C2340" s="2">
        <v>45650</v>
      </c>
      <c r="D2340" s="91">
        <v>0</v>
      </c>
      <c r="E2340" t="s">
        <v>23</v>
      </c>
      <c r="F2340">
        <v>4047355</v>
      </c>
      <c r="G2340" t="s">
        <v>252</v>
      </c>
      <c r="H2340">
        <v>3.75</v>
      </c>
      <c r="I2340">
        <v>1</v>
      </c>
      <c r="J2340">
        <v>3.75</v>
      </c>
      <c r="K2340" s="91"/>
      <c r="M2340"/>
    </row>
    <row r="2341" spans="1:13" hidden="1" x14ac:dyDescent="0.25">
      <c r="A2341" t="s">
        <v>73</v>
      </c>
      <c r="B2341" t="s">
        <v>144</v>
      </c>
      <c r="C2341" s="2">
        <v>45650</v>
      </c>
      <c r="D2341" s="91">
        <v>0</v>
      </c>
      <c r="E2341" t="s">
        <v>37</v>
      </c>
      <c r="F2341">
        <v>4047358</v>
      </c>
      <c r="G2341" t="s">
        <v>252</v>
      </c>
      <c r="H2341">
        <v>5</v>
      </c>
      <c r="I2341">
        <v>1</v>
      </c>
      <c r="J2341">
        <v>5</v>
      </c>
      <c r="K2341" s="91"/>
      <c r="M2341"/>
    </row>
    <row r="2342" spans="1:13" hidden="1" x14ac:dyDescent="0.25">
      <c r="A2342" t="s">
        <v>73</v>
      </c>
      <c r="B2342" t="s">
        <v>136</v>
      </c>
      <c r="C2342" s="2">
        <v>45650</v>
      </c>
      <c r="D2342" s="91">
        <v>0</v>
      </c>
      <c r="E2342" t="s">
        <v>37</v>
      </c>
      <c r="F2342">
        <v>4047359</v>
      </c>
      <c r="G2342" t="s">
        <v>252</v>
      </c>
      <c r="H2342">
        <v>5</v>
      </c>
      <c r="I2342">
        <v>1</v>
      </c>
      <c r="J2342">
        <v>5</v>
      </c>
      <c r="K2342" s="91"/>
      <c r="M2342"/>
    </row>
    <row r="2343" spans="1:13" hidden="1" x14ac:dyDescent="0.25">
      <c r="A2343" t="s">
        <v>44</v>
      </c>
      <c r="B2343" t="s">
        <v>145</v>
      </c>
      <c r="C2343" s="2">
        <v>45652</v>
      </c>
      <c r="D2343" s="91">
        <v>3.75</v>
      </c>
      <c r="E2343" t="s">
        <v>23</v>
      </c>
      <c r="F2343">
        <v>4047369</v>
      </c>
      <c r="G2343" t="s">
        <v>252</v>
      </c>
      <c r="H2343">
        <v>3.75</v>
      </c>
      <c r="I2343">
        <v>0</v>
      </c>
      <c r="J2343">
        <v>0</v>
      </c>
      <c r="K2343" s="91"/>
      <c r="M2343"/>
    </row>
    <row r="2344" spans="1:13" hidden="1" x14ac:dyDescent="0.25">
      <c r="A2344" t="s">
        <v>44</v>
      </c>
      <c r="B2344" t="s">
        <v>117</v>
      </c>
      <c r="C2344" s="2">
        <v>45652</v>
      </c>
      <c r="D2344" s="91">
        <v>0</v>
      </c>
      <c r="E2344" t="s">
        <v>23</v>
      </c>
      <c r="F2344">
        <v>4047370</v>
      </c>
      <c r="G2344" t="s">
        <v>252</v>
      </c>
      <c r="H2344">
        <v>3.75</v>
      </c>
      <c r="I2344">
        <v>1</v>
      </c>
      <c r="J2344">
        <v>3.75</v>
      </c>
      <c r="K2344" s="91"/>
      <c r="M2344"/>
    </row>
    <row r="2345" spans="1:13" hidden="1" x14ac:dyDescent="0.25">
      <c r="A2345" t="s">
        <v>73</v>
      </c>
      <c r="B2345" t="s">
        <v>143</v>
      </c>
      <c r="C2345" s="2">
        <v>45650</v>
      </c>
      <c r="D2345" s="91">
        <v>5</v>
      </c>
      <c r="E2345" t="s">
        <v>23</v>
      </c>
      <c r="F2345">
        <v>4047372</v>
      </c>
      <c r="G2345" t="s">
        <v>252</v>
      </c>
      <c r="H2345">
        <v>5</v>
      </c>
      <c r="I2345">
        <v>0</v>
      </c>
      <c r="J2345">
        <v>0</v>
      </c>
      <c r="K2345" s="91"/>
      <c r="M2345"/>
    </row>
    <row r="2346" spans="1:13" hidden="1" x14ac:dyDescent="0.25">
      <c r="A2346" t="s">
        <v>73</v>
      </c>
      <c r="B2346" t="s">
        <v>144</v>
      </c>
      <c r="C2346" s="2">
        <v>45653</v>
      </c>
      <c r="D2346" s="91">
        <v>5</v>
      </c>
      <c r="E2346" t="s">
        <v>37</v>
      </c>
      <c r="F2346">
        <v>4047374</v>
      </c>
      <c r="G2346" t="s">
        <v>252</v>
      </c>
      <c r="H2346">
        <v>5</v>
      </c>
      <c r="I2346">
        <v>0</v>
      </c>
      <c r="J2346">
        <v>0</v>
      </c>
      <c r="K2346" s="91"/>
      <c r="M2346"/>
    </row>
    <row r="2347" spans="1:13" hidden="1" x14ac:dyDescent="0.25">
      <c r="A2347" t="s">
        <v>73</v>
      </c>
      <c r="B2347" t="s">
        <v>142</v>
      </c>
      <c r="C2347" s="2">
        <v>45653</v>
      </c>
      <c r="D2347" s="91">
        <v>5</v>
      </c>
      <c r="E2347" t="s">
        <v>23</v>
      </c>
      <c r="F2347">
        <v>4047375</v>
      </c>
      <c r="G2347" t="s">
        <v>252</v>
      </c>
      <c r="H2347">
        <v>5</v>
      </c>
      <c r="I2347">
        <v>0</v>
      </c>
      <c r="J2347">
        <v>0</v>
      </c>
      <c r="K2347" s="91"/>
      <c r="M2347"/>
    </row>
    <row r="2348" spans="1:13" hidden="1" x14ac:dyDescent="0.25">
      <c r="A2348" t="s">
        <v>73</v>
      </c>
      <c r="B2348" t="s">
        <v>18</v>
      </c>
      <c r="C2348" s="2">
        <v>45652</v>
      </c>
      <c r="D2348" s="91">
        <v>5</v>
      </c>
      <c r="E2348" t="s">
        <v>23</v>
      </c>
      <c r="F2348">
        <v>4047380</v>
      </c>
      <c r="G2348" t="s">
        <v>252</v>
      </c>
      <c r="H2348">
        <v>5</v>
      </c>
      <c r="I2348">
        <v>0</v>
      </c>
      <c r="J2348">
        <v>0</v>
      </c>
      <c r="K2348" s="91"/>
      <c r="M2348"/>
    </row>
    <row r="2349" spans="1:13" hidden="1" x14ac:dyDescent="0.25">
      <c r="A2349" t="s">
        <v>44</v>
      </c>
      <c r="B2349" t="s">
        <v>18</v>
      </c>
      <c r="C2349" s="2">
        <v>45650</v>
      </c>
      <c r="D2349" s="91">
        <v>0</v>
      </c>
      <c r="E2349" t="s">
        <v>20</v>
      </c>
      <c r="F2349">
        <v>4047382</v>
      </c>
      <c r="G2349" t="s">
        <v>252</v>
      </c>
      <c r="H2349">
        <v>0</v>
      </c>
      <c r="I2349">
        <v>0</v>
      </c>
      <c r="J2349">
        <v>0</v>
      </c>
      <c r="K2349" s="91"/>
      <c r="M2349"/>
    </row>
    <row r="2350" spans="1:13" hidden="1" x14ac:dyDescent="0.25">
      <c r="A2350" t="s">
        <v>44</v>
      </c>
      <c r="B2350" t="s">
        <v>145</v>
      </c>
      <c r="C2350" s="2">
        <v>45652</v>
      </c>
      <c r="D2350" s="91">
        <v>0</v>
      </c>
      <c r="E2350" t="s">
        <v>23</v>
      </c>
      <c r="F2350">
        <v>4047383</v>
      </c>
      <c r="G2350" t="s">
        <v>252</v>
      </c>
      <c r="H2350">
        <v>3.75</v>
      </c>
      <c r="I2350">
        <v>1</v>
      </c>
      <c r="J2350">
        <v>3.75</v>
      </c>
      <c r="K2350" s="91"/>
      <c r="M2350"/>
    </row>
    <row r="2351" spans="1:13" hidden="1" x14ac:dyDescent="0.25">
      <c r="A2351" t="s">
        <v>44</v>
      </c>
      <c r="B2351" t="s">
        <v>145</v>
      </c>
      <c r="C2351" s="2">
        <v>45650</v>
      </c>
      <c r="D2351" s="91">
        <v>0</v>
      </c>
      <c r="E2351" t="s">
        <v>23</v>
      </c>
      <c r="F2351">
        <v>4047385</v>
      </c>
      <c r="G2351" t="s">
        <v>252</v>
      </c>
      <c r="H2351">
        <v>3.75</v>
      </c>
      <c r="I2351">
        <v>1</v>
      </c>
      <c r="J2351">
        <v>3.75</v>
      </c>
      <c r="K2351" s="91"/>
      <c r="M2351"/>
    </row>
    <row r="2352" spans="1:13" hidden="1" x14ac:dyDescent="0.25">
      <c r="A2352" t="s">
        <v>44</v>
      </c>
      <c r="B2352" t="s">
        <v>45</v>
      </c>
      <c r="C2352" s="2">
        <v>45650</v>
      </c>
      <c r="D2352" s="91">
        <v>3.75</v>
      </c>
      <c r="E2352" t="s">
        <v>23</v>
      </c>
      <c r="F2352">
        <v>4047386</v>
      </c>
      <c r="G2352" t="s">
        <v>252</v>
      </c>
      <c r="H2352">
        <v>3.75</v>
      </c>
      <c r="I2352">
        <v>0</v>
      </c>
      <c r="J2352">
        <v>0</v>
      </c>
      <c r="K2352" s="91"/>
      <c r="M2352"/>
    </row>
    <row r="2353" spans="1:13" hidden="1" x14ac:dyDescent="0.25">
      <c r="A2353" t="s">
        <v>75</v>
      </c>
      <c r="B2353" t="s">
        <v>18</v>
      </c>
      <c r="C2353" s="2">
        <v>45650</v>
      </c>
      <c r="D2353" s="91">
        <v>5.5</v>
      </c>
      <c r="E2353" t="s">
        <v>23</v>
      </c>
      <c r="F2353">
        <v>4047389</v>
      </c>
      <c r="G2353" t="s">
        <v>252</v>
      </c>
      <c r="H2353">
        <v>5.5</v>
      </c>
      <c r="I2353">
        <v>0</v>
      </c>
      <c r="J2353">
        <v>0</v>
      </c>
      <c r="K2353" s="91"/>
      <c r="M2353"/>
    </row>
    <row r="2354" spans="1:13" hidden="1" x14ac:dyDescent="0.25">
      <c r="A2354" t="s">
        <v>75</v>
      </c>
      <c r="B2354" t="s">
        <v>140</v>
      </c>
      <c r="C2354" s="2">
        <v>45650</v>
      </c>
      <c r="D2354" s="91">
        <v>5.5</v>
      </c>
      <c r="E2354" t="s">
        <v>23</v>
      </c>
      <c r="F2354">
        <v>4047390</v>
      </c>
      <c r="G2354" t="s">
        <v>252</v>
      </c>
      <c r="H2354">
        <v>5.5</v>
      </c>
      <c r="I2354">
        <v>0</v>
      </c>
      <c r="J2354">
        <v>0</v>
      </c>
      <c r="K2354" s="91"/>
      <c r="M2354"/>
    </row>
    <row r="2355" spans="1:13" hidden="1" x14ac:dyDescent="0.25">
      <c r="A2355" t="s">
        <v>73</v>
      </c>
      <c r="B2355" t="s">
        <v>18</v>
      </c>
      <c r="C2355" s="2">
        <v>45650</v>
      </c>
      <c r="D2355" s="91">
        <v>0</v>
      </c>
      <c r="E2355" t="s">
        <v>23</v>
      </c>
      <c r="F2355">
        <v>4047812</v>
      </c>
      <c r="G2355" t="s">
        <v>252</v>
      </c>
      <c r="H2355">
        <v>5</v>
      </c>
      <c r="I2355">
        <v>1</v>
      </c>
      <c r="J2355">
        <v>5</v>
      </c>
      <c r="K2355" s="91"/>
      <c r="M2355"/>
    </row>
    <row r="2356" spans="1:13" hidden="1" x14ac:dyDescent="0.25">
      <c r="A2356" t="s">
        <v>75</v>
      </c>
      <c r="B2356" t="s">
        <v>136</v>
      </c>
      <c r="C2356" s="2">
        <v>45652</v>
      </c>
      <c r="D2356" s="91">
        <v>5.5</v>
      </c>
      <c r="E2356" t="s">
        <v>23</v>
      </c>
      <c r="F2356">
        <v>4047814</v>
      </c>
      <c r="G2356" t="s">
        <v>252</v>
      </c>
      <c r="H2356">
        <v>5.5</v>
      </c>
      <c r="I2356">
        <v>0</v>
      </c>
      <c r="J2356">
        <v>0</v>
      </c>
      <c r="K2356" s="91"/>
      <c r="M2356"/>
    </row>
    <row r="2357" spans="1:13" hidden="1" x14ac:dyDescent="0.25">
      <c r="A2357" t="s">
        <v>75</v>
      </c>
      <c r="B2357" t="s">
        <v>136</v>
      </c>
      <c r="C2357" s="2">
        <v>45652</v>
      </c>
      <c r="D2357" s="91">
        <v>0</v>
      </c>
      <c r="E2357" t="s">
        <v>37</v>
      </c>
      <c r="F2357">
        <v>4047815</v>
      </c>
      <c r="G2357" t="s">
        <v>252</v>
      </c>
      <c r="H2357">
        <v>0</v>
      </c>
      <c r="I2357">
        <v>0</v>
      </c>
      <c r="J2357">
        <v>0</v>
      </c>
      <c r="K2357" s="91"/>
      <c r="M2357"/>
    </row>
    <row r="2358" spans="1:13" hidden="1" x14ac:dyDescent="0.25">
      <c r="A2358" t="s">
        <v>75</v>
      </c>
      <c r="B2358" t="s">
        <v>135</v>
      </c>
      <c r="C2358" s="2">
        <v>45653</v>
      </c>
      <c r="D2358" s="91">
        <v>5.5</v>
      </c>
      <c r="E2358" t="s">
        <v>23</v>
      </c>
      <c r="F2358">
        <v>4047816</v>
      </c>
      <c r="G2358" t="s">
        <v>252</v>
      </c>
      <c r="H2358">
        <v>5.5</v>
      </c>
      <c r="I2358">
        <v>0</v>
      </c>
      <c r="J2358">
        <v>0</v>
      </c>
      <c r="K2358" s="91"/>
      <c r="M2358"/>
    </row>
    <row r="2359" spans="1:13" hidden="1" x14ac:dyDescent="0.25">
      <c r="A2359" t="s">
        <v>75</v>
      </c>
      <c r="B2359" t="s">
        <v>18</v>
      </c>
      <c r="C2359" s="2">
        <v>45653</v>
      </c>
      <c r="D2359" s="91">
        <v>0</v>
      </c>
      <c r="E2359" t="s">
        <v>23</v>
      </c>
      <c r="F2359">
        <v>4047817</v>
      </c>
      <c r="G2359" t="s">
        <v>252</v>
      </c>
      <c r="H2359">
        <v>0</v>
      </c>
      <c r="I2359">
        <v>0</v>
      </c>
      <c r="J2359">
        <v>0</v>
      </c>
      <c r="K2359" s="91"/>
      <c r="M2359"/>
    </row>
    <row r="2360" spans="1:13" hidden="1" x14ac:dyDescent="0.25">
      <c r="A2360" t="s">
        <v>75</v>
      </c>
      <c r="B2360" t="s">
        <v>143</v>
      </c>
      <c r="C2360" s="2">
        <v>45652</v>
      </c>
      <c r="D2360" s="91">
        <v>0</v>
      </c>
      <c r="E2360" t="s">
        <v>23</v>
      </c>
      <c r="F2360">
        <v>4047822</v>
      </c>
      <c r="G2360" t="s">
        <v>252</v>
      </c>
      <c r="H2360">
        <v>0</v>
      </c>
      <c r="I2360">
        <v>0</v>
      </c>
      <c r="J2360">
        <v>0</v>
      </c>
      <c r="K2360" s="91"/>
      <c r="M2360"/>
    </row>
    <row r="2361" spans="1:13" hidden="1" x14ac:dyDescent="0.25">
      <c r="A2361" t="s">
        <v>75</v>
      </c>
      <c r="B2361" t="s">
        <v>133</v>
      </c>
      <c r="C2361" s="2">
        <v>45652</v>
      </c>
      <c r="D2361" s="91">
        <v>5</v>
      </c>
      <c r="E2361" t="s">
        <v>23</v>
      </c>
      <c r="F2361">
        <v>4047824</v>
      </c>
      <c r="G2361" t="s">
        <v>252</v>
      </c>
      <c r="H2361">
        <v>5</v>
      </c>
      <c r="I2361">
        <v>0</v>
      </c>
      <c r="J2361">
        <v>0</v>
      </c>
      <c r="K2361" s="91"/>
      <c r="M2361"/>
    </row>
    <row r="2362" spans="1:13" hidden="1" x14ac:dyDescent="0.25">
      <c r="A2362" t="s">
        <v>73</v>
      </c>
      <c r="B2362" t="s">
        <v>136</v>
      </c>
      <c r="C2362" s="2">
        <v>45652</v>
      </c>
      <c r="D2362" s="91">
        <v>5</v>
      </c>
      <c r="E2362" t="s">
        <v>37</v>
      </c>
      <c r="F2362">
        <v>4047828</v>
      </c>
      <c r="G2362" t="s">
        <v>252</v>
      </c>
      <c r="H2362">
        <v>5</v>
      </c>
      <c r="I2362">
        <v>0</v>
      </c>
      <c r="J2362">
        <v>0</v>
      </c>
      <c r="K2362" s="91"/>
      <c r="M2362"/>
    </row>
    <row r="2363" spans="1:13" hidden="1" x14ac:dyDescent="0.25">
      <c r="A2363" t="s">
        <v>73</v>
      </c>
      <c r="B2363" t="s">
        <v>136</v>
      </c>
      <c r="C2363" s="2">
        <v>45652</v>
      </c>
      <c r="D2363" s="91">
        <v>5</v>
      </c>
      <c r="E2363" t="s">
        <v>37</v>
      </c>
      <c r="F2363">
        <v>4047829</v>
      </c>
      <c r="G2363" t="s">
        <v>252</v>
      </c>
      <c r="H2363">
        <v>5</v>
      </c>
      <c r="I2363">
        <v>0</v>
      </c>
      <c r="J2363">
        <v>0</v>
      </c>
      <c r="K2363" s="91"/>
      <c r="M2363"/>
    </row>
    <row r="2364" spans="1:13" hidden="1" x14ac:dyDescent="0.25">
      <c r="A2364" t="s">
        <v>73</v>
      </c>
      <c r="B2364" t="s">
        <v>18</v>
      </c>
      <c r="C2364" s="2">
        <v>45652</v>
      </c>
      <c r="D2364" s="91">
        <v>5</v>
      </c>
      <c r="E2364" t="s">
        <v>23</v>
      </c>
      <c r="F2364">
        <v>4047843</v>
      </c>
      <c r="G2364" t="s">
        <v>252</v>
      </c>
      <c r="H2364">
        <v>5</v>
      </c>
      <c r="I2364">
        <v>0</v>
      </c>
      <c r="J2364">
        <v>0</v>
      </c>
      <c r="K2364" s="91"/>
      <c r="M2364"/>
    </row>
    <row r="2365" spans="1:13" hidden="1" x14ac:dyDescent="0.25">
      <c r="A2365" t="s">
        <v>75</v>
      </c>
      <c r="B2365" t="s">
        <v>141</v>
      </c>
      <c r="C2365" s="2">
        <v>45653</v>
      </c>
      <c r="D2365" s="91">
        <v>5</v>
      </c>
      <c r="E2365" t="s">
        <v>23</v>
      </c>
      <c r="F2365">
        <v>4047850</v>
      </c>
      <c r="G2365" t="s">
        <v>252</v>
      </c>
      <c r="H2365">
        <v>5</v>
      </c>
      <c r="I2365">
        <v>0</v>
      </c>
      <c r="J2365">
        <v>0</v>
      </c>
      <c r="K2365" s="91"/>
      <c r="M2365"/>
    </row>
    <row r="2366" spans="1:13" hidden="1" x14ac:dyDescent="0.25">
      <c r="A2366" t="s">
        <v>75</v>
      </c>
      <c r="B2366" t="s">
        <v>133</v>
      </c>
      <c r="C2366" s="2">
        <v>45652</v>
      </c>
      <c r="D2366" s="91">
        <v>5.5</v>
      </c>
      <c r="E2366" t="s">
        <v>23</v>
      </c>
      <c r="F2366">
        <v>4047851</v>
      </c>
      <c r="G2366" t="s">
        <v>252</v>
      </c>
      <c r="H2366">
        <v>5.5</v>
      </c>
      <c r="I2366">
        <v>0</v>
      </c>
      <c r="J2366">
        <v>0</v>
      </c>
      <c r="K2366" s="91"/>
      <c r="M2366"/>
    </row>
    <row r="2367" spans="1:13" hidden="1" x14ac:dyDescent="0.25">
      <c r="A2367" t="s">
        <v>75</v>
      </c>
      <c r="B2367" t="s">
        <v>18</v>
      </c>
      <c r="C2367" s="2">
        <v>45653</v>
      </c>
      <c r="D2367" s="91">
        <v>5.5</v>
      </c>
      <c r="E2367" t="s">
        <v>23</v>
      </c>
      <c r="F2367">
        <v>4047852</v>
      </c>
      <c r="G2367" t="s">
        <v>252</v>
      </c>
      <c r="H2367">
        <v>5.5</v>
      </c>
      <c r="I2367">
        <v>0</v>
      </c>
      <c r="J2367">
        <v>0</v>
      </c>
      <c r="K2367" s="91"/>
      <c r="M2367"/>
    </row>
    <row r="2368" spans="1:13" hidden="1" x14ac:dyDescent="0.25">
      <c r="A2368" t="s">
        <v>75</v>
      </c>
      <c r="B2368" t="s">
        <v>136</v>
      </c>
      <c r="C2368" s="2">
        <v>45652</v>
      </c>
      <c r="D2368" s="91">
        <v>5</v>
      </c>
      <c r="E2368" t="s">
        <v>37</v>
      </c>
      <c r="F2368">
        <v>4047853</v>
      </c>
      <c r="G2368" t="s">
        <v>252</v>
      </c>
      <c r="H2368">
        <v>5</v>
      </c>
      <c r="I2368">
        <v>0</v>
      </c>
      <c r="J2368">
        <v>0</v>
      </c>
      <c r="K2368" s="91"/>
      <c r="M2368"/>
    </row>
    <row r="2369" spans="1:13" hidden="1" x14ac:dyDescent="0.25">
      <c r="A2369" t="s">
        <v>75</v>
      </c>
      <c r="B2369" t="s">
        <v>139</v>
      </c>
      <c r="C2369" s="2">
        <v>45653</v>
      </c>
      <c r="D2369" s="91">
        <v>5</v>
      </c>
      <c r="E2369" t="s">
        <v>37</v>
      </c>
      <c r="F2369">
        <v>4047854</v>
      </c>
      <c r="G2369" t="s">
        <v>252</v>
      </c>
      <c r="H2369">
        <v>5</v>
      </c>
      <c r="I2369">
        <v>0</v>
      </c>
      <c r="J2369">
        <v>0</v>
      </c>
      <c r="K2369" s="91"/>
      <c r="M2369"/>
    </row>
    <row r="2370" spans="1:13" hidden="1" x14ac:dyDescent="0.25">
      <c r="A2370" t="s">
        <v>75</v>
      </c>
      <c r="B2370" t="s">
        <v>21</v>
      </c>
      <c r="C2370" s="2">
        <v>45652</v>
      </c>
      <c r="D2370" s="91">
        <v>5.5</v>
      </c>
      <c r="E2370" t="s">
        <v>23</v>
      </c>
      <c r="F2370">
        <v>4047855</v>
      </c>
      <c r="G2370" t="s">
        <v>252</v>
      </c>
      <c r="H2370">
        <v>5.5</v>
      </c>
      <c r="I2370">
        <v>0</v>
      </c>
      <c r="J2370">
        <v>0</v>
      </c>
      <c r="K2370" s="91"/>
      <c r="M2370"/>
    </row>
    <row r="2371" spans="1:13" hidden="1" x14ac:dyDescent="0.25">
      <c r="A2371" t="s">
        <v>75</v>
      </c>
      <c r="B2371" t="s">
        <v>139</v>
      </c>
      <c r="C2371" s="2">
        <v>45652</v>
      </c>
      <c r="D2371" s="91">
        <v>5</v>
      </c>
      <c r="E2371" t="s">
        <v>37</v>
      </c>
      <c r="F2371">
        <v>4047856</v>
      </c>
      <c r="G2371" t="s">
        <v>252</v>
      </c>
      <c r="H2371">
        <v>5</v>
      </c>
      <c r="I2371">
        <v>0</v>
      </c>
      <c r="J2371">
        <v>0</v>
      </c>
      <c r="K2371" s="91"/>
      <c r="M2371"/>
    </row>
    <row r="2372" spans="1:13" hidden="1" x14ac:dyDescent="0.25">
      <c r="A2372" t="s">
        <v>44</v>
      </c>
      <c r="B2372" t="s">
        <v>18</v>
      </c>
      <c r="C2372" s="2">
        <v>45652</v>
      </c>
      <c r="D2372" s="91">
        <v>3.75</v>
      </c>
      <c r="E2372" t="s">
        <v>20</v>
      </c>
      <c r="F2372">
        <v>4047859</v>
      </c>
      <c r="G2372" t="s">
        <v>252</v>
      </c>
      <c r="H2372">
        <v>3.75</v>
      </c>
      <c r="I2372">
        <v>0</v>
      </c>
      <c r="J2372">
        <v>0</v>
      </c>
      <c r="K2372" s="91"/>
      <c r="M2372"/>
    </row>
    <row r="2373" spans="1:13" hidden="1" x14ac:dyDescent="0.25">
      <c r="A2373" t="s">
        <v>44</v>
      </c>
      <c r="B2373" t="s">
        <v>145</v>
      </c>
      <c r="C2373" s="2">
        <v>45652</v>
      </c>
      <c r="D2373" s="91">
        <v>3.75</v>
      </c>
      <c r="E2373" t="s">
        <v>23</v>
      </c>
      <c r="F2373">
        <v>4047860</v>
      </c>
      <c r="G2373" t="s">
        <v>252</v>
      </c>
      <c r="H2373">
        <v>3.75</v>
      </c>
      <c r="I2373">
        <v>0</v>
      </c>
      <c r="J2373">
        <v>0</v>
      </c>
      <c r="K2373" s="91"/>
      <c r="M2373"/>
    </row>
    <row r="2374" spans="1:13" hidden="1" x14ac:dyDescent="0.25">
      <c r="A2374" t="s">
        <v>44</v>
      </c>
      <c r="B2374" t="s">
        <v>136</v>
      </c>
      <c r="C2374" s="2">
        <v>45654</v>
      </c>
      <c r="D2374" s="91">
        <v>3.75</v>
      </c>
      <c r="E2374" t="s">
        <v>23</v>
      </c>
      <c r="F2374">
        <v>4047861</v>
      </c>
      <c r="G2374" t="s">
        <v>252</v>
      </c>
      <c r="H2374">
        <v>3.75</v>
      </c>
      <c r="I2374">
        <v>0</v>
      </c>
      <c r="J2374">
        <v>0</v>
      </c>
      <c r="K2374" s="91"/>
      <c r="M2374"/>
    </row>
    <row r="2375" spans="1:13" hidden="1" x14ac:dyDescent="0.25">
      <c r="A2375" t="s">
        <v>44</v>
      </c>
      <c r="B2375" t="s">
        <v>18</v>
      </c>
      <c r="C2375" s="2">
        <v>45654</v>
      </c>
      <c r="D2375" s="91">
        <v>3.75</v>
      </c>
      <c r="E2375" t="s">
        <v>20</v>
      </c>
      <c r="F2375">
        <v>4047864</v>
      </c>
      <c r="G2375" t="s">
        <v>252</v>
      </c>
      <c r="H2375">
        <v>3.75</v>
      </c>
      <c r="I2375">
        <v>0</v>
      </c>
      <c r="J2375">
        <v>0</v>
      </c>
      <c r="K2375" s="91"/>
      <c r="M2375"/>
    </row>
    <row r="2376" spans="1:13" hidden="1" x14ac:dyDescent="0.25">
      <c r="A2376" t="s">
        <v>44</v>
      </c>
      <c r="B2376" t="s">
        <v>136</v>
      </c>
      <c r="C2376" s="2">
        <v>45654</v>
      </c>
      <c r="D2376" s="91">
        <v>0</v>
      </c>
      <c r="E2376" t="s">
        <v>23</v>
      </c>
      <c r="F2376">
        <v>4047870</v>
      </c>
      <c r="G2376" t="s">
        <v>252</v>
      </c>
      <c r="H2376">
        <v>3.75</v>
      </c>
      <c r="I2376">
        <v>1</v>
      </c>
      <c r="J2376">
        <v>3.75</v>
      </c>
      <c r="K2376" s="91"/>
      <c r="M2376"/>
    </row>
    <row r="2377" spans="1:13" hidden="1" x14ac:dyDescent="0.25">
      <c r="A2377" t="s">
        <v>44</v>
      </c>
      <c r="B2377" t="s">
        <v>136</v>
      </c>
      <c r="C2377" s="2">
        <v>45654</v>
      </c>
      <c r="D2377" s="91">
        <v>0</v>
      </c>
      <c r="E2377" t="s">
        <v>23</v>
      </c>
      <c r="F2377">
        <v>4047872</v>
      </c>
      <c r="G2377" t="s">
        <v>252</v>
      </c>
      <c r="H2377">
        <v>3.75</v>
      </c>
      <c r="I2377">
        <v>1</v>
      </c>
      <c r="J2377">
        <v>3.75</v>
      </c>
      <c r="K2377" s="91"/>
      <c r="M2377"/>
    </row>
    <row r="2378" spans="1:13" hidden="1" x14ac:dyDescent="0.25">
      <c r="A2378" t="s">
        <v>44</v>
      </c>
      <c r="B2378" t="s">
        <v>136</v>
      </c>
      <c r="C2378" s="2">
        <v>45651</v>
      </c>
      <c r="D2378" s="91">
        <v>3.75</v>
      </c>
      <c r="E2378" t="s">
        <v>23</v>
      </c>
      <c r="F2378">
        <v>4047883</v>
      </c>
      <c r="G2378" t="s">
        <v>252</v>
      </c>
      <c r="H2378">
        <v>3.75</v>
      </c>
      <c r="I2378">
        <v>0</v>
      </c>
      <c r="J2378">
        <v>0</v>
      </c>
      <c r="K2378" s="91"/>
      <c r="M2378"/>
    </row>
    <row r="2379" spans="1:13" hidden="1" x14ac:dyDescent="0.25">
      <c r="A2379" t="s">
        <v>44</v>
      </c>
      <c r="B2379" t="s">
        <v>136</v>
      </c>
      <c r="C2379" s="2">
        <v>45651</v>
      </c>
      <c r="D2379" s="91">
        <v>3.75</v>
      </c>
      <c r="E2379" t="s">
        <v>23</v>
      </c>
      <c r="F2379">
        <v>4047884</v>
      </c>
      <c r="G2379" t="s">
        <v>252</v>
      </c>
      <c r="H2379">
        <v>3.75</v>
      </c>
      <c r="I2379">
        <v>0</v>
      </c>
      <c r="J2379">
        <v>0</v>
      </c>
      <c r="K2379" s="91"/>
      <c r="M2379"/>
    </row>
    <row r="2380" spans="1:13" hidden="1" x14ac:dyDescent="0.25">
      <c r="A2380" t="s">
        <v>75</v>
      </c>
      <c r="B2380" t="s">
        <v>144</v>
      </c>
      <c r="C2380" s="2">
        <v>45650</v>
      </c>
      <c r="D2380" s="91">
        <v>5</v>
      </c>
      <c r="E2380" t="s">
        <v>37</v>
      </c>
      <c r="F2380">
        <v>4047885</v>
      </c>
      <c r="G2380" t="s">
        <v>252</v>
      </c>
      <c r="H2380">
        <v>5</v>
      </c>
      <c r="I2380">
        <v>0</v>
      </c>
      <c r="J2380">
        <v>0</v>
      </c>
      <c r="K2380" s="91"/>
      <c r="M2380"/>
    </row>
    <row r="2381" spans="1:13" hidden="1" x14ac:dyDescent="0.25">
      <c r="A2381" t="s">
        <v>73</v>
      </c>
      <c r="B2381" t="s">
        <v>21</v>
      </c>
      <c r="C2381" s="2">
        <v>45652</v>
      </c>
      <c r="D2381" s="91">
        <v>0</v>
      </c>
      <c r="E2381" t="s">
        <v>23</v>
      </c>
      <c r="F2381">
        <v>4047886</v>
      </c>
      <c r="G2381" t="s">
        <v>252</v>
      </c>
      <c r="H2381">
        <v>0</v>
      </c>
      <c r="I2381">
        <v>0</v>
      </c>
      <c r="J2381">
        <v>0</v>
      </c>
      <c r="K2381" s="91"/>
      <c r="M2381"/>
    </row>
    <row r="2382" spans="1:13" hidden="1" x14ac:dyDescent="0.25">
      <c r="A2382" t="s">
        <v>73</v>
      </c>
      <c r="B2382" t="s">
        <v>136</v>
      </c>
      <c r="C2382" s="2">
        <v>45653</v>
      </c>
      <c r="D2382" s="91">
        <v>5</v>
      </c>
      <c r="E2382" t="s">
        <v>37</v>
      </c>
      <c r="F2382">
        <v>4047890</v>
      </c>
      <c r="G2382" t="s">
        <v>252</v>
      </c>
      <c r="H2382">
        <v>5</v>
      </c>
      <c r="I2382">
        <v>0</v>
      </c>
      <c r="J2382">
        <v>0</v>
      </c>
      <c r="K2382" s="91"/>
      <c r="M2382"/>
    </row>
    <row r="2383" spans="1:13" hidden="1" x14ac:dyDescent="0.25">
      <c r="A2383" t="s">
        <v>73</v>
      </c>
      <c r="B2383" t="s">
        <v>136</v>
      </c>
      <c r="C2383" s="2">
        <v>45653</v>
      </c>
      <c r="D2383" s="91">
        <v>5</v>
      </c>
      <c r="E2383" t="s">
        <v>23</v>
      </c>
      <c r="F2383">
        <v>4047891</v>
      </c>
      <c r="G2383" t="s">
        <v>252</v>
      </c>
      <c r="H2383">
        <v>5</v>
      </c>
      <c r="I2383">
        <v>0</v>
      </c>
      <c r="J2383">
        <v>0</v>
      </c>
      <c r="K2383" s="91"/>
      <c r="M2383"/>
    </row>
    <row r="2384" spans="1:13" hidden="1" x14ac:dyDescent="0.25">
      <c r="A2384" t="s">
        <v>44</v>
      </c>
      <c r="B2384" t="s">
        <v>145</v>
      </c>
      <c r="C2384" s="2">
        <v>45652</v>
      </c>
      <c r="D2384" s="91">
        <v>3.75</v>
      </c>
      <c r="E2384" t="s">
        <v>23</v>
      </c>
      <c r="F2384">
        <v>4047901</v>
      </c>
      <c r="G2384" t="s">
        <v>252</v>
      </c>
      <c r="H2384">
        <v>3.75</v>
      </c>
      <c r="I2384">
        <v>0</v>
      </c>
      <c r="J2384">
        <v>0</v>
      </c>
      <c r="K2384" s="91"/>
      <c r="M2384"/>
    </row>
    <row r="2385" spans="1:13" hidden="1" x14ac:dyDescent="0.25">
      <c r="A2385" t="s">
        <v>44</v>
      </c>
      <c r="B2385" t="s">
        <v>132</v>
      </c>
      <c r="C2385" s="2">
        <v>45652</v>
      </c>
      <c r="D2385" s="91">
        <v>0</v>
      </c>
      <c r="E2385" t="s">
        <v>23</v>
      </c>
      <c r="F2385">
        <v>4047902</v>
      </c>
      <c r="G2385" t="s">
        <v>252</v>
      </c>
      <c r="H2385">
        <v>3.75</v>
      </c>
      <c r="I2385">
        <v>1</v>
      </c>
      <c r="J2385">
        <v>3.75</v>
      </c>
      <c r="K2385" s="91"/>
      <c r="M2385"/>
    </row>
    <row r="2386" spans="1:13" hidden="1" x14ac:dyDescent="0.25">
      <c r="A2386" t="s">
        <v>73</v>
      </c>
      <c r="B2386" t="s">
        <v>143</v>
      </c>
      <c r="C2386" s="2">
        <v>45650</v>
      </c>
      <c r="D2386" s="91">
        <v>0</v>
      </c>
      <c r="E2386" t="s">
        <v>23</v>
      </c>
      <c r="F2386">
        <v>4047904</v>
      </c>
      <c r="G2386" t="s">
        <v>252</v>
      </c>
      <c r="H2386">
        <v>0</v>
      </c>
      <c r="I2386">
        <v>0</v>
      </c>
      <c r="J2386">
        <v>0</v>
      </c>
      <c r="K2386" s="91"/>
      <c r="M2386"/>
    </row>
    <row r="2387" spans="1:13" hidden="1" x14ac:dyDescent="0.25">
      <c r="A2387" t="s">
        <v>44</v>
      </c>
      <c r="B2387" t="s">
        <v>134</v>
      </c>
      <c r="C2387" s="2">
        <v>45652</v>
      </c>
      <c r="D2387" s="91">
        <v>0</v>
      </c>
      <c r="E2387" t="s">
        <v>23</v>
      </c>
      <c r="F2387">
        <v>4047908</v>
      </c>
      <c r="G2387" t="s">
        <v>252</v>
      </c>
      <c r="H2387">
        <v>3.75</v>
      </c>
      <c r="I2387">
        <v>1</v>
      </c>
      <c r="J2387">
        <v>3.75</v>
      </c>
      <c r="K2387" s="91"/>
      <c r="M2387"/>
    </row>
    <row r="2388" spans="1:13" hidden="1" x14ac:dyDescent="0.25">
      <c r="A2388" t="s">
        <v>44</v>
      </c>
      <c r="B2388" t="s">
        <v>18</v>
      </c>
      <c r="C2388" s="2">
        <v>45652</v>
      </c>
      <c r="D2388" s="91">
        <v>0</v>
      </c>
      <c r="E2388" t="s">
        <v>20</v>
      </c>
      <c r="F2388">
        <v>4048315</v>
      </c>
      <c r="G2388" t="s">
        <v>252</v>
      </c>
      <c r="H2388">
        <v>3.75</v>
      </c>
      <c r="I2388">
        <v>1</v>
      </c>
      <c r="J2388">
        <v>3.75</v>
      </c>
      <c r="K2388" s="91"/>
      <c r="M2388"/>
    </row>
    <row r="2389" spans="1:13" hidden="1" x14ac:dyDescent="0.25">
      <c r="A2389" t="s">
        <v>44</v>
      </c>
      <c r="B2389" t="s">
        <v>18</v>
      </c>
      <c r="C2389" s="2">
        <v>45652</v>
      </c>
      <c r="D2389" s="91">
        <v>0</v>
      </c>
      <c r="E2389" t="s">
        <v>20</v>
      </c>
      <c r="F2389">
        <v>4048316</v>
      </c>
      <c r="G2389" t="s">
        <v>252</v>
      </c>
      <c r="H2389">
        <v>3.75</v>
      </c>
      <c r="I2389">
        <v>1</v>
      </c>
      <c r="J2389">
        <v>3.75</v>
      </c>
      <c r="K2389" s="91"/>
      <c r="M2389"/>
    </row>
    <row r="2390" spans="1:13" hidden="1" x14ac:dyDescent="0.25">
      <c r="A2390" t="s">
        <v>44</v>
      </c>
      <c r="B2390" t="s">
        <v>145</v>
      </c>
      <c r="C2390" s="2">
        <v>45653</v>
      </c>
      <c r="D2390" s="91">
        <v>1.25</v>
      </c>
      <c r="E2390" t="s">
        <v>23</v>
      </c>
      <c r="F2390">
        <v>4048317</v>
      </c>
      <c r="G2390" t="s">
        <v>252</v>
      </c>
      <c r="H2390">
        <v>5</v>
      </c>
      <c r="I2390">
        <v>1</v>
      </c>
      <c r="J2390">
        <v>3.75</v>
      </c>
      <c r="K2390" s="91"/>
      <c r="M2390"/>
    </row>
    <row r="2391" spans="1:13" hidden="1" x14ac:dyDescent="0.25">
      <c r="A2391" t="s">
        <v>75</v>
      </c>
      <c r="B2391" t="s">
        <v>141</v>
      </c>
      <c r="C2391" s="2">
        <v>45653</v>
      </c>
      <c r="D2391" s="91">
        <v>0</v>
      </c>
      <c r="E2391" t="s">
        <v>23</v>
      </c>
      <c r="F2391">
        <v>4048319</v>
      </c>
      <c r="G2391" t="s">
        <v>252</v>
      </c>
      <c r="H2391">
        <v>0</v>
      </c>
      <c r="I2391">
        <v>0</v>
      </c>
      <c r="J2391">
        <v>0</v>
      </c>
      <c r="K2391" s="91"/>
      <c r="M2391"/>
    </row>
    <row r="2392" spans="1:13" hidden="1" x14ac:dyDescent="0.25">
      <c r="A2392" t="s">
        <v>75</v>
      </c>
      <c r="B2392" t="s">
        <v>135</v>
      </c>
      <c r="C2392" s="2">
        <v>45653</v>
      </c>
      <c r="D2392" s="91">
        <v>5.5</v>
      </c>
      <c r="E2392" t="s">
        <v>23</v>
      </c>
      <c r="F2392">
        <v>4048320</v>
      </c>
      <c r="G2392" t="s">
        <v>252</v>
      </c>
      <c r="H2392">
        <v>5.5</v>
      </c>
      <c r="I2392">
        <v>0</v>
      </c>
      <c r="J2392">
        <v>0</v>
      </c>
      <c r="K2392" s="91"/>
      <c r="M2392"/>
    </row>
    <row r="2393" spans="1:13" hidden="1" x14ac:dyDescent="0.25">
      <c r="A2393" t="s">
        <v>73</v>
      </c>
      <c r="B2393" t="s">
        <v>141</v>
      </c>
      <c r="C2393" s="2">
        <v>45652</v>
      </c>
      <c r="D2393" s="91">
        <v>0</v>
      </c>
      <c r="E2393" t="s">
        <v>23</v>
      </c>
      <c r="F2393">
        <v>4048322</v>
      </c>
      <c r="G2393" t="s">
        <v>252</v>
      </c>
      <c r="H2393">
        <v>5</v>
      </c>
      <c r="I2393">
        <v>1</v>
      </c>
      <c r="J2393">
        <v>5</v>
      </c>
      <c r="K2393" s="91"/>
      <c r="M2393"/>
    </row>
    <row r="2394" spans="1:13" hidden="1" x14ac:dyDescent="0.25">
      <c r="A2394" t="s">
        <v>73</v>
      </c>
      <c r="B2394" t="s">
        <v>136</v>
      </c>
      <c r="C2394" s="2">
        <v>45653</v>
      </c>
      <c r="D2394" s="91">
        <v>5</v>
      </c>
      <c r="E2394" t="s">
        <v>37</v>
      </c>
      <c r="F2394">
        <v>4048326</v>
      </c>
      <c r="G2394" t="s">
        <v>252</v>
      </c>
      <c r="H2394">
        <v>5</v>
      </c>
      <c r="I2394">
        <v>0</v>
      </c>
      <c r="J2394">
        <v>0</v>
      </c>
      <c r="K2394" s="91"/>
      <c r="M2394"/>
    </row>
    <row r="2395" spans="1:13" hidden="1" x14ac:dyDescent="0.25">
      <c r="A2395" t="s">
        <v>44</v>
      </c>
      <c r="B2395" t="s">
        <v>18</v>
      </c>
      <c r="C2395" s="2">
        <v>45652</v>
      </c>
      <c r="D2395" s="91">
        <v>0</v>
      </c>
      <c r="E2395" t="s">
        <v>20</v>
      </c>
      <c r="F2395">
        <v>4048327</v>
      </c>
      <c r="G2395" t="s">
        <v>252</v>
      </c>
      <c r="H2395">
        <v>3.75</v>
      </c>
      <c r="I2395">
        <v>1</v>
      </c>
      <c r="J2395">
        <v>3.75</v>
      </c>
      <c r="K2395" s="91"/>
      <c r="M2395"/>
    </row>
    <row r="2396" spans="1:13" hidden="1" x14ac:dyDescent="0.25">
      <c r="A2396" t="s">
        <v>44</v>
      </c>
      <c r="B2396" t="s">
        <v>18</v>
      </c>
      <c r="C2396" s="2">
        <v>45652</v>
      </c>
      <c r="D2396" s="91">
        <v>0</v>
      </c>
      <c r="E2396" t="s">
        <v>20</v>
      </c>
      <c r="F2396">
        <v>4048328</v>
      </c>
      <c r="G2396" t="s">
        <v>252</v>
      </c>
      <c r="H2396">
        <v>3.75</v>
      </c>
      <c r="I2396">
        <v>1</v>
      </c>
      <c r="J2396">
        <v>3.75</v>
      </c>
      <c r="K2396" s="91"/>
      <c r="M2396"/>
    </row>
    <row r="2397" spans="1:13" hidden="1" x14ac:dyDescent="0.25">
      <c r="A2397" t="s">
        <v>75</v>
      </c>
      <c r="B2397" t="s">
        <v>136</v>
      </c>
      <c r="C2397" s="2">
        <v>45652</v>
      </c>
      <c r="D2397" s="91">
        <v>3</v>
      </c>
      <c r="E2397" t="s">
        <v>37</v>
      </c>
      <c r="F2397">
        <v>4048333</v>
      </c>
      <c r="G2397" t="s">
        <v>252</v>
      </c>
      <c r="H2397">
        <v>3</v>
      </c>
      <c r="I2397">
        <v>0</v>
      </c>
      <c r="J2397">
        <v>0</v>
      </c>
      <c r="K2397" s="91"/>
      <c r="M2397"/>
    </row>
    <row r="2398" spans="1:13" hidden="1" x14ac:dyDescent="0.25">
      <c r="A2398" t="s">
        <v>75</v>
      </c>
      <c r="B2398" t="s">
        <v>136</v>
      </c>
      <c r="C2398" s="2">
        <v>45652</v>
      </c>
      <c r="D2398" s="91">
        <v>5.5</v>
      </c>
      <c r="E2398" t="s">
        <v>37</v>
      </c>
      <c r="F2398">
        <v>4048334</v>
      </c>
      <c r="G2398" t="s">
        <v>252</v>
      </c>
      <c r="H2398">
        <v>5.5</v>
      </c>
      <c r="I2398">
        <v>0</v>
      </c>
      <c r="J2398">
        <v>0</v>
      </c>
      <c r="K2398" s="91"/>
      <c r="M2398"/>
    </row>
    <row r="2399" spans="1:13" hidden="1" x14ac:dyDescent="0.25">
      <c r="A2399" t="s">
        <v>75</v>
      </c>
      <c r="B2399" t="s">
        <v>18</v>
      </c>
      <c r="C2399" s="2">
        <v>45652</v>
      </c>
      <c r="D2399" s="91">
        <v>0</v>
      </c>
      <c r="E2399" t="s">
        <v>23</v>
      </c>
      <c r="F2399">
        <v>4048335</v>
      </c>
      <c r="G2399" t="s">
        <v>252</v>
      </c>
      <c r="H2399">
        <v>0</v>
      </c>
      <c r="I2399">
        <v>0</v>
      </c>
      <c r="J2399">
        <v>0</v>
      </c>
      <c r="K2399" s="91"/>
      <c r="M2399"/>
    </row>
    <row r="2400" spans="1:13" hidden="1" x14ac:dyDescent="0.25">
      <c r="A2400" t="s">
        <v>73</v>
      </c>
      <c r="B2400" t="s">
        <v>138</v>
      </c>
      <c r="C2400" s="2">
        <v>45652</v>
      </c>
      <c r="D2400" s="91">
        <v>0</v>
      </c>
      <c r="E2400" t="s">
        <v>37</v>
      </c>
      <c r="F2400">
        <v>4048336</v>
      </c>
      <c r="G2400" t="s">
        <v>252</v>
      </c>
      <c r="H2400">
        <v>0</v>
      </c>
      <c r="I2400">
        <v>0</v>
      </c>
      <c r="J2400">
        <v>0</v>
      </c>
      <c r="K2400" s="91"/>
      <c r="M2400"/>
    </row>
    <row r="2401" spans="1:13" hidden="1" x14ac:dyDescent="0.25">
      <c r="A2401" t="s">
        <v>75</v>
      </c>
      <c r="B2401" t="s">
        <v>139</v>
      </c>
      <c r="C2401" s="2">
        <v>45652</v>
      </c>
      <c r="D2401" s="91">
        <v>0</v>
      </c>
      <c r="E2401" t="s">
        <v>37</v>
      </c>
      <c r="F2401">
        <v>4048338</v>
      </c>
      <c r="G2401" t="s">
        <v>252</v>
      </c>
      <c r="H2401">
        <v>0</v>
      </c>
      <c r="I2401">
        <v>0</v>
      </c>
      <c r="J2401">
        <v>0</v>
      </c>
      <c r="K2401" s="91"/>
      <c r="M2401"/>
    </row>
    <row r="2402" spans="1:13" hidden="1" x14ac:dyDescent="0.25">
      <c r="A2402" t="s">
        <v>73</v>
      </c>
      <c r="B2402" t="s">
        <v>136</v>
      </c>
      <c r="C2402" s="2">
        <v>45652</v>
      </c>
      <c r="D2402" s="91">
        <v>0</v>
      </c>
      <c r="E2402" t="s">
        <v>37</v>
      </c>
      <c r="F2402">
        <v>4048340</v>
      </c>
      <c r="G2402" t="s">
        <v>252</v>
      </c>
      <c r="H2402">
        <v>0</v>
      </c>
      <c r="I2402">
        <v>0</v>
      </c>
      <c r="J2402">
        <v>0</v>
      </c>
      <c r="K2402" s="91"/>
      <c r="M2402"/>
    </row>
    <row r="2403" spans="1:13" hidden="1" x14ac:dyDescent="0.25">
      <c r="A2403" t="s">
        <v>75</v>
      </c>
      <c r="B2403" t="s">
        <v>18</v>
      </c>
      <c r="C2403" s="2">
        <v>45653</v>
      </c>
      <c r="D2403" s="91">
        <v>0</v>
      </c>
      <c r="E2403" t="s">
        <v>23</v>
      </c>
      <c r="F2403">
        <v>4048344</v>
      </c>
      <c r="G2403" t="s">
        <v>252</v>
      </c>
      <c r="H2403">
        <v>0</v>
      </c>
      <c r="I2403">
        <v>0</v>
      </c>
      <c r="J2403">
        <v>0</v>
      </c>
      <c r="K2403" s="91"/>
      <c r="M2403"/>
    </row>
    <row r="2404" spans="1:13" hidden="1" x14ac:dyDescent="0.25">
      <c r="A2404" t="s">
        <v>75</v>
      </c>
      <c r="B2404" t="s">
        <v>21</v>
      </c>
      <c r="C2404" s="2">
        <v>45653</v>
      </c>
      <c r="D2404" s="91">
        <v>5.5</v>
      </c>
      <c r="E2404" t="s">
        <v>23</v>
      </c>
      <c r="F2404">
        <v>4048345</v>
      </c>
      <c r="G2404" t="s">
        <v>252</v>
      </c>
      <c r="H2404">
        <v>5.5</v>
      </c>
      <c r="I2404">
        <v>0</v>
      </c>
      <c r="J2404">
        <v>0</v>
      </c>
      <c r="K2404" s="91"/>
      <c r="M2404"/>
    </row>
    <row r="2405" spans="1:13" hidden="1" x14ac:dyDescent="0.25">
      <c r="A2405" t="s">
        <v>75</v>
      </c>
      <c r="B2405" t="s">
        <v>143</v>
      </c>
      <c r="C2405" s="2">
        <v>45652</v>
      </c>
      <c r="D2405" s="91">
        <v>5.5</v>
      </c>
      <c r="E2405" t="s">
        <v>23</v>
      </c>
      <c r="F2405">
        <v>4048351</v>
      </c>
      <c r="G2405" t="s">
        <v>252</v>
      </c>
      <c r="H2405">
        <v>5.5</v>
      </c>
      <c r="I2405">
        <v>0</v>
      </c>
      <c r="J2405">
        <v>0</v>
      </c>
      <c r="K2405" s="91"/>
      <c r="M2405"/>
    </row>
    <row r="2406" spans="1:13" hidden="1" x14ac:dyDescent="0.25">
      <c r="A2406" t="s">
        <v>75</v>
      </c>
      <c r="B2406" t="s">
        <v>143</v>
      </c>
      <c r="C2406" s="2">
        <v>45652</v>
      </c>
      <c r="D2406" s="91">
        <v>5</v>
      </c>
      <c r="E2406" t="s">
        <v>23</v>
      </c>
      <c r="F2406">
        <v>4048352</v>
      </c>
      <c r="G2406" t="s">
        <v>252</v>
      </c>
      <c r="H2406">
        <v>5</v>
      </c>
      <c r="I2406">
        <v>0</v>
      </c>
      <c r="J2406">
        <v>0</v>
      </c>
      <c r="K2406" s="91"/>
      <c r="M2406"/>
    </row>
    <row r="2407" spans="1:13" hidden="1" x14ac:dyDescent="0.25">
      <c r="A2407" t="s">
        <v>44</v>
      </c>
      <c r="B2407" t="s">
        <v>18</v>
      </c>
      <c r="C2407" s="2">
        <v>45654</v>
      </c>
      <c r="D2407" s="91">
        <v>3.75</v>
      </c>
      <c r="E2407" t="s">
        <v>20</v>
      </c>
      <c r="F2407">
        <v>4048354</v>
      </c>
      <c r="G2407" t="s">
        <v>252</v>
      </c>
      <c r="H2407">
        <v>3.75</v>
      </c>
      <c r="I2407">
        <v>0</v>
      </c>
      <c r="J2407">
        <v>0</v>
      </c>
      <c r="K2407" s="91"/>
      <c r="M2407"/>
    </row>
    <row r="2408" spans="1:13" hidden="1" x14ac:dyDescent="0.25">
      <c r="A2408" t="s">
        <v>73</v>
      </c>
      <c r="B2408" t="s">
        <v>65</v>
      </c>
      <c r="C2408" s="2">
        <v>45653</v>
      </c>
      <c r="D2408" s="91">
        <v>5</v>
      </c>
      <c r="E2408" t="s">
        <v>23</v>
      </c>
      <c r="F2408">
        <v>4048834</v>
      </c>
      <c r="G2408" t="s">
        <v>252</v>
      </c>
      <c r="H2408">
        <v>5</v>
      </c>
      <c r="I2408">
        <v>0</v>
      </c>
      <c r="J2408">
        <v>0</v>
      </c>
      <c r="K2408" s="91"/>
      <c r="M2408"/>
    </row>
    <row r="2409" spans="1:13" hidden="1" x14ac:dyDescent="0.25">
      <c r="A2409" t="s">
        <v>73</v>
      </c>
      <c r="B2409" t="s">
        <v>18</v>
      </c>
      <c r="C2409" s="2">
        <v>45654</v>
      </c>
      <c r="D2409" s="91">
        <v>5</v>
      </c>
      <c r="E2409" t="s">
        <v>23</v>
      </c>
      <c r="F2409">
        <v>4048842</v>
      </c>
      <c r="G2409" t="s">
        <v>252</v>
      </c>
      <c r="H2409">
        <v>5</v>
      </c>
      <c r="I2409">
        <v>0</v>
      </c>
      <c r="J2409">
        <v>0</v>
      </c>
      <c r="K2409" s="91"/>
      <c r="M2409"/>
    </row>
    <row r="2410" spans="1:13" hidden="1" x14ac:dyDescent="0.25">
      <c r="A2410" t="s">
        <v>73</v>
      </c>
      <c r="B2410" t="s">
        <v>138</v>
      </c>
      <c r="C2410" s="2">
        <v>45654</v>
      </c>
      <c r="D2410" s="91">
        <v>0</v>
      </c>
      <c r="E2410" t="s">
        <v>37</v>
      </c>
      <c r="F2410">
        <v>4048847</v>
      </c>
      <c r="G2410" t="s">
        <v>252</v>
      </c>
      <c r="H2410">
        <v>0</v>
      </c>
      <c r="I2410">
        <v>0</v>
      </c>
      <c r="J2410">
        <v>0</v>
      </c>
      <c r="K2410" s="91"/>
      <c r="M2410"/>
    </row>
    <row r="2411" spans="1:13" hidden="1" x14ac:dyDescent="0.25">
      <c r="A2411" t="s">
        <v>75</v>
      </c>
      <c r="B2411" t="s">
        <v>18</v>
      </c>
      <c r="C2411" s="2">
        <v>45652</v>
      </c>
      <c r="D2411" s="91">
        <v>3</v>
      </c>
      <c r="E2411" t="s">
        <v>23</v>
      </c>
      <c r="F2411">
        <v>4048850</v>
      </c>
      <c r="G2411" t="s">
        <v>252</v>
      </c>
      <c r="H2411">
        <v>3</v>
      </c>
      <c r="I2411">
        <v>0</v>
      </c>
      <c r="J2411">
        <v>0</v>
      </c>
      <c r="K2411" s="91"/>
      <c r="M2411"/>
    </row>
    <row r="2412" spans="1:13" hidden="1" x14ac:dyDescent="0.25">
      <c r="A2412" t="s">
        <v>73</v>
      </c>
      <c r="B2412" t="s">
        <v>18</v>
      </c>
      <c r="C2412" s="2">
        <v>45655</v>
      </c>
      <c r="D2412" s="91">
        <v>0</v>
      </c>
      <c r="E2412" t="s">
        <v>20</v>
      </c>
      <c r="F2412">
        <v>4048852</v>
      </c>
      <c r="G2412" t="s">
        <v>252</v>
      </c>
      <c r="H2412">
        <v>0</v>
      </c>
      <c r="I2412">
        <v>0</v>
      </c>
      <c r="J2412">
        <v>0</v>
      </c>
      <c r="K2412" s="91"/>
      <c r="M2412"/>
    </row>
    <row r="2413" spans="1:13" hidden="1" x14ac:dyDescent="0.25">
      <c r="A2413" t="s">
        <v>44</v>
      </c>
      <c r="B2413" t="s">
        <v>18</v>
      </c>
      <c r="C2413" s="2">
        <v>45653</v>
      </c>
      <c r="D2413" s="91">
        <v>0</v>
      </c>
      <c r="E2413" t="s">
        <v>20</v>
      </c>
      <c r="F2413">
        <v>4048858</v>
      </c>
      <c r="G2413" t="s">
        <v>252</v>
      </c>
      <c r="H2413">
        <v>3.75</v>
      </c>
      <c r="I2413">
        <v>1</v>
      </c>
      <c r="J2413">
        <v>3.75</v>
      </c>
      <c r="K2413" s="91"/>
      <c r="M2413"/>
    </row>
    <row r="2414" spans="1:13" hidden="1" x14ac:dyDescent="0.25">
      <c r="A2414" t="s">
        <v>44</v>
      </c>
      <c r="B2414" t="s">
        <v>18</v>
      </c>
      <c r="C2414" s="2">
        <v>45653</v>
      </c>
      <c r="D2414" s="91">
        <v>0</v>
      </c>
      <c r="E2414" t="s">
        <v>20</v>
      </c>
      <c r="F2414">
        <v>4048859</v>
      </c>
      <c r="G2414" t="s">
        <v>252</v>
      </c>
      <c r="H2414">
        <v>3.75</v>
      </c>
      <c r="I2414">
        <v>1</v>
      </c>
      <c r="J2414">
        <v>3.75</v>
      </c>
      <c r="K2414" s="91"/>
      <c r="M2414"/>
    </row>
    <row r="2415" spans="1:13" hidden="1" x14ac:dyDescent="0.25">
      <c r="A2415" t="s">
        <v>73</v>
      </c>
      <c r="B2415" t="s">
        <v>144</v>
      </c>
      <c r="C2415" s="2">
        <v>45653</v>
      </c>
      <c r="D2415" s="91">
        <v>0</v>
      </c>
      <c r="E2415" t="s">
        <v>37</v>
      </c>
      <c r="F2415">
        <v>4048860</v>
      </c>
      <c r="G2415" t="s">
        <v>252</v>
      </c>
      <c r="H2415">
        <v>0</v>
      </c>
      <c r="I2415">
        <v>0</v>
      </c>
      <c r="J2415">
        <v>0</v>
      </c>
      <c r="K2415" s="91"/>
      <c r="M2415"/>
    </row>
    <row r="2416" spans="1:13" hidden="1" x14ac:dyDescent="0.25">
      <c r="A2416" t="s">
        <v>75</v>
      </c>
      <c r="B2416" t="s">
        <v>18</v>
      </c>
      <c r="C2416" s="2">
        <v>45653</v>
      </c>
      <c r="D2416" s="91">
        <v>5.5</v>
      </c>
      <c r="E2416" t="s">
        <v>23</v>
      </c>
      <c r="F2416">
        <v>4048864</v>
      </c>
      <c r="G2416" t="s">
        <v>252</v>
      </c>
      <c r="H2416">
        <v>5.5</v>
      </c>
      <c r="I2416">
        <v>0</v>
      </c>
      <c r="J2416">
        <v>0</v>
      </c>
      <c r="K2416" s="91"/>
      <c r="M2416"/>
    </row>
    <row r="2417" spans="1:13" hidden="1" x14ac:dyDescent="0.25">
      <c r="A2417" t="s">
        <v>75</v>
      </c>
      <c r="B2417" t="s">
        <v>18</v>
      </c>
      <c r="C2417" s="2">
        <v>45653</v>
      </c>
      <c r="D2417" s="91">
        <v>5</v>
      </c>
      <c r="E2417" t="s">
        <v>23</v>
      </c>
      <c r="F2417">
        <v>4048865</v>
      </c>
      <c r="G2417" t="s">
        <v>252</v>
      </c>
      <c r="H2417">
        <v>5</v>
      </c>
      <c r="I2417">
        <v>0</v>
      </c>
      <c r="J2417">
        <v>0</v>
      </c>
      <c r="K2417" s="91"/>
      <c r="M2417"/>
    </row>
    <row r="2418" spans="1:13" hidden="1" x14ac:dyDescent="0.25">
      <c r="A2418" t="s">
        <v>75</v>
      </c>
      <c r="B2418" t="s">
        <v>18</v>
      </c>
      <c r="C2418" s="2">
        <v>45653</v>
      </c>
      <c r="D2418" s="91">
        <v>3</v>
      </c>
      <c r="E2418" t="s">
        <v>23</v>
      </c>
      <c r="F2418">
        <v>4048873</v>
      </c>
      <c r="G2418" t="s">
        <v>252</v>
      </c>
      <c r="H2418">
        <v>3</v>
      </c>
      <c r="I2418">
        <v>0</v>
      </c>
      <c r="J2418">
        <v>0</v>
      </c>
      <c r="K2418" s="91"/>
      <c r="M2418"/>
    </row>
    <row r="2419" spans="1:13" hidden="1" x14ac:dyDescent="0.25">
      <c r="A2419" t="s">
        <v>75</v>
      </c>
      <c r="B2419" t="s">
        <v>135</v>
      </c>
      <c r="C2419" s="2">
        <v>45653</v>
      </c>
      <c r="D2419" s="91">
        <v>5</v>
      </c>
      <c r="E2419" t="s">
        <v>23</v>
      </c>
      <c r="F2419">
        <v>4048875</v>
      </c>
      <c r="G2419" t="s">
        <v>252</v>
      </c>
      <c r="H2419">
        <v>5</v>
      </c>
      <c r="I2419">
        <v>0</v>
      </c>
      <c r="J2419">
        <v>0</v>
      </c>
      <c r="K2419" s="91"/>
      <c r="M2419"/>
    </row>
    <row r="2420" spans="1:13" hidden="1" x14ac:dyDescent="0.25">
      <c r="A2420" t="s">
        <v>75</v>
      </c>
      <c r="B2420" t="s">
        <v>133</v>
      </c>
      <c r="C2420" s="2">
        <v>45654</v>
      </c>
      <c r="D2420" s="91">
        <v>5.5</v>
      </c>
      <c r="E2420" t="s">
        <v>23</v>
      </c>
      <c r="F2420">
        <v>4048880</v>
      </c>
      <c r="G2420" t="s">
        <v>252</v>
      </c>
      <c r="H2420">
        <v>5.5</v>
      </c>
      <c r="I2420">
        <v>0</v>
      </c>
      <c r="J2420">
        <v>0</v>
      </c>
      <c r="K2420" s="91"/>
      <c r="M2420"/>
    </row>
    <row r="2421" spans="1:13" hidden="1" x14ac:dyDescent="0.25">
      <c r="A2421" t="s">
        <v>75</v>
      </c>
      <c r="B2421" t="s">
        <v>133</v>
      </c>
      <c r="C2421" s="2">
        <v>45654</v>
      </c>
      <c r="D2421" s="91">
        <v>5.5</v>
      </c>
      <c r="E2421" t="s">
        <v>23</v>
      </c>
      <c r="F2421">
        <v>4048881</v>
      </c>
      <c r="G2421" t="s">
        <v>252</v>
      </c>
      <c r="H2421">
        <v>5.5</v>
      </c>
      <c r="I2421">
        <v>0</v>
      </c>
      <c r="J2421">
        <v>0</v>
      </c>
      <c r="K2421" s="91"/>
      <c r="M2421"/>
    </row>
    <row r="2422" spans="1:13" hidden="1" x14ac:dyDescent="0.25">
      <c r="A2422" t="s">
        <v>75</v>
      </c>
      <c r="B2422" t="s">
        <v>136</v>
      </c>
      <c r="C2422" s="2">
        <v>45653</v>
      </c>
      <c r="D2422" s="91">
        <v>5.5</v>
      </c>
      <c r="E2422" t="s">
        <v>37</v>
      </c>
      <c r="F2422">
        <v>4048882</v>
      </c>
      <c r="G2422" t="s">
        <v>252</v>
      </c>
      <c r="H2422">
        <v>5.5</v>
      </c>
      <c r="I2422">
        <v>0</v>
      </c>
      <c r="J2422">
        <v>0</v>
      </c>
      <c r="K2422" s="91"/>
      <c r="M2422"/>
    </row>
    <row r="2423" spans="1:13" hidden="1" x14ac:dyDescent="0.25">
      <c r="A2423" t="s">
        <v>75</v>
      </c>
      <c r="B2423" t="s">
        <v>18</v>
      </c>
      <c r="C2423" s="2">
        <v>45653</v>
      </c>
      <c r="D2423" s="91">
        <v>5.5</v>
      </c>
      <c r="E2423" t="s">
        <v>23</v>
      </c>
      <c r="F2423">
        <v>4048883</v>
      </c>
      <c r="G2423" t="s">
        <v>252</v>
      </c>
      <c r="H2423">
        <v>5.5</v>
      </c>
      <c r="I2423">
        <v>0</v>
      </c>
      <c r="J2423">
        <v>0</v>
      </c>
      <c r="K2423" s="91"/>
      <c r="M2423"/>
    </row>
    <row r="2424" spans="1:13" hidden="1" x14ac:dyDescent="0.25">
      <c r="A2424" t="s">
        <v>73</v>
      </c>
      <c r="B2424" t="s">
        <v>133</v>
      </c>
      <c r="C2424" s="2">
        <v>45654</v>
      </c>
      <c r="D2424" s="91">
        <v>0</v>
      </c>
      <c r="E2424" t="s">
        <v>23</v>
      </c>
      <c r="F2424">
        <v>4048886</v>
      </c>
      <c r="G2424" t="s">
        <v>252</v>
      </c>
      <c r="H2424">
        <v>0</v>
      </c>
      <c r="I2424">
        <v>0</v>
      </c>
      <c r="J2424">
        <v>0</v>
      </c>
      <c r="K2424" s="91"/>
      <c r="M2424"/>
    </row>
    <row r="2425" spans="1:13" hidden="1" x14ac:dyDescent="0.25">
      <c r="A2425" t="s">
        <v>73</v>
      </c>
      <c r="B2425" t="s">
        <v>18</v>
      </c>
      <c r="C2425" s="2">
        <v>45655</v>
      </c>
      <c r="D2425" s="91">
        <v>0</v>
      </c>
      <c r="E2425" t="s">
        <v>23</v>
      </c>
      <c r="F2425">
        <v>4048887</v>
      </c>
      <c r="G2425" t="s">
        <v>252</v>
      </c>
      <c r="H2425">
        <v>0</v>
      </c>
      <c r="I2425">
        <v>0</v>
      </c>
      <c r="J2425">
        <v>0</v>
      </c>
      <c r="K2425" s="91"/>
      <c r="M2425"/>
    </row>
    <row r="2426" spans="1:13" hidden="1" x14ac:dyDescent="0.25">
      <c r="A2426" t="s">
        <v>75</v>
      </c>
      <c r="B2426" t="s">
        <v>18</v>
      </c>
      <c r="C2426" s="2">
        <v>45654</v>
      </c>
      <c r="D2426" s="91">
        <v>5.5</v>
      </c>
      <c r="E2426" t="s">
        <v>23</v>
      </c>
      <c r="F2426">
        <v>4048892</v>
      </c>
      <c r="G2426" t="s">
        <v>252</v>
      </c>
      <c r="H2426">
        <v>5.5</v>
      </c>
      <c r="I2426">
        <v>0</v>
      </c>
      <c r="J2426">
        <v>0</v>
      </c>
      <c r="K2426" s="91"/>
      <c r="M2426"/>
    </row>
    <row r="2427" spans="1:13" hidden="1" x14ac:dyDescent="0.25">
      <c r="A2427" t="s">
        <v>73</v>
      </c>
      <c r="B2427" t="s">
        <v>141</v>
      </c>
      <c r="C2427" s="2">
        <v>45653</v>
      </c>
      <c r="D2427" s="91">
        <v>5</v>
      </c>
      <c r="E2427" t="s">
        <v>23</v>
      </c>
      <c r="F2427">
        <v>4048898</v>
      </c>
      <c r="G2427" t="s">
        <v>252</v>
      </c>
      <c r="H2427">
        <v>5</v>
      </c>
      <c r="I2427">
        <v>0</v>
      </c>
      <c r="J2427">
        <v>0</v>
      </c>
      <c r="K2427" s="91"/>
      <c r="M2427"/>
    </row>
    <row r="2428" spans="1:13" hidden="1" x14ac:dyDescent="0.25">
      <c r="A2428" t="s">
        <v>73</v>
      </c>
      <c r="B2428" t="s">
        <v>136</v>
      </c>
      <c r="C2428" s="2">
        <v>45653</v>
      </c>
      <c r="D2428" s="91">
        <v>5</v>
      </c>
      <c r="E2428" t="s">
        <v>37</v>
      </c>
      <c r="F2428">
        <v>4048900</v>
      </c>
      <c r="G2428" t="s">
        <v>252</v>
      </c>
      <c r="H2428">
        <v>5</v>
      </c>
      <c r="I2428">
        <v>0</v>
      </c>
      <c r="J2428">
        <v>0</v>
      </c>
      <c r="K2428" s="91"/>
      <c r="M2428"/>
    </row>
    <row r="2429" spans="1:13" hidden="1" x14ac:dyDescent="0.25">
      <c r="A2429" t="s">
        <v>75</v>
      </c>
      <c r="B2429" t="s">
        <v>143</v>
      </c>
      <c r="C2429" s="2">
        <v>45653</v>
      </c>
      <c r="D2429" s="91">
        <v>0</v>
      </c>
      <c r="E2429" t="s">
        <v>23</v>
      </c>
      <c r="F2429">
        <v>4048905</v>
      </c>
      <c r="G2429" t="s">
        <v>252</v>
      </c>
      <c r="H2429">
        <v>0</v>
      </c>
      <c r="I2429">
        <v>0</v>
      </c>
      <c r="J2429">
        <v>0</v>
      </c>
      <c r="K2429" s="91"/>
      <c r="M2429"/>
    </row>
    <row r="2430" spans="1:13" hidden="1" x14ac:dyDescent="0.25">
      <c r="A2430" t="s">
        <v>75</v>
      </c>
      <c r="B2430" t="s">
        <v>136</v>
      </c>
      <c r="C2430" s="2">
        <v>45653</v>
      </c>
      <c r="D2430" s="91">
        <v>0</v>
      </c>
      <c r="E2430" t="s">
        <v>23</v>
      </c>
      <c r="F2430">
        <v>4048907</v>
      </c>
      <c r="G2430" t="s">
        <v>252</v>
      </c>
      <c r="H2430">
        <v>0</v>
      </c>
      <c r="I2430">
        <v>0</v>
      </c>
      <c r="J2430">
        <v>0</v>
      </c>
      <c r="K2430" s="91"/>
      <c r="M2430"/>
    </row>
    <row r="2431" spans="1:13" hidden="1" x14ac:dyDescent="0.25">
      <c r="A2431" t="s">
        <v>73</v>
      </c>
      <c r="B2431" t="s">
        <v>139</v>
      </c>
      <c r="C2431" s="2">
        <v>45653</v>
      </c>
      <c r="D2431" s="91">
        <v>0</v>
      </c>
      <c r="E2431" t="s">
        <v>37</v>
      </c>
      <c r="F2431">
        <v>4048913</v>
      </c>
      <c r="G2431" t="s">
        <v>252</v>
      </c>
      <c r="H2431">
        <v>5</v>
      </c>
      <c r="I2431">
        <v>1</v>
      </c>
      <c r="J2431">
        <v>5</v>
      </c>
      <c r="K2431" s="91"/>
      <c r="M2431"/>
    </row>
    <row r="2432" spans="1:13" hidden="1" x14ac:dyDescent="0.25">
      <c r="A2432" t="s">
        <v>73</v>
      </c>
      <c r="B2432" t="s">
        <v>136</v>
      </c>
      <c r="C2432" s="2">
        <v>45653</v>
      </c>
      <c r="D2432" s="91">
        <v>0</v>
      </c>
      <c r="E2432" t="s">
        <v>37</v>
      </c>
      <c r="F2432">
        <v>4048914</v>
      </c>
      <c r="G2432" t="s">
        <v>252</v>
      </c>
      <c r="H2432">
        <v>5</v>
      </c>
      <c r="I2432">
        <v>1</v>
      </c>
      <c r="J2432">
        <v>5</v>
      </c>
      <c r="K2432" s="91"/>
      <c r="M2432"/>
    </row>
    <row r="2433" spans="1:13" hidden="1" x14ac:dyDescent="0.25">
      <c r="A2433" t="s">
        <v>44</v>
      </c>
      <c r="B2433" t="s">
        <v>18</v>
      </c>
      <c r="C2433" s="2">
        <v>45653</v>
      </c>
      <c r="D2433" s="91">
        <v>0</v>
      </c>
      <c r="E2433" t="s">
        <v>20</v>
      </c>
      <c r="F2433">
        <v>4048915</v>
      </c>
      <c r="G2433" t="s">
        <v>252</v>
      </c>
      <c r="H2433">
        <v>3.75</v>
      </c>
      <c r="I2433">
        <v>1</v>
      </c>
      <c r="J2433">
        <v>3.75</v>
      </c>
      <c r="K2433" s="91"/>
      <c r="M2433"/>
    </row>
    <row r="2434" spans="1:13" hidden="1" x14ac:dyDescent="0.25">
      <c r="A2434" t="s">
        <v>75</v>
      </c>
      <c r="B2434" t="s">
        <v>140</v>
      </c>
      <c r="C2434" s="2">
        <v>45653</v>
      </c>
      <c r="D2434" s="91">
        <v>3</v>
      </c>
      <c r="E2434" t="s">
        <v>23</v>
      </c>
      <c r="F2434">
        <v>4048916</v>
      </c>
      <c r="G2434" t="s">
        <v>252</v>
      </c>
      <c r="H2434">
        <v>3</v>
      </c>
      <c r="I2434">
        <v>0</v>
      </c>
      <c r="J2434">
        <v>0</v>
      </c>
      <c r="K2434" s="91"/>
      <c r="M2434"/>
    </row>
    <row r="2435" spans="1:13" hidden="1" x14ac:dyDescent="0.25">
      <c r="A2435" t="s">
        <v>44</v>
      </c>
      <c r="B2435" t="s">
        <v>132</v>
      </c>
      <c r="C2435" s="2">
        <v>45655</v>
      </c>
      <c r="D2435" s="91">
        <v>3.75</v>
      </c>
      <c r="E2435" t="s">
        <v>23</v>
      </c>
      <c r="F2435">
        <v>4048919</v>
      </c>
      <c r="G2435" t="s">
        <v>252</v>
      </c>
      <c r="H2435">
        <v>3.75</v>
      </c>
      <c r="I2435">
        <v>0</v>
      </c>
      <c r="J2435">
        <v>0</v>
      </c>
      <c r="K2435" s="91"/>
      <c r="M2435"/>
    </row>
    <row r="2436" spans="1:13" hidden="1" x14ac:dyDescent="0.25">
      <c r="A2436" t="s">
        <v>44</v>
      </c>
      <c r="B2436" t="s">
        <v>18</v>
      </c>
      <c r="C2436" s="2">
        <v>45655</v>
      </c>
      <c r="D2436" s="91">
        <v>0</v>
      </c>
      <c r="E2436" t="s">
        <v>20</v>
      </c>
      <c r="F2436">
        <v>4048920</v>
      </c>
      <c r="G2436" t="s">
        <v>252</v>
      </c>
      <c r="H2436">
        <v>3.75</v>
      </c>
      <c r="I2436">
        <v>1</v>
      </c>
      <c r="J2436">
        <v>3.75</v>
      </c>
      <c r="K2436" s="91"/>
      <c r="M2436"/>
    </row>
    <row r="2437" spans="1:13" hidden="1" x14ac:dyDescent="0.25">
      <c r="A2437" t="s">
        <v>73</v>
      </c>
      <c r="B2437" t="s">
        <v>136</v>
      </c>
      <c r="C2437" s="2">
        <v>45653</v>
      </c>
      <c r="D2437" s="91">
        <v>5</v>
      </c>
      <c r="E2437" t="s">
        <v>23</v>
      </c>
      <c r="F2437">
        <v>4048926</v>
      </c>
      <c r="G2437" t="s">
        <v>252</v>
      </c>
      <c r="H2437">
        <v>5</v>
      </c>
      <c r="I2437">
        <v>0</v>
      </c>
      <c r="J2437">
        <v>0</v>
      </c>
      <c r="K2437" s="91"/>
      <c r="M2437"/>
    </row>
    <row r="2438" spans="1:13" hidden="1" x14ac:dyDescent="0.25">
      <c r="A2438" t="s">
        <v>44</v>
      </c>
      <c r="B2438" t="s">
        <v>145</v>
      </c>
      <c r="C2438" s="2">
        <v>45652</v>
      </c>
      <c r="D2438" s="91">
        <v>0</v>
      </c>
      <c r="E2438" t="s">
        <v>23</v>
      </c>
      <c r="F2438">
        <v>4048929</v>
      </c>
      <c r="G2438" t="s">
        <v>252</v>
      </c>
      <c r="H2438">
        <v>3.75</v>
      </c>
      <c r="I2438">
        <v>1</v>
      </c>
      <c r="J2438">
        <v>3.75</v>
      </c>
      <c r="K2438" s="91"/>
      <c r="M2438"/>
    </row>
    <row r="2439" spans="1:13" hidden="1" x14ac:dyDescent="0.25">
      <c r="A2439" t="s">
        <v>44</v>
      </c>
      <c r="B2439" t="s">
        <v>145</v>
      </c>
      <c r="C2439" s="2">
        <v>45653</v>
      </c>
      <c r="D2439" s="91">
        <v>0</v>
      </c>
      <c r="E2439" t="s">
        <v>23</v>
      </c>
      <c r="F2439">
        <v>4048932</v>
      </c>
      <c r="G2439" t="s">
        <v>252</v>
      </c>
      <c r="H2439">
        <v>3.75</v>
      </c>
      <c r="I2439">
        <v>1</v>
      </c>
      <c r="J2439">
        <v>3.75</v>
      </c>
      <c r="K2439" s="91"/>
      <c r="M2439"/>
    </row>
    <row r="2440" spans="1:13" hidden="1" x14ac:dyDescent="0.25">
      <c r="A2440" t="s">
        <v>73</v>
      </c>
      <c r="B2440" t="s">
        <v>65</v>
      </c>
      <c r="C2440" s="2">
        <v>45653</v>
      </c>
      <c r="D2440" s="91">
        <v>5</v>
      </c>
      <c r="E2440" t="s">
        <v>23</v>
      </c>
      <c r="F2440">
        <v>4048940</v>
      </c>
      <c r="G2440" t="s">
        <v>252</v>
      </c>
      <c r="H2440">
        <v>5</v>
      </c>
      <c r="I2440">
        <v>0</v>
      </c>
      <c r="J2440">
        <v>0</v>
      </c>
      <c r="K2440" s="91"/>
      <c r="M2440"/>
    </row>
    <row r="2441" spans="1:13" hidden="1" x14ac:dyDescent="0.25">
      <c r="A2441" t="s">
        <v>73</v>
      </c>
      <c r="B2441" t="s">
        <v>142</v>
      </c>
      <c r="C2441" s="2">
        <v>45653</v>
      </c>
      <c r="D2441" s="91">
        <v>5</v>
      </c>
      <c r="E2441" t="s">
        <v>23</v>
      </c>
      <c r="F2441">
        <v>4048941</v>
      </c>
      <c r="G2441" t="s">
        <v>252</v>
      </c>
      <c r="H2441">
        <v>5</v>
      </c>
      <c r="I2441">
        <v>0</v>
      </c>
      <c r="J2441">
        <v>0</v>
      </c>
      <c r="K2441" s="91"/>
      <c r="M2441"/>
    </row>
    <row r="2442" spans="1:13" hidden="1" x14ac:dyDescent="0.25">
      <c r="A2442" t="s">
        <v>73</v>
      </c>
      <c r="B2442" t="s">
        <v>18</v>
      </c>
      <c r="C2442" s="2">
        <v>45655</v>
      </c>
      <c r="D2442" s="91">
        <v>5</v>
      </c>
      <c r="E2442" t="s">
        <v>23</v>
      </c>
      <c r="F2442">
        <v>4048952</v>
      </c>
      <c r="G2442" t="s">
        <v>252</v>
      </c>
      <c r="H2442">
        <v>5</v>
      </c>
      <c r="I2442">
        <v>0</v>
      </c>
      <c r="J2442">
        <v>0</v>
      </c>
      <c r="K2442" s="91"/>
      <c r="M2442"/>
    </row>
    <row r="2443" spans="1:13" hidden="1" x14ac:dyDescent="0.25">
      <c r="A2443" t="s">
        <v>73</v>
      </c>
      <c r="B2443" t="s">
        <v>143</v>
      </c>
      <c r="C2443" s="2">
        <v>45655</v>
      </c>
      <c r="D2443" s="91">
        <v>5</v>
      </c>
      <c r="E2443" t="s">
        <v>23</v>
      </c>
      <c r="F2443">
        <v>4048955</v>
      </c>
      <c r="G2443" t="s">
        <v>252</v>
      </c>
      <c r="H2443">
        <v>5</v>
      </c>
      <c r="I2443">
        <v>0</v>
      </c>
      <c r="J2443">
        <v>0</v>
      </c>
      <c r="K2443" s="91"/>
      <c r="M2443"/>
    </row>
    <row r="2444" spans="1:13" hidden="1" x14ac:dyDescent="0.25">
      <c r="A2444" t="s">
        <v>75</v>
      </c>
      <c r="B2444" t="s">
        <v>18</v>
      </c>
      <c r="C2444" s="2">
        <v>45653</v>
      </c>
      <c r="D2444" s="91">
        <v>0</v>
      </c>
      <c r="E2444" t="s">
        <v>23</v>
      </c>
      <c r="F2444">
        <v>4048958</v>
      </c>
      <c r="G2444" t="s">
        <v>252</v>
      </c>
      <c r="H2444">
        <v>5</v>
      </c>
      <c r="I2444">
        <v>1</v>
      </c>
      <c r="J2444">
        <v>5</v>
      </c>
      <c r="K2444" s="91"/>
      <c r="M2444"/>
    </row>
    <row r="2445" spans="1:13" hidden="1" x14ac:dyDescent="0.25">
      <c r="A2445" t="s">
        <v>75</v>
      </c>
      <c r="B2445" t="s">
        <v>138</v>
      </c>
      <c r="C2445" s="2">
        <v>45653</v>
      </c>
      <c r="D2445" s="91">
        <v>5</v>
      </c>
      <c r="E2445" t="s">
        <v>37</v>
      </c>
      <c r="F2445">
        <v>4048959</v>
      </c>
      <c r="G2445" t="s">
        <v>252</v>
      </c>
      <c r="H2445">
        <v>5</v>
      </c>
      <c r="I2445">
        <v>0</v>
      </c>
      <c r="J2445">
        <v>0</v>
      </c>
      <c r="K2445" s="91"/>
      <c r="M2445"/>
    </row>
    <row r="2446" spans="1:13" hidden="1" x14ac:dyDescent="0.25">
      <c r="A2446" t="s">
        <v>75</v>
      </c>
      <c r="B2446" t="s">
        <v>136</v>
      </c>
      <c r="C2446" s="2">
        <v>45652</v>
      </c>
      <c r="D2446" s="91">
        <v>5</v>
      </c>
      <c r="E2446" t="s">
        <v>23</v>
      </c>
      <c r="F2446">
        <v>4048960</v>
      </c>
      <c r="G2446" t="s">
        <v>252</v>
      </c>
      <c r="H2446">
        <v>5</v>
      </c>
      <c r="I2446">
        <v>0</v>
      </c>
      <c r="J2446">
        <v>0</v>
      </c>
      <c r="K2446" s="91"/>
      <c r="M2446"/>
    </row>
    <row r="2447" spans="1:13" hidden="1" x14ac:dyDescent="0.25">
      <c r="A2447" t="s">
        <v>73</v>
      </c>
      <c r="B2447" t="s">
        <v>138</v>
      </c>
      <c r="C2447" s="2">
        <v>45654</v>
      </c>
      <c r="D2447" s="91">
        <v>5</v>
      </c>
      <c r="E2447" t="s">
        <v>37</v>
      </c>
      <c r="F2447">
        <v>4048963</v>
      </c>
      <c r="G2447" t="s">
        <v>252</v>
      </c>
      <c r="H2447">
        <v>5</v>
      </c>
      <c r="I2447">
        <v>0</v>
      </c>
      <c r="J2447">
        <v>0</v>
      </c>
      <c r="K2447" s="91"/>
      <c r="M2447"/>
    </row>
    <row r="2448" spans="1:13" hidden="1" x14ac:dyDescent="0.25">
      <c r="A2448" t="s">
        <v>73</v>
      </c>
      <c r="B2448" t="s">
        <v>18</v>
      </c>
      <c r="C2448" s="2">
        <v>45654</v>
      </c>
      <c r="D2448" s="91">
        <v>0</v>
      </c>
      <c r="E2448" t="s">
        <v>23</v>
      </c>
      <c r="F2448">
        <v>4048964</v>
      </c>
      <c r="G2448" t="s">
        <v>252</v>
      </c>
      <c r="H2448">
        <v>0</v>
      </c>
      <c r="I2448">
        <v>0</v>
      </c>
      <c r="J2448">
        <v>0</v>
      </c>
      <c r="K2448" s="91"/>
      <c r="M2448"/>
    </row>
    <row r="2449" spans="1:13" hidden="1" x14ac:dyDescent="0.25">
      <c r="A2449" t="s">
        <v>75</v>
      </c>
      <c r="B2449" t="s">
        <v>135</v>
      </c>
      <c r="C2449" s="2">
        <v>45653</v>
      </c>
      <c r="D2449" s="91">
        <v>5.5</v>
      </c>
      <c r="E2449" t="s">
        <v>23</v>
      </c>
      <c r="F2449">
        <v>4048965</v>
      </c>
      <c r="G2449" t="s">
        <v>252</v>
      </c>
      <c r="H2449">
        <v>5.5</v>
      </c>
      <c r="I2449">
        <v>0</v>
      </c>
      <c r="J2449">
        <v>0</v>
      </c>
      <c r="K2449" s="91"/>
      <c r="M2449"/>
    </row>
    <row r="2450" spans="1:13" hidden="1" x14ac:dyDescent="0.25">
      <c r="A2450" t="s">
        <v>75</v>
      </c>
      <c r="B2450" t="s">
        <v>143</v>
      </c>
      <c r="C2450" s="2">
        <v>45653</v>
      </c>
      <c r="D2450" s="91">
        <v>5.5</v>
      </c>
      <c r="E2450" t="s">
        <v>23</v>
      </c>
      <c r="F2450">
        <v>4048966</v>
      </c>
      <c r="G2450" t="s">
        <v>252</v>
      </c>
      <c r="H2450">
        <v>5.5</v>
      </c>
      <c r="I2450">
        <v>0</v>
      </c>
      <c r="J2450">
        <v>0</v>
      </c>
      <c r="K2450" s="91"/>
      <c r="M2450"/>
    </row>
    <row r="2451" spans="1:13" hidden="1" x14ac:dyDescent="0.25">
      <c r="A2451" t="s">
        <v>44</v>
      </c>
      <c r="B2451" t="s">
        <v>45</v>
      </c>
      <c r="C2451" s="2">
        <v>45653</v>
      </c>
      <c r="D2451" s="91">
        <v>0</v>
      </c>
      <c r="E2451" t="s">
        <v>23</v>
      </c>
      <c r="F2451">
        <v>4048967</v>
      </c>
      <c r="G2451" t="s">
        <v>252</v>
      </c>
      <c r="H2451">
        <v>3.75</v>
      </c>
      <c r="I2451">
        <v>1</v>
      </c>
      <c r="J2451">
        <v>3.75</v>
      </c>
      <c r="K2451" s="91"/>
      <c r="M2451"/>
    </row>
    <row r="2452" spans="1:13" hidden="1" x14ac:dyDescent="0.25">
      <c r="A2452" t="s">
        <v>44</v>
      </c>
      <c r="B2452" t="s">
        <v>145</v>
      </c>
      <c r="C2452" s="2">
        <v>45653</v>
      </c>
      <c r="D2452" s="91">
        <v>0</v>
      </c>
      <c r="E2452" t="s">
        <v>23</v>
      </c>
      <c r="F2452">
        <v>4048968</v>
      </c>
      <c r="G2452" t="s">
        <v>252</v>
      </c>
      <c r="H2452">
        <v>3.75</v>
      </c>
      <c r="I2452">
        <v>1</v>
      </c>
      <c r="J2452">
        <v>3.75</v>
      </c>
      <c r="K2452" s="91"/>
      <c r="M2452"/>
    </row>
    <row r="2453" spans="1:13" hidden="1" x14ac:dyDescent="0.25">
      <c r="A2453" t="s">
        <v>73</v>
      </c>
      <c r="B2453" t="s">
        <v>18</v>
      </c>
      <c r="C2453" s="2">
        <v>45653</v>
      </c>
      <c r="D2453" s="91">
        <v>5</v>
      </c>
      <c r="E2453" t="s">
        <v>23</v>
      </c>
      <c r="F2453">
        <v>4048970</v>
      </c>
      <c r="G2453" t="s">
        <v>252</v>
      </c>
      <c r="H2453">
        <v>5</v>
      </c>
      <c r="I2453">
        <v>0</v>
      </c>
      <c r="J2453">
        <v>0</v>
      </c>
      <c r="K2453" s="91"/>
      <c r="M2453"/>
    </row>
    <row r="2454" spans="1:13" hidden="1" x14ac:dyDescent="0.25">
      <c r="A2454" t="s">
        <v>75</v>
      </c>
      <c r="B2454" t="s">
        <v>18</v>
      </c>
      <c r="C2454" s="2">
        <v>45652</v>
      </c>
      <c r="D2454" s="91">
        <v>5</v>
      </c>
      <c r="E2454" t="s">
        <v>23</v>
      </c>
      <c r="F2454">
        <v>4048972</v>
      </c>
      <c r="G2454" t="s">
        <v>252</v>
      </c>
      <c r="H2454">
        <v>5</v>
      </c>
      <c r="I2454">
        <v>0</v>
      </c>
      <c r="J2454">
        <v>0</v>
      </c>
      <c r="K2454" s="91"/>
      <c r="M2454"/>
    </row>
    <row r="2455" spans="1:13" hidden="1" x14ac:dyDescent="0.25">
      <c r="A2455" t="s">
        <v>75</v>
      </c>
      <c r="B2455" t="s">
        <v>141</v>
      </c>
      <c r="C2455" s="2">
        <v>45654</v>
      </c>
      <c r="D2455" s="91">
        <v>5.5</v>
      </c>
      <c r="E2455" t="s">
        <v>23</v>
      </c>
      <c r="F2455">
        <v>4048974</v>
      </c>
      <c r="G2455" t="s">
        <v>252</v>
      </c>
      <c r="H2455">
        <v>5.5</v>
      </c>
      <c r="I2455">
        <v>0</v>
      </c>
      <c r="J2455">
        <v>0</v>
      </c>
      <c r="K2455" s="91"/>
      <c r="M2455"/>
    </row>
    <row r="2456" spans="1:13" hidden="1" x14ac:dyDescent="0.25">
      <c r="A2456" t="s">
        <v>75</v>
      </c>
      <c r="B2456" t="s">
        <v>141</v>
      </c>
      <c r="C2456" s="2">
        <v>45653</v>
      </c>
      <c r="D2456" s="91">
        <v>0</v>
      </c>
      <c r="E2456" t="s">
        <v>23</v>
      </c>
      <c r="F2456">
        <v>4048976</v>
      </c>
      <c r="G2456" t="s">
        <v>252</v>
      </c>
      <c r="H2456">
        <v>5</v>
      </c>
      <c r="I2456">
        <v>1</v>
      </c>
      <c r="J2456">
        <v>5</v>
      </c>
      <c r="K2456" s="91"/>
      <c r="M2456"/>
    </row>
    <row r="2457" spans="1:13" hidden="1" x14ac:dyDescent="0.25">
      <c r="A2457" t="s">
        <v>75</v>
      </c>
      <c r="B2457" t="s">
        <v>18</v>
      </c>
      <c r="C2457" s="2">
        <v>45655</v>
      </c>
      <c r="D2457" s="91">
        <v>5.5</v>
      </c>
      <c r="E2457" t="s">
        <v>20</v>
      </c>
      <c r="F2457">
        <v>4048982</v>
      </c>
      <c r="G2457" t="s">
        <v>252</v>
      </c>
      <c r="H2457">
        <v>5.5</v>
      </c>
      <c r="I2457">
        <v>0</v>
      </c>
      <c r="J2457">
        <v>0</v>
      </c>
      <c r="K2457" s="91"/>
      <c r="M2457"/>
    </row>
    <row r="2458" spans="1:13" hidden="1" x14ac:dyDescent="0.25">
      <c r="A2458" t="s">
        <v>44</v>
      </c>
      <c r="B2458" t="s">
        <v>145</v>
      </c>
      <c r="C2458" s="2">
        <v>45653</v>
      </c>
      <c r="D2458" s="91">
        <v>0</v>
      </c>
      <c r="E2458" t="s">
        <v>23</v>
      </c>
      <c r="F2458">
        <v>4048983</v>
      </c>
      <c r="G2458" t="s">
        <v>252</v>
      </c>
      <c r="H2458">
        <v>3.75</v>
      </c>
      <c r="I2458">
        <v>1</v>
      </c>
      <c r="J2458">
        <v>3.75</v>
      </c>
      <c r="K2458" s="91"/>
      <c r="M2458"/>
    </row>
    <row r="2459" spans="1:13" hidden="1" x14ac:dyDescent="0.25">
      <c r="A2459" t="s">
        <v>44</v>
      </c>
      <c r="B2459" t="s">
        <v>18</v>
      </c>
      <c r="C2459" s="2">
        <v>45653</v>
      </c>
      <c r="D2459" s="91">
        <v>0</v>
      </c>
      <c r="E2459" t="s">
        <v>20</v>
      </c>
      <c r="F2459">
        <v>4048984</v>
      </c>
      <c r="G2459" t="s">
        <v>252</v>
      </c>
      <c r="H2459">
        <v>3.75</v>
      </c>
      <c r="I2459">
        <v>1</v>
      </c>
      <c r="J2459">
        <v>3.75</v>
      </c>
      <c r="K2459" s="91"/>
      <c r="M2459"/>
    </row>
    <row r="2460" spans="1:13" hidden="1" x14ac:dyDescent="0.25">
      <c r="A2460" t="s">
        <v>73</v>
      </c>
      <c r="B2460" t="s">
        <v>133</v>
      </c>
      <c r="C2460" s="2">
        <v>45653</v>
      </c>
      <c r="D2460" s="91">
        <v>5</v>
      </c>
      <c r="E2460" t="s">
        <v>23</v>
      </c>
      <c r="F2460">
        <v>4048987</v>
      </c>
      <c r="G2460" t="s">
        <v>252</v>
      </c>
      <c r="H2460">
        <v>5</v>
      </c>
      <c r="I2460">
        <v>0</v>
      </c>
      <c r="J2460">
        <v>0</v>
      </c>
      <c r="K2460" s="91"/>
      <c r="M2460"/>
    </row>
    <row r="2461" spans="1:13" hidden="1" x14ac:dyDescent="0.25">
      <c r="A2461" t="s">
        <v>73</v>
      </c>
      <c r="B2461" t="s">
        <v>133</v>
      </c>
      <c r="C2461" s="2">
        <v>45653</v>
      </c>
      <c r="D2461" s="91">
        <v>5</v>
      </c>
      <c r="E2461" t="s">
        <v>23</v>
      </c>
      <c r="F2461">
        <v>4048991</v>
      </c>
      <c r="G2461" t="s">
        <v>252</v>
      </c>
      <c r="H2461">
        <v>5</v>
      </c>
      <c r="I2461">
        <v>0</v>
      </c>
      <c r="J2461">
        <v>0</v>
      </c>
      <c r="K2461" s="91"/>
      <c r="M2461"/>
    </row>
    <row r="2462" spans="1:13" hidden="1" x14ac:dyDescent="0.25">
      <c r="A2462" t="s">
        <v>73</v>
      </c>
      <c r="B2462" t="s">
        <v>140</v>
      </c>
      <c r="C2462" s="2">
        <v>45653</v>
      </c>
      <c r="D2462" s="91">
        <v>5</v>
      </c>
      <c r="E2462" t="s">
        <v>23</v>
      </c>
      <c r="F2462">
        <v>4048992</v>
      </c>
      <c r="G2462" t="s">
        <v>252</v>
      </c>
      <c r="H2462">
        <v>5</v>
      </c>
      <c r="I2462">
        <v>0</v>
      </c>
      <c r="J2462">
        <v>0</v>
      </c>
      <c r="K2462" s="91"/>
      <c r="M2462"/>
    </row>
    <row r="2463" spans="1:13" hidden="1" x14ac:dyDescent="0.25">
      <c r="A2463" t="s">
        <v>75</v>
      </c>
      <c r="B2463" t="s">
        <v>65</v>
      </c>
      <c r="C2463" s="2">
        <v>45653</v>
      </c>
      <c r="D2463" s="91">
        <v>5.5</v>
      </c>
      <c r="E2463" t="s">
        <v>23</v>
      </c>
      <c r="F2463">
        <v>4048998</v>
      </c>
      <c r="G2463" t="s">
        <v>252</v>
      </c>
      <c r="H2463">
        <v>5.5</v>
      </c>
      <c r="I2463">
        <v>0</v>
      </c>
      <c r="J2463">
        <v>0</v>
      </c>
      <c r="K2463" s="91"/>
      <c r="M2463"/>
    </row>
    <row r="2464" spans="1:13" hidden="1" x14ac:dyDescent="0.25">
      <c r="A2464" t="s">
        <v>75</v>
      </c>
      <c r="B2464" t="s">
        <v>142</v>
      </c>
      <c r="C2464" s="2">
        <v>45653</v>
      </c>
      <c r="D2464" s="91">
        <v>5</v>
      </c>
      <c r="E2464" t="s">
        <v>23</v>
      </c>
      <c r="F2464">
        <v>4048999</v>
      </c>
      <c r="G2464" t="s">
        <v>252</v>
      </c>
      <c r="H2464">
        <v>5</v>
      </c>
      <c r="I2464">
        <v>0</v>
      </c>
      <c r="J2464">
        <v>0</v>
      </c>
      <c r="K2464" s="91"/>
      <c r="M2464"/>
    </row>
    <row r="2465" spans="1:13" hidden="1" x14ac:dyDescent="0.25">
      <c r="A2465" t="s">
        <v>73</v>
      </c>
      <c r="B2465" t="s">
        <v>136</v>
      </c>
      <c r="C2465" s="2">
        <v>45652</v>
      </c>
      <c r="D2465" s="91">
        <v>5</v>
      </c>
      <c r="E2465" t="s">
        <v>37</v>
      </c>
      <c r="F2465">
        <v>4049008</v>
      </c>
      <c r="G2465" t="s">
        <v>252</v>
      </c>
      <c r="H2465">
        <v>5</v>
      </c>
      <c r="I2465">
        <v>0</v>
      </c>
      <c r="J2465">
        <v>0</v>
      </c>
      <c r="K2465" s="91"/>
      <c r="M2465"/>
    </row>
    <row r="2466" spans="1:13" hidden="1" x14ac:dyDescent="0.25">
      <c r="A2466" t="s">
        <v>73</v>
      </c>
      <c r="B2466" t="s">
        <v>136</v>
      </c>
      <c r="C2466" s="2">
        <v>45652</v>
      </c>
      <c r="D2466" s="91">
        <v>5</v>
      </c>
      <c r="E2466" t="s">
        <v>23</v>
      </c>
      <c r="F2466">
        <v>4049009</v>
      </c>
      <c r="G2466" t="s">
        <v>252</v>
      </c>
      <c r="H2466">
        <v>5</v>
      </c>
      <c r="I2466">
        <v>0</v>
      </c>
      <c r="J2466">
        <v>0</v>
      </c>
      <c r="K2466" s="91"/>
      <c r="M2466"/>
    </row>
    <row r="2467" spans="1:13" hidden="1" x14ac:dyDescent="0.25">
      <c r="A2467" t="s">
        <v>44</v>
      </c>
      <c r="B2467" t="s">
        <v>18</v>
      </c>
      <c r="C2467" s="2">
        <v>45654</v>
      </c>
      <c r="D2467" s="91">
        <v>0</v>
      </c>
      <c r="E2467" t="s">
        <v>20</v>
      </c>
      <c r="F2467">
        <v>4049012</v>
      </c>
      <c r="G2467" t="s">
        <v>252</v>
      </c>
      <c r="H2467">
        <v>3.75</v>
      </c>
      <c r="I2467">
        <v>1</v>
      </c>
      <c r="J2467">
        <v>3.75</v>
      </c>
      <c r="K2467" s="91"/>
      <c r="M2467"/>
    </row>
    <row r="2468" spans="1:13" hidden="1" x14ac:dyDescent="0.25">
      <c r="A2468" t="s">
        <v>73</v>
      </c>
      <c r="B2468" t="s">
        <v>140</v>
      </c>
      <c r="C2468" s="2">
        <v>45653</v>
      </c>
      <c r="D2468" s="91">
        <v>5</v>
      </c>
      <c r="E2468" t="s">
        <v>23</v>
      </c>
      <c r="F2468">
        <v>4049474</v>
      </c>
      <c r="G2468" t="s">
        <v>252</v>
      </c>
      <c r="H2468">
        <v>5</v>
      </c>
      <c r="I2468">
        <v>0</v>
      </c>
      <c r="J2468">
        <v>0</v>
      </c>
      <c r="K2468" s="91"/>
      <c r="M2468"/>
    </row>
    <row r="2469" spans="1:13" hidden="1" x14ac:dyDescent="0.25">
      <c r="A2469" t="s">
        <v>75</v>
      </c>
      <c r="B2469" t="s">
        <v>18</v>
      </c>
      <c r="C2469" s="2">
        <v>45655</v>
      </c>
      <c r="D2469" s="91">
        <v>5.5</v>
      </c>
      <c r="E2469" t="s">
        <v>23</v>
      </c>
      <c r="F2469">
        <v>4049477</v>
      </c>
      <c r="G2469" t="s">
        <v>252</v>
      </c>
      <c r="H2469">
        <v>5.5</v>
      </c>
      <c r="I2469">
        <v>0</v>
      </c>
      <c r="J2469">
        <v>0</v>
      </c>
      <c r="K2469" s="91"/>
      <c r="M2469"/>
    </row>
    <row r="2470" spans="1:13" hidden="1" x14ac:dyDescent="0.25">
      <c r="A2470" t="s">
        <v>75</v>
      </c>
      <c r="B2470" t="s">
        <v>138</v>
      </c>
      <c r="C2470" s="2">
        <v>45653</v>
      </c>
      <c r="D2470" s="91">
        <v>5</v>
      </c>
      <c r="E2470" t="s">
        <v>37</v>
      </c>
      <c r="F2470">
        <v>4049481</v>
      </c>
      <c r="G2470" t="s">
        <v>252</v>
      </c>
      <c r="H2470">
        <v>5</v>
      </c>
      <c r="I2470">
        <v>0</v>
      </c>
      <c r="J2470">
        <v>0</v>
      </c>
      <c r="K2470" s="91"/>
      <c r="M2470"/>
    </row>
    <row r="2471" spans="1:13" hidden="1" x14ac:dyDescent="0.25">
      <c r="A2471" t="s">
        <v>75</v>
      </c>
      <c r="B2471" t="s">
        <v>18</v>
      </c>
      <c r="C2471" s="2">
        <v>45653</v>
      </c>
      <c r="D2471" s="91">
        <v>5</v>
      </c>
      <c r="E2471" t="s">
        <v>23</v>
      </c>
      <c r="F2471">
        <v>4049482</v>
      </c>
      <c r="G2471" t="s">
        <v>252</v>
      </c>
      <c r="H2471">
        <v>5</v>
      </c>
      <c r="I2471">
        <v>0</v>
      </c>
      <c r="J2471">
        <v>0</v>
      </c>
      <c r="K2471" s="91"/>
      <c r="M2471"/>
    </row>
    <row r="2472" spans="1:13" hidden="1" x14ac:dyDescent="0.25">
      <c r="A2472" t="s">
        <v>75</v>
      </c>
      <c r="B2472" t="s">
        <v>138</v>
      </c>
      <c r="C2472" s="2">
        <v>45654</v>
      </c>
      <c r="D2472" s="91">
        <v>5</v>
      </c>
      <c r="E2472" t="s">
        <v>37</v>
      </c>
      <c r="F2472">
        <v>4049485</v>
      </c>
      <c r="G2472" t="s">
        <v>252</v>
      </c>
      <c r="H2472">
        <v>5</v>
      </c>
      <c r="I2472">
        <v>0</v>
      </c>
      <c r="J2472">
        <v>0</v>
      </c>
      <c r="K2472" s="91"/>
      <c r="M2472"/>
    </row>
    <row r="2473" spans="1:13" hidden="1" x14ac:dyDescent="0.25">
      <c r="A2473" t="s">
        <v>73</v>
      </c>
      <c r="B2473" t="s">
        <v>18</v>
      </c>
      <c r="C2473" s="2">
        <v>45655</v>
      </c>
      <c r="D2473" s="91">
        <v>0</v>
      </c>
      <c r="E2473" t="s">
        <v>23</v>
      </c>
      <c r="F2473">
        <v>4049486</v>
      </c>
      <c r="G2473" t="s">
        <v>252</v>
      </c>
      <c r="H2473">
        <v>0</v>
      </c>
      <c r="I2473">
        <v>0</v>
      </c>
      <c r="J2473">
        <v>0</v>
      </c>
      <c r="K2473" s="91"/>
      <c r="M2473"/>
    </row>
    <row r="2474" spans="1:13" hidden="1" x14ac:dyDescent="0.25">
      <c r="A2474" t="s">
        <v>73</v>
      </c>
      <c r="B2474" t="s">
        <v>18</v>
      </c>
      <c r="C2474" s="2">
        <v>45655</v>
      </c>
      <c r="D2474" s="91">
        <v>0</v>
      </c>
      <c r="E2474" t="s">
        <v>20</v>
      </c>
      <c r="F2474">
        <v>4049487</v>
      </c>
      <c r="G2474" t="s">
        <v>252</v>
      </c>
      <c r="H2474">
        <v>0</v>
      </c>
      <c r="I2474">
        <v>0</v>
      </c>
      <c r="J2474">
        <v>0</v>
      </c>
      <c r="K2474" s="91"/>
      <c r="M2474"/>
    </row>
    <row r="2475" spans="1:13" hidden="1" x14ac:dyDescent="0.25">
      <c r="A2475" t="s">
        <v>75</v>
      </c>
      <c r="B2475" t="s">
        <v>135</v>
      </c>
      <c r="C2475" s="2">
        <v>45654</v>
      </c>
      <c r="D2475" s="91">
        <v>0</v>
      </c>
      <c r="E2475" t="s">
        <v>23</v>
      </c>
      <c r="F2475">
        <v>4049492</v>
      </c>
      <c r="G2475" t="s">
        <v>252</v>
      </c>
      <c r="H2475">
        <v>0</v>
      </c>
      <c r="I2475">
        <v>0</v>
      </c>
      <c r="J2475">
        <v>0</v>
      </c>
      <c r="K2475" s="91"/>
      <c r="M2475"/>
    </row>
    <row r="2476" spans="1:13" hidden="1" x14ac:dyDescent="0.25">
      <c r="A2476" t="s">
        <v>73</v>
      </c>
      <c r="B2476" t="s">
        <v>140</v>
      </c>
      <c r="C2476" s="2">
        <v>45654</v>
      </c>
      <c r="D2476" s="91">
        <v>5</v>
      </c>
      <c r="E2476" t="s">
        <v>23</v>
      </c>
      <c r="F2476">
        <v>4049508</v>
      </c>
      <c r="G2476" t="s">
        <v>252</v>
      </c>
      <c r="H2476">
        <v>5</v>
      </c>
      <c r="I2476">
        <v>0</v>
      </c>
      <c r="J2476">
        <v>0</v>
      </c>
      <c r="K2476" s="91"/>
      <c r="M2476"/>
    </row>
    <row r="2477" spans="1:13" hidden="1" x14ac:dyDescent="0.25">
      <c r="A2477" t="s">
        <v>44</v>
      </c>
      <c r="B2477" t="s">
        <v>136</v>
      </c>
      <c r="C2477" s="2">
        <v>45654</v>
      </c>
      <c r="D2477" s="91">
        <v>3.75</v>
      </c>
      <c r="E2477" t="s">
        <v>23</v>
      </c>
      <c r="F2477">
        <v>4049511</v>
      </c>
      <c r="G2477" t="s">
        <v>252</v>
      </c>
      <c r="H2477">
        <v>3.75</v>
      </c>
      <c r="I2477">
        <v>0</v>
      </c>
      <c r="J2477">
        <v>0</v>
      </c>
      <c r="K2477" s="91"/>
      <c r="M2477"/>
    </row>
    <row r="2478" spans="1:13" hidden="1" x14ac:dyDescent="0.25">
      <c r="A2478" t="s">
        <v>44</v>
      </c>
      <c r="B2478" t="s">
        <v>136</v>
      </c>
      <c r="C2478" s="2">
        <v>45654</v>
      </c>
      <c r="D2478" s="91">
        <v>3.75</v>
      </c>
      <c r="E2478" t="s">
        <v>23</v>
      </c>
      <c r="F2478">
        <v>4049512</v>
      </c>
      <c r="G2478" t="s">
        <v>252</v>
      </c>
      <c r="H2478">
        <v>3.75</v>
      </c>
      <c r="I2478">
        <v>0</v>
      </c>
      <c r="J2478">
        <v>0</v>
      </c>
      <c r="K2478" s="91"/>
      <c r="M2478"/>
    </row>
    <row r="2479" spans="1:13" hidden="1" x14ac:dyDescent="0.25">
      <c r="A2479" t="s">
        <v>73</v>
      </c>
      <c r="B2479" t="s">
        <v>18</v>
      </c>
      <c r="C2479" s="2">
        <v>45655</v>
      </c>
      <c r="D2479" s="91">
        <v>0</v>
      </c>
      <c r="E2479" t="s">
        <v>23</v>
      </c>
      <c r="F2479">
        <v>4049515</v>
      </c>
      <c r="G2479" t="s">
        <v>252</v>
      </c>
      <c r="H2479">
        <v>0</v>
      </c>
      <c r="I2479">
        <v>0</v>
      </c>
      <c r="J2479">
        <v>0</v>
      </c>
      <c r="K2479" s="91"/>
      <c r="M2479"/>
    </row>
    <row r="2480" spans="1:13" hidden="1" x14ac:dyDescent="0.25">
      <c r="A2480" t="s">
        <v>73</v>
      </c>
      <c r="B2480" t="s">
        <v>18</v>
      </c>
      <c r="C2480" s="2">
        <v>45655</v>
      </c>
      <c r="D2480" s="91">
        <v>5</v>
      </c>
      <c r="E2480" t="s">
        <v>23</v>
      </c>
      <c r="F2480">
        <v>4049519</v>
      </c>
      <c r="G2480" t="s">
        <v>252</v>
      </c>
      <c r="H2480">
        <v>5</v>
      </c>
      <c r="I2480">
        <v>0</v>
      </c>
      <c r="J2480">
        <v>0</v>
      </c>
      <c r="K2480" s="91"/>
      <c r="M2480"/>
    </row>
    <row r="2481" spans="1:13" hidden="1" x14ac:dyDescent="0.25">
      <c r="A2481" t="s">
        <v>73</v>
      </c>
      <c r="B2481" t="s">
        <v>18</v>
      </c>
      <c r="C2481" s="2">
        <v>45655</v>
      </c>
      <c r="D2481" s="91">
        <v>5</v>
      </c>
      <c r="E2481" t="s">
        <v>23</v>
      </c>
      <c r="F2481">
        <v>4049520</v>
      </c>
      <c r="G2481" t="s">
        <v>252</v>
      </c>
      <c r="H2481">
        <v>5</v>
      </c>
      <c r="I2481">
        <v>0</v>
      </c>
      <c r="J2481">
        <v>0</v>
      </c>
      <c r="K2481" s="91"/>
      <c r="M2481"/>
    </row>
    <row r="2482" spans="1:13" hidden="1" x14ac:dyDescent="0.25">
      <c r="A2482" t="s">
        <v>73</v>
      </c>
      <c r="B2482" t="s">
        <v>18</v>
      </c>
      <c r="C2482" s="2">
        <v>45654</v>
      </c>
      <c r="D2482" s="91">
        <v>5</v>
      </c>
      <c r="E2482" t="s">
        <v>23</v>
      </c>
      <c r="F2482">
        <v>4049527</v>
      </c>
      <c r="G2482" t="s">
        <v>252</v>
      </c>
      <c r="H2482">
        <v>5</v>
      </c>
      <c r="I2482">
        <v>0</v>
      </c>
      <c r="J2482">
        <v>0</v>
      </c>
      <c r="K2482" s="91"/>
      <c r="M2482"/>
    </row>
    <row r="2483" spans="1:13" hidden="1" x14ac:dyDescent="0.25">
      <c r="A2483" t="s">
        <v>73</v>
      </c>
      <c r="B2483" t="s">
        <v>144</v>
      </c>
      <c r="C2483" s="2">
        <v>45653</v>
      </c>
      <c r="D2483" s="91">
        <v>5</v>
      </c>
      <c r="E2483" t="s">
        <v>37</v>
      </c>
      <c r="F2483">
        <v>4049537</v>
      </c>
      <c r="G2483" t="s">
        <v>252</v>
      </c>
      <c r="H2483">
        <v>5</v>
      </c>
      <c r="I2483">
        <v>0</v>
      </c>
      <c r="J2483">
        <v>0</v>
      </c>
      <c r="K2483" s="91"/>
      <c r="M2483"/>
    </row>
    <row r="2484" spans="1:13" hidden="1" x14ac:dyDescent="0.25">
      <c r="A2484" t="s">
        <v>73</v>
      </c>
      <c r="B2484" t="s">
        <v>136</v>
      </c>
      <c r="C2484" s="2">
        <v>45653</v>
      </c>
      <c r="D2484" s="91">
        <v>0</v>
      </c>
      <c r="E2484" t="s">
        <v>23</v>
      </c>
      <c r="F2484">
        <v>4049542</v>
      </c>
      <c r="G2484" t="s">
        <v>252</v>
      </c>
      <c r="H2484">
        <v>0</v>
      </c>
      <c r="I2484">
        <v>0</v>
      </c>
      <c r="J2484">
        <v>0</v>
      </c>
      <c r="K2484" s="91"/>
      <c r="M2484"/>
    </row>
    <row r="2485" spans="1:13" hidden="1" x14ac:dyDescent="0.25">
      <c r="A2485" t="s">
        <v>75</v>
      </c>
      <c r="B2485" t="s">
        <v>18</v>
      </c>
      <c r="C2485" s="2">
        <v>45655</v>
      </c>
      <c r="D2485" s="91">
        <v>5.5</v>
      </c>
      <c r="E2485" t="s">
        <v>23</v>
      </c>
      <c r="F2485">
        <v>4049543</v>
      </c>
      <c r="G2485" t="s">
        <v>252</v>
      </c>
      <c r="H2485">
        <v>5.5</v>
      </c>
      <c r="I2485">
        <v>0</v>
      </c>
      <c r="J2485">
        <v>0</v>
      </c>
      <c r="K2485" s="91"/>
      <c r="M2485"/>
    </row>
    <row r="2486" spans="1:13" hidden="1" x14ac:dyDescent="0.25">
      <c r="A2486" t="s">
        <v>75</v>
      </c>
      <c r="B2486" t="s">
        <v>133</v>
      </c>
      <c r="C2486" s="2">
        <v>45655</v>
      </c>
      <c r="D2486" s="91">
        <v>5.5</v>
      </c>
      <c r="E2486" t="s">
        <v>23</v>
      </c>
      <c r="F2486">
        <v>4049554</v>
      </c>
      <c r="G2486" t="s">
        <v>252</v>
      </c>
      <c r="H2486">
        <v>5.5</v>
      </c>
      <c r="I2486">
        <v>0</v>
      </c>
      <c r="J2486">
        <v>0</v>
      </c>
      <c r="K2486" s="91"/>
      <c r="M2486"/>
    </row>
    <row r="2487" spans="1:13" hidden="1" x14ac:dyDescent="0.25">
      <c r="A2487" t="s">
        <v>73</v>
      </c>
      <c r="B2487" t="s">
        <v>143</v>
      </c>
      <c r="C2487" s="2">
        <v>45655</v>
      </c>
      <c r="D2487" s="91">
        <v>0</v>
      </c>
      <c r="E2487" t="s">
        <v>23</v>
      </c>
      <c r="F2487">
        <v>4049557</v>
      </c>
      <c r="G2487" t="s">
        <v>252</v>
      </c>
      <c r="H2487">
        <v>0</v>
      </c>
      <c r="I2487">
        <v>0</v>
      </c>
      <c r="J2487">
        <v>0</v>
      </c>
      <c r="K2487" s="91"/>
      <c r="M2487"/>
    </row>
    <row r="2488" spans="1:13" hidden="1" x14ac:dyDescent="0.25">
      <c r="A2488" t="s">
        <v>73</v>
      </c>
      <c r="B2488" t="s">
        <v>143</v>
      </c>
      <c r="C2488" s="2">
        <v>45655</v>
      </c>
      <c r="D2488" s="91">
        <v>0</v>
      </c>
      <c r="E2488" t="s">
        <v>23</v>
      </c>
      <c r="F2488">
        <v>4049580</v>
      </c>
      <c r="G2488" t="s">
        <v>252</v>
      </c>
      <c r="H2488">
        <v>5</v>
      </c>
      <c r="I2488">
        <v>1</v>
      </c>
      <c r="J2488">
        <v>5</v>
      </c>
      <c r="K2488" s="91"/>
      <c r="M2488"/>
    </row>
    <row r="2489" spans="1:13" hidden="1" x14ac:dyDescent="0.25">
      <c r="A2489" t="s">
        <v>73</v>
      </c>
      <c r="B2489" t="s">
        <v>18</v>
      </c>
      <c r="C2489" s="2">
        <v>45655</v>
      </c>
      <c r="D2489" s="91">
        <v>5</v>
      </c>
      <c r="E2489" t="s">
        <v>20</v>
      </c>
      <c r="F2489">
        <v>4049589</v>
      </c>
      <c r="G2489" t="s">
        <v>252</v>
      </c>
      <c r="H2489">
        <v>5</v>
      </c>
      <c r="I2489">
        <v>0</v>
      </c>
      <c r="J2489">
        <v>0</v>
      </c>
      <c r="K2489" s="91"/>
      <c r="M2489"/>
    </row>
    <row r="2490" spans="1:13" hidden="1" x14ac:dyDescent="0.25">
      <c r="A2490" t="s">
        <v>73</v>
      </c>
      <c r="B2490" t="s">
        <v>136</v>
      </c>
      <c r="C2490" s="2">
        <v>45653</v>
      </c>
      <c r="D2490" s="91">
        <v>0</v>
      </c>
      <c r="E2490" t="s">
        <v>23</v>
      </c>
      <c r="F2490">
        <v>4049591</v>
      </c>
      <c r="G2490" t="s">
        <v>252</v>
      </c>
      <c r="H2490">
        <v>0</v>
      </c>
      <c r="I2490">
        <v>0</v>
      </c>
      <c r="J2490">
        <v>0</v>
      </c>
      <c r="K2490" s="91"/>
      <c r="M2490"/>
    </row>
    <row r="2491" spans="1:13" hidden="1" x14ac:dyDescent="0.25">
      <c r="A2491" t="s">
        <v>73</v>
      </c>
      <c r="B2491" t="s">
        <v>18</v>
      </c>
      <c r="C2491" s="2">
        <v>45655</v>
      </c>
      <c r="D2491" s="91">
        <v>5</v>
      </c>
      <c r="E2491" t="s">
        <v>20</v>
      </c>
      <c r="F2491">
        <v>4049593</v>
      </c>
      <c r="G2491" t="s">
        <v>252</v>
      </c>
      <c r="H2491">
        <v>5</v>
      </c>
      <c r="I2491">
        <v>0</v>
      </c>
      <c r="J2491">
        <v>0</v>
      </c>
      <c r="K2491" s="91"/>
      <c r="M2491"/>
    </row>
    <row r="2492" spans="1:13" hidden="1" x14ac:dyDescent="0.25">
      <c r="A2492" t="s">
        <v>73</v>
      </c>
      <c r="B2492" t="s">
        <v>18</v>
      </c>
      <c r="C2492" s="2">
        <v>45655</v>
      </c>
      <c r="D2492" s="91">
        <v>0</v>
      </c>
      <c r="E2492" t="s">
        <v>23</v>
      </c>
      <c r="F2492">
        <v>4049602</v>
      </c>
      <c r="G2492" t="s">
        <v>252</v>
      </c>
      <c r="H2492">
        <v>0</v>
      </c>
      <c r="I2492">
        <v>0</v>
      </c>
      <c r="J2492">
        <v>0</v>
      </c>
      <c r="K2492" s="91"/>
      <c r="M2492"/>
    </row>
    <row r="2493" spans="1:13" hidden="1" x14ac:dyDescent="0.25">
      <c r="A2493" t="s">
        <v>75</v>
      </c>
      <c r="B2493" t="s">
        <v>18</v>
      </c>
      <c r="C2493" s="2">
        <v>45654</v>
      </c>
      <c r="D2493" s="91">
        <v>0</v>
      </c>
      <c r="E2493" t="s">
        <v>23</v>
      </c>
      <c r="F2493">
        <v>4049606</v>
      </c>
      <c r="G2493" t="s">
        <v>252</v>
      </c>
      <c r="H2493">
        <v>0</v>
      </c>
      <c r="I2493">
        <v>0</v>
      </c>
      <c r="J2493">
        <v>0</v>
      </c>
      <c r="K2493" s="91"/>
      <c r="M2493"/>
    </row>
    <row r="2494" spans="1:13" hidden="1" x14ac:dyDescent="0.25">
      <c r="A2494" t="s">
        <v>75</v>
      </c>
      <c r="B2494" t="s">
        <v>140</v>
      </c>
      <c r="C2494" s="2">
        <v>45654</v>
      </c>
      <c r="D2494" s="91">
        <v>0</v>
      </c>
      <c r="E2494" t="s">
        <v>23</v>
      </c>
      <c r="F2494">
        <v>4049607</v>
      </c>
      <c r="G2494" t="s">
        <v>252</v>
      </c>
      <c r="H2494">
        <v>0</v>
      </c>
      <c r="I2494">
        <v>0</v>
      </c>
      <c r="J2494">
        <v>0</v>
      </c>
      <c r="K2494" s="91"/>
      <c r="M2494"/>
    </row>
    <row r="2495" spans="1:13" hidden="1" x14ac:dyDescent="0.25">
      <c r="A2495" t="s">
        <v>73</v>
      </c>
      <c r="B2495" t="s">
        <v>18</v>
      </c>
      <c r="C2495" s="2">
        <v>45654</v>
      </c>
      <c r="D2495" s="91">
        <v>5</v>
      </c>
      <c r="E2495" t="s">
        <v>23</v>
      </c>
      <c r="F2495">
        <v>4049608</v>
      </c>
      <c r="G2495" t="s">
        <v>252</v>
      </c>
      <c r="H2495">
        <v>5</v>
      </c>
      <c r="I2495">
        <v>0</v>
      </c>
      <c r="J2495">
        <v>0</v>
      </c>
      <c r="K2495" s="91"/>
      <c r="M2495"/>
    </row>
    <row r="2496" spans="1:13" hidden="1" x14ac:dyDescent="0.25">
      <c r="A2496" t="s">
        <v>73</v>
      </c>
      <c r="B2496" t="s">
        <v>18</v>
      </c>
      <c r="C2496" s="2">
        <v>45654</v>
      </c>
      <c r="D2496" s="91">
        <v>5</v>
      </c>
      <c r="E2496" t="s">
        <v>23</v>
      </c>
      <c r="F2496">
        <v>4049612</v>
      </c>
      <c r="G2496" t="s">
        <v>252</v>
      </c>
      <c r="H2496">
        <v>5</v>
      </c>
      <c r="I2496">
        <v>0</v>
      </c>
      <c r="J2496">
        <v>0</v>
      </c>
      <c r="K2496" s="91"/>
      <c r="M2496"/>
    </row>
    <row r="2497" spans="1:13" hidden="1" x14ac:dyDescent="0.25">
      <c r="A2497" t="s">
        <v>73</v>
      </c>
      <c r="B2497" t="s">
        <v>18</v>
      </c>
      <c r="C2497" s="2">
        <v>45655</v>
      </c>
      <c r="D2497" s="91">
        <v>5</v>
      </c>
      <c r="E2497" t="s">
        <v>23</v>
      </c>
      <c r="F2497">
        <v>4049613</v>
      </c>
      <c r="G2497" t="s">
        <v>252</v>
      </c>
      <c r="H2497">
        <v>5</v>
      </c>
      <c r="I2497">
        <v>0</v>
      </c>
      <c r="J2497">
        <v>0</v>
      </c>
      <c r="K2497" s="91"/>
      <c r="M2497"/>
    </row>
    <row r="2498" spans="1:13" hidden="1" x14ac:dyDescent="0.25">
      <c r="A2498" t="s">
        <v>44</v>
      </c>
      <c r="B2498" t="s">
        <v>18</v>
      </c>
      <c r="C2498" s="2">
        <v>45655</v>
      </c>
      <c r="D2498" s="91">
        <v>0</v>
      </c>
      <c r="E2498" t="s">
        <v>20</v>
      </c>
      <c r="F2498">
        <v>4049627</v>
      </c>
      <c r="G2498" t="s">
        <v>252</v>
      </c>
      <c r="H2498">
        <v>0</v>
      </c>
      <c r="I2498">
        <v>0</v>
      </c>
      <c r="J2498">
        <v>0</v>
      </c>
      <c r="K2498" s="91"/>
      <c r="M2498"/>
    </row>
    <row r="2499" spans="1:13" hidden="1" x14ac:dyDescent="0.25">
      <c r="A2499" t="s">
        <v>44</v>
      </c>
      <c r="B2499" t="s">
        <v>136</v>
      </c>
      <c r="C2499" s="2">
        <v>45654</v>
      </c>
      <c r="D2499" s="91">
        <v>0</v>
      </c>
      <c r="E2499" t="s">
        <v>23</v>
      </c>
      <c r="F2499">
        <v>4049628</v>
      </c>
      <c r="G2499" t="s">
        <v>252</v>
      </c>
      <c r="H2499">
        <v>3.75</v>
      </c>
      <c r="I2499">
        <v>1</v>
      </c>
      <c r="J2499">
        <v>3.75</v>
      </c>
      <c r="K2499" s="91"/>
      <c r="M2499"/>
    </row>
    <row r="2500" spans="1:13" hidden="1" x14ac:dyDescent="0.25">
      <c r="A2500" t="s">
        <v>44</v>
      </c>
      <c r="B2500" t="s">
        <v>18</v>
      </c>
      <c r="C2500" s="2">
        <v>45654</v>
      </c>
      <c r="D2500" s="91">
        <v>0</v>
      </c>
      <c r="E2500" t="s">
        <v>20</v>
      </c>
      <c r="F2500">
        <v>4049629</v>
      </c>
      <c r="G2500" t="s">
        <v>252</v>
      </c>
      <c r="H2500">
        <v>3.75</v>
      </c>
      <c r="I2500">
        <v>1</v>
      </c>
      <c r="J2500">
        <v>3.75</v>
      </c>
      <c r="K2500" s="91"/>
      <c r="M2500"/>
    </row>
    <row r="2501" spans="1:13" hidden="1" x14ac:dyDescent="0.25">
      <c r="A2501" t="s">
        <v>44</v>
      </c>
      <c r="B2501" t="s">
        <v>18</v>
      </c>
      <c r="C2501" s="2">
        <v>45655</v>
      </c>
      <c r="D2501" s="91">
        <v>5</v>
      </c>
      <c r="E2501" t="s">
        <v>20</v>
      </c>
      <c r="F2501">
        <v>4049634</v>
      </c>
      <c r="G2501" t="s">
        <v>252</v>
      </c>
      <c r="H2501">
        <v>5</v>
      </c>
      <c r="I2501">
        <v>0</v>
      </c>
      <c r="J2501">
        <v>0</v>
      </c>
      <c r="K2501" s="91"/>
      <c r="M2501"/>
    </row>
    <row r="2502" spans="1:13" hidden="1" x14ac:dyDescent="0.25">
      <c r="A2502" t="s">
        <v>75</v>
      </c>
      <c r="B2502" t="s">
        <v>18</v>
      </c>
      <c r="C2502" s="2">
        <v>45655</v>
      </c>
      <c r="D2502" s="91">
        <v>5.5</v>
      </c>
      <c r="E2502" t="s">
        <v>23</v>
      </c>
      <c r="F2502">
        <v>4049641</v>
      </c>
      <c r="G2502" t="s">
        <v>252</v>
      </c>
      <c r="H2502">
        <v>5.5</v>
      </c>
      <c r="I2502">
        <v>0</v>
      </c>
      <c r="J2502">
        <v>0</v>
      </c>
      <c r="K2502" s="91"/>
      <c r="M2502"/>
    </row>
    <row r="2503" spans="1:13" hidden="1" x14ac:dyDescent="0.25">
      <c r="A2503" t="s">
        <v>75</v>
      </c>
      <c r="B2503" t="s">
        <v>143</v>
      </c>
      <c r="C2503" s="2">
        <v>45655</v>
      </c>
      <c r="D2503" s="91">
        <v>5</v>
      </c>
      <c r="E2503" t="s">
        <v>23</v>
      </c>
      <c r="F2503">
        <v>4049643</v>
      </c>
      <c r="G2503" t="s">
        <v>252</v>
      </c>
      <c r="H2503">
        <v>5</v>
      </c>
      <c r="I2503">
        <v>0</v>
      </c>
      <c r="J2503">
        <v>0</v>
      </c>
      <c r="K2503" s="91"/>
      <c r="M2503"/>
    </row>
    <row r="2504" spans="1:13" hidden="1" x14ac:dyDescent="0.25">
      <c r="A2504" t="s">
        <v>44</v>
      </c>
      <c r="B2504" t="s">
        <v>136</v>
      </c>
      <c r="C2504" s="2">
        <v>45655</v>
      </c>
      <c r="D2504" s="91">
        <v>0</v>
      </c>
      <c r="E2504" t="s">
        <v>23</v>
      </c>
      <c r="F2504">
        <v>4049653</v>
      </c>
      <c r="G2504" t="s">
        <v>252</v>
      </c>
      <c r="H2504">
        <v>3.75</v>
      </c>
      <c r="I2504">
        <v>1</v>
      </c>
      <c r="J2504">
        <v>3.75</v>
      </c>
      <c r="K2504" s="91"/>
      <c r="M2504"/>
    </row>
    <row r="2505" spans="1:13" hidden="1" x14ac:dyDescent="0.25">
      <c r="A2505" t="s">
        <v>44</v>
      </c>
      <c r="B2505" t="s">
        <v>136</v>
      </c>
      <c r="C2505" s="2">
        <v>45655</v>
      </c>
      <c r="D2505" s="91">
        <v>3.75</v>
      </c>
      <c r="E2505" t="s">
        <v>23</v>
      </c>
      <c r="F2505">
        <v>4049654</v>
      </c>
      <c r="G2505" t="s">
        <v>252</v>
      </c>
      <c r="H2505">
        <v>3.75</v>
      </c>
      <c r="I2505">
        <v>0</v>
      </c>
      <c r="J2505">
        <v>0</v>
      </c>
      <c r="K2505" s="91"/>
      <c r="M2505"/>
    </row>
    <row r="2506" spans="1:13" hidden="1" x14ac:dyDescent="0.25">
      <c r="A2506" t="s">
        <v>73</v>
      </c>
      <c r="B2506" t="s">
        <v>18</v>
      </c>
      <c r="C2506" s="2">
        <v>45655</v>
      </c>
      <c r="D2506" s="91">
        <v>5</v>
      </c>
      <c r="E2506" t="s">
        <v>23</v>
      </c>
      <c r="F2506">
        <v>4049679</v>
      </c>
      <c r="G2506" t="s">
        <v>252</v>
      </c>
      <c r="H2506">
        <v>5</v>
      </c>
      <c r="I2506">
        <v>0</v>
      </c>
      <c r="J2506">
        <v>0</v>
      </c>
      <c r="K2506" s="91"/>
      <c r="M2506"/>
    </row>
    <row r="2507" spans="1:13" hidden="1" x14ac:dyDescent="0.25">
      <c r="A2507" t="s">
        <v>44</v>
      </c>
      <c r="B2507" t="s">
        <v>136</v>
      </c>
      <c r="C2507" s="2">
        <v>45654</v>
      </c>
      <c r="D2507" s="91">
        <v>0</v>
      </c>
      <c r="E2507" t="s">
        <v>23</v>
      </c>
      <c r="F2507">
        <v>4049685</v>
      </c>
      <c r="G2507" t="s">
        <v>252</v>
      </c>
      <c r="H2507">
        <v>3.75</v>
      </c>
      <c r="I2507">
        <v>1</v>
      </c>
      <c r="J2507">
        <v>3.75</v>
      </c>
      <c r="K2507" s="91"/>
      <c r="M2507"/>
    </row>
    <row r="2508" spans="1:13" hidden="1" x14ac:dyDescent="0.25">
      <c r="A2508" t="s">
        <v>44</v>
      </c>
      <c r="B2508" t="s">
        <v>136</v>
      </c>
      <c r="C2508" s="2">
        <v>45654</v>
      </c>
      <c r="D2508" s="91">
        <v>3.75</v>
      </c>
      <c r="E2508" t="s">
        <v>23</v>
      </c>
      <c r="F2508">
        <v>4049686</v>
      </c>
      <c r="G2508" t="s">
        <v>252</v>
      </c>
      <c r="H2508">
        <v>3.75</v>
      </c>
      <c r="I2508">
        <v>0</v>
      </c>
      <c r="J2508">
        <v>0</v>
      </c>
      <c r="K2508" s="91"/>
      <c r="M2508"/>
    </row>
    <row r="2509" spans="1:13" hidden="1" x14ac:dyDescent="0.25">
      <c r="A2509" t="s">
        <v>75</v>
      </c>
      <c r="B2509" t="s">
        <v>133</v>
      </c>
      <c r="C2509" s="2">
        <v>45655</v>
      </c>
      <c r="D2509" s="91">
        <v>5.5</v>
      </c>
      <c r="E2509" t="s">
        <v>23</v>
      </c>
      <c r="F2509">
        <v>4049687</v>
      </c>
      <c r="G2509" t="s">
        <v>252</v>
      </c>
      <c r="H2509">
        <v>5.5</v>
      </c>
      <c r="I2509">
        <v>0</v>
      </c>
      <c r="J2509">
        <v>0</v>
      </c>
      <c r="K2509" s="91"/>
      <c r="M2509"/>
    </row>
    <row r="2510" spans="1:13" hidden="1" x14ac:dyDescent="0.25">
      <c r="A2510" t="s">
        <v>73</v>
      </c>
      <c r="B2510" t="s">
        <v>133</v>
      </c>
      <c r="C2510" s="2">
        <v>45655</v>
      </c>
      <c r="D2510" s="91">
        <v>0</v>
      </c>
      <c r="E2510" t="s">
        <v>23</v>
      </c>
      <c r="F2510">
        <v>4049707</v>
      </c>
      <c r="G2510" t="s">
        <v>252</v>
      </c>
      <c r="H2510">
        <v>0</v>
      </c>
      <c r="I2510">
        <v>0</v>
      </c>
      <c r="J2510">
        <v>0</v>
      </c>
      <c r="K2510" s="91"/>
      <c r="M2510"/>
    </row>
    <row r="2511" spans="1:13" hidden="1" x14ac:dyDescent="0.25">
      <c r="A2511" t="s">
        <v>75</v>
      </c>
      <c r="B2511" t="s">
        <v>135</v>
      </c>
      <c r="C2511" s="2">
        <v>45654</v>
      </c>
      <c r="D2511" s="91">
        <v>0</v>
      </c>
      <c r="E2511" t="s">
        <v>23</v>
      </c>
      <c r="F2511">
        <v>4049787</v>
      </c>
      <c r="G2511" t="s">
        <v>252</v>
      </c>
      <c r="H2511">
        <v>5.5</v>
      </c>
      <c r="I2511">
        <v>1</v>
      </c>
      <c r="J2511">
        <v>5.5</v>
      </c>
      <c r="K2511" s="91"/>
      <c r="M2511"/>
    </row>
    <row r="2512" spans="1:13" hidden="1" x14ac:dyDescent="0.25">
      <c r="A2512" t="s">
        <v>73</v>
      </c>
      <c r="B2512" t="s">
        <v>18</v>
      </c>
      <c r="C2512" s="2">
        <v>45655</v>
      </c>
      <c r="D2512" s="91">
        <v>5</v>
      </c>
      <c r="E2512" t="s">
        <v>20</v>
      </c>
      <c r="F2512">
        <v>4049814</v>
      </c>
      <c r="G2512" t="s">
        <v>252</v>
      </c>
      <c r="H2512">
        <v>5</v>
      </c>
      <c r="I2512">
        <v>0</v>
      </c>
      <c r="J2512">
        <v>0</v>
      </c>
      <c r="K2512" s="91"/>
      <c r="M2512"/>
    </row>
    <row r="2513" spans="1:13" hidden="1" x14ac:dyDescent="0.25">
      <c r="A2513" t="s">
        <v>73</v>
      </c>
      <c r="B2513" t="s">
        <v>18</v>
      </c>
      <c r="C2513" s="2">
        <v>45655</v>
      </c>
      <c r="D2513" s="91">
        <v>5</v>
      </c>
      <c r="E2513" t="s">
        <v>23</v>
      </c>
      <c r="F2513">
        <v>4049829</v>
      </c>
      <c r="G2513" t="s">
        <v>252</v>
      </c>
      <c r="H2513">
        <v>5</v>
      </c>
      <c r="I2513">
        <v>0</v>
      </c>
      <c r="J2513">
        <v>0</v>
      </c>
      <c r="K2513" s="91"/>
      <c r="M2513"/>
    </row>
    <row r="2514" spans="1:13" hidden="1" x14ac:dyDescent="0.25">
      <c r="A2514" t="s">
        <v>75</v>
      </c>
      <c r="B2514" t="s">
        <v>18</v>
      </c>
      <c r="C2514" s="2">
        <v>45655</v>
      </c>
      <c r="D2514" s="91">
        <v>5.5</v>
      </c>
      <c r="E2514" t="s">
        <v>23</v>
      </c>
      <c r="F2514">
        <v>4049847</v>
      </c>
      <c r="G2514" t="s">
        <v>252</v>
      </c>
      <c r="H2514">
        <v>5.5</v>
      </c>
      <c r="I2514">
        <v>0</v>
      </c>
      <c r="J2514">
        <v>0</v>
      </c>
      <c r="K2514" s="91"/>
      <c r="M2514"/>
    </row>
    <row r="2515" spans="1:13" hidden="1" x14ac:dyDescent="0.25">
      <c r="A2515" t="s">
        <v>75</v>
      </c>
      <c r="B2515" t="s">
        <v>18</v>
      </c>
      <c r="C2515" s="2">
        <v>45655</v>
      </c>
      <c r="D2515" s="91">
        <v>5</v>
      </c>
      <c r="E2515" t="s">
        <v>23</v>
      </c>
      <c r="F2515">
        <v>4049848</v>
      </c>
      <c r="G2515" t="s">
        <v>252</v>
      </c>
      <c r="H2515">
        <v>5</v>
      </c>
      <c r="I2515">
        <v>0</v>
      </c>
      <c r="J2515">
        <v>0</v>
      </c>
      <c r="K2515" s="91"/>
      <c r="M2515"/>
    </row>
    <row r="2516" spans="1:13" hidden="1" x14ac:dyDescent="0.25">
      <c r="A2516" t="s">
        <v>73</v>
      </c>
      <c r="B2516" t="s">
        <v>18</v>
      </c>
      <c r="C2516" s="2">
        <v>45655</v>
      </c>
      <c r="D2516" s="91">
        <v>5</v>
      </c>
      <c r="E2516" t="s">
        <v>23</v>
      </c>
      <c r="F2516">
        <v>4049851</v>
      </c>
      <c r="G2516" t="s">
        <v>252</v>
      </c>
      <c r="H2516">
        <v>5</v>
      </c>
      <c r="I2516">
        <v>0</v>
      </c>
      <c r="J2516">
        <v>0</v>
      </c>
      <c r="K2516" s="91"/>
      <c r="M2516"/>
    </row>
    <row r="2517" spans="1:13" hidden="1" x14ac:dyDescent="0.25">
      <c r="A2517" t="s">
        <v>73</v>
      </c>
      <c r="B2517" t="s">
        <v>18</v>
      </c>
      <c r="C2517" s="2">
        <v>45655</v>
      </c>
      <c r="D2517" s="91">
        <v>5</v>
      </c>
      <c r="E2517" t="s">
        <v>23</v>
      </c>
      <c r="F2517">
        <v>4049876</v>
      </c>
      <c r="G2517" t="s">
        <v>252</v>
      </c>
      <c r="H2517">
        <v>5</v>
      </c>
      <c r="I2517">
        <v>0</v>
      </c>
      <c r="J2517">
        <v>0</v>
      </c>
      <c r="K2517" s="91"/>
      <c r="M2517"/>
    </row>
    <row r="2518" spans="1:13" hidden="1" x14ac:dyDescent="0.25">
      <c r="A2518" t="s">
        <v>73</v>
      </c>
      <c r="B2518" t="s">
        <v>18</v>
      </c>
      <c r="C2518" s="2">
        <v>45655</v>
      </c>
      <c r="D2518" s="91">
        <v>5</v>
      </c>
      <c r="E2518" t="s">
        <v>23</v>
      </c>
      <c r="F2518">
        <v>4049878</v>
      </c>
      <c r="G2518" t="s">
        <v>252</v>
      </c>
      <c r="H2518">
        <v>5</v>
      </c>
      <c r="I2518">
        <v>0</v>
      </c>
      <c r="J2518">
        <v>0</v>
      </c>
      <c r="K2518" s="91"/>
      <c r="M2518"/>
    </row>
    <row r="2519" spans="1:13" hidden="1" x14ac:dyDescent="0.25">
      <c r="A2519" t="s">
        <v>73</v>
      </c>
      <c r="B2519" t="s">
        <v>18</v>
      </c>
      <c r="C2519" s="2">
        <v>45655</v>
      </c>
      <c r="D2519" s="91">
        <v>5</v>
      </c>
      <c r="E2519" t="s">
        <v>23</v>
      </c>
      <c r="F2519">
        <v>4049880</v>
      </c>
      <c r="G2519" t="s">
        <v>252</v>
      </c>
      <c r="H2519">
        <v>5</v>
      </c>
      <c r="I2519">
        <v>0</v>
      </c>
      <c r="J2519">
        <v>0</v>
      </c>
      <c r="K2519" s="91"/>
      <c r="M2519"/>
    </row>
    <row r="2520" spans="1:13" hidden="1" x14ac:dyDescent="0.25">
      <c r="A2520" t="s">
        <v>73</v>
      </c>
      <c r="B2520" t="s">
        <v>133</v>
      </c>
      <c r="C2520" s="2">
        <v>45655</v>
      </c>
      <c r="D2520" s="91">
        <v>5</v>
      </c>
      <c r="E2520" t="s">
        <v>23</v>
      </c>
      <c r="F2520">
        <v>4049881</v>
      </c>
      <c r="G2520" t="s">
        <v>252</v>
      </c>
      <c r="H2520">
        <v>5</v>
      </c>
      <c r="I2520">
        <v>0</v>
      </c>
      <c r="J2520">
        <v>0</v>
      </c>
      <c r="K2520" s="91"/>
      <c r="M2520"/>
    </row>
    <row r="2521" spans="1:13" hidden="1" x14ac:dyDescent="0.25">
      <c r="A2521" t="s">
        <v>44</v>
      </c>
      <c r="B2521" t="s">
        <v>18</v>
      </c>
      <c r="C2521" s="2">
        <v>45655</v>
      </c>
      <c r="D2521" s="91">
        <v>0</v>
      </c>
      <c r="E2521" t="s">
        <v>20</v>
      </c>
      <c r="F2521">
        <v>4049888</v>
      </c>
      <c r="G2521" t="s">
        <v>252</v>
      </c>
      <c r="H2521">
        <v>3.75</v>
      </c>
      <c r="I2521">
        <v>1</v>
      </c>
      <c r="J2521">
        <v>3.75</v>
      </c>
      <c r="K2521" s="91"/>
      <c r="M2521"/>
    </row>
    <row r="2522" spans="1:13" hidden="1" x14ac:dyDescent="0.25">
      <c r="A2522" t="s">
        <v>44</v>
      </c>
      <c r="B2522" t="s">
        <v>18</v>
      </c>
      <c r="C2522" s="2">
        <v>45655</v>
      </c>
      <c r="D2522" s="91">
        <v>3.75</v>
      </c>
      <c r="E2522" t="s">
        <v>20</v>
      </c>
      <c r="F2522">
        <v>4049889</v>
      </c>
      <c r="G2522" t="s">
        <v>252</v>
      </c>
      <c r="H2522">
        <v>3.75</v>
      </c>
      <c r="I2522">
        <v>0</v>
      </c>
      <c r="J2522">
        <v>0</v>
      </c>
      <c r="K2522" s="91"/>
      <c r="M2522"/>
    </row>
    <row r="2523" spans="1:13" x14ac:dyDescent="0.25">
      <c r="K2523" s="91"/>
      <c r="M2523"/>
    </row>
    <row r="2524" spans="1:13" x14ac:dyDescent="0.25">
      <c r="K2524" s="91"/>
      <c r="M2524"/>
    </row>
    <row r="2525" spans="1:13" x14ac:dyDescent="0.25">
      <c r="K2525" s="91"/>
      <c r="M2525"/>
    </row>
    <row r="2526" spans="1:13" x14ac:dyDescent="0.25">
      <c r="K2526" s="91"/>
      <c r="M2526"/>
    </row>
    <row r="2527" spans="1:13" x14ac:dyDescent="0.25">
      <c r="K2527" s="91"/>
      <c r="M2527"/>
    </row>
    <row r="2528" spans="1:13" x14ac:dyDescent="0.25">
      <c r="K2528" s="91"/>
      <c r="M2528"/>
    </row>
    <row r="2529" spans="11:13" x14ac:dyDescent="0.25">
      <c r="K2529" s="91"/>
      <c r="M2529"/>
    </row>
    <row r="2530" spans="11:13" x14ac:dyDescent="0.25">
      <c r="K2530" s="91"/>
      <c r="M2530"/>
    </row>
    <row r="2531" spans="11:13" x14ac:dyDescent="0.25">
      <c r="K2531" s="91"/>
      <c r="M2531"/>
    </row>
    <row r="2532" spans="11:13" x14ac:dyDescent="0.25">
      <c r="K2532" s="91"/>
      <c r="M2532"/>
    </row>
    <row r="2533" spans="11:13" x14ac:dyDescent="0.25">
      <c r="K2533" s="91"/>
      <c r="M2533"/>
    </row>
    <row r="2534" spans="11:13" x14ac:dyDescent="0.25">
      <c r="K2534" s="91"/>
      <c r="M2534"/>
    </row>
    <row r="2535" spans="11:13" x14ac:dyDescent="0.25">
      <c r="K2535" s="91"/>
      <c r="M2535"/>
    </row>
    <row r="2536" spans="11:13" x14ac:dyDescent="0.25">
      <c r="K2536" s="91"/>
      <c r="M2536"/>
    </row>
    <row r="2537" spans="11:13" x14ac:dyDescent="0.25">
      <c r="K2537" s="91"/>
      <c r="M2537"/>
    </row>
    <row r="2538" spans="11:13" x14ac:dyDescent="0.25">
      <c r="K2538" s="91"/>
      <c r="M2538"/>
    </row>
    <row r="2539" spans="11:13" x14ac:dyDescent="0.25">
      <c r="K2539" s="91"/>
      <c r="M2539"/>
    </row>
    <row r="2540" spans="11:13" x14ac:dyDescent="0.25">
      <c r="K2540" s="91"/>
      <c r="M2540"/>
    </row>
    <row r="2541" spans="11:13" x14ac:dyDescent="0.25">
      <c r="K2541" s="91"/>
      <c r="M2541"/>
    </row>
    <row r="2542" spans="11:13" x14ac:dyDescent="0.25">
      <c r="K2542" s="91"/>
      <c r="M2542"/>
    </row>
    <row r="2543" spans="11:13" x14ac:dyDescent="0.25">
      <c r="K2543" s="91"/>
      <c r="M2543"/>
    </row>
    <row r="2544" spans="11:13" x14ac:dyDescent="0.25">
      <c r="K2544" s="91"/>
      <c r="M2544"/>
    </row>
    <row r="2545" spans="11:13" x14ac:dyDescent="0.25">
      <c r="K2545" s="91"/>
      <c r="M2545"/>
    </row>
    <row r="2546" spans="11:13" x14ac:dyDescent="0.25">
      <c r="K2546" s="91"/>
      <c r="M2546"/>
    </row>
    <row r="2547" spans="11:13" x14ac:dyDescent="0.25">
      <c r="K2547" s="91"/>
      <c r="M2547"/>
    </row>
    <row r="2548" spans="11:13" x14ac:dyDescent="0.25">
      <c r="K2548" s="91"/>
      <c r="M2548"/>
    </row>
    <row r="2549" spans="11:13" x14ac:dyDescent="0.25">
      <c r="K2549" s="91"/>
      <c r="M2549"/>
    </row>
    <row r="2550" spans="11:13" x14ac:dyDescent="0.25">
      <c r="K2550" s="91"/>
      <c r="M2550"/>
    </row>
    <row r="2551" spans="11:13" x14ac:dyDescent="0.25">
      <c r="K2551" s="91"/>
      <c r="M2551"/>
    </row>
    <row r="2552" spans="11:13" x14ac:dyDescent="0.25">
      <c r="K2552" s="91"/>
      <c r="M2552"/>
    </row>
    <row r="2553" spans="11:13" x14ac:dyDescent="0.25">
      <c r="K2553" s="91"/>
      <c r="M2553"/>
    </row>
    <row r="2554" spans="11:13" x14ac:dyDescent="0.25">
      <c r="K2554" s="91"/>
      <c r="M2554"/>
    </row>
    <row r="2555" spans="11:13" x14ac:dyDescent="0.25">
      <c r="K2555" s="91"/>
      <c r="M2555"/>
    </row>
    <row r="2556" spans="11:13" x14ac:dyDescent="0.25">
      <c r="K2556" s="91"/>
      <c r="M2556"/>
    </row>
    <row r="2557" spans="11:13" x14ac:dyDescent="0.25">
      <c r="K2557" s="91"/>
      <c r="M2557"/>
    </row>
    <row r="2558" spans="11:13" x14ac:dyDescent="0.25">
      <c r="K2558" s="91"/>
      <c r="M2558"/>
    </row>
    <row r="2559" spans="11:13" x14ac:dyDescent="0.25">
      <c r="K2559" s="91"/>
      <c r="M2559"/>
    </row>
    <row r="2560" spans="11:13" x14ac:dyDescent="0.25">
      <c r="K2560" s="91"/>
      <c r="M2560"/>
    </row>
    <row r="2561" spans="11:13" x14ac:dyDescent="0.25">
      <c r="K2561" s="91"/>
      <c r="M2561"/>
    </row>
    <row r="2562" spans="11:13" x14ac:dyDescent="0.25">
      <c r="K2562" s="91"/>
      <c r="M2562"/>
    </row>
    <row r="2563" spans="11:13" x14ac:dyDescent="0.25">
      <c r="K2563" s="91"/>
      <c r="M2563"/>
    </row>
    <row r="2564" spans="11:13" x14ac:dyDescent="0.25">
      <c r="K2564" s="91"/>
      <c r="M2564"/>
    </row>
    <row r="2565" spans="11:13" x14ac:dyDescent="0.25">
      <c r="K2565" s="91"/>
      <c r="M2565"/>
    </row>
    <row r="2566" spans="11:13" x14ac:dyDescent="0.25">
      <c r="K2566" s="91"/>
      <c r="M2566"/>
    </row>
    <row r="2567" spans="11:13" x14ac:dyDescent="0.25">
      <c r="K2567" s="91"/>
      <c r="M2567"/>
    </row>
    <row r="2568" spans="11:13" x14ac:dyDescent="0.25">
      <c r="K2568" s="91"/>
      <c r="M2568"/>
    </row>
    <row r="2569" spans="11:13" x14ac:dyDescent="0.25">
      <c r="K2569" s="91"/>
      <c r="M2569"/>
    </row>
    <row r="2570" spans="11:13" x14ac:dyDescent="0.25">
      <c r="K2570" s="91"/>
      <c r="M2570"/>
    </row>
    <row r="2571" spans="11:13" x14ac:dyDescent="0.25">
      <c r="K2571" s="91"/>
      <c r="M2571"/>
    </row>
    <row r="2572" spans="11:13" x14ac:dyDescent="0.25">
      <c r="K2572" s="91"/>
      <c r="M2572"/>
    </row>
    <row r="2573" spans="11:13" x14ac:dyDescent="0.25">
      <c r="K2573" s="91"/>
      <c r="M2573"/>
    </row>
    <row r="2574" spans="11:13" x14ac:dyDescent="0.25">
      <c r="K2574" s="91"/>
      <c r="M2574"/>
    </row>
    <row r="2575" spans="11:13" x14ac:dyDescent="0.25">
      <c r="K2575" s="91"/>
      <c r="M2575"/>
    </row>
    <row r="2576" spans="11:13" x14ac:dyDescent="0.25">
      <c r="K2576" s="91"/>
      <c r="M2576"/>
    </row>
    <row r="2577" spans="11:13" x14ac:dyDescent="0.25">
      <c r="K2577" s="91"/>
      <c r="M2577"/>
    </row>
    <row r="2578" spans="11:13" x14ac:dyDescent="0.25">
      <c r="K2578" s="91"/>
      <c r="M2578"/>
    </row>
    <row r="2579" spans="11:13" x14ac:dyDescent="0.25">
      <c r="K2579" s="91"/>
      <c r="M2579"/>
    </row>
    <row r="2580" spans="11:13" x14ac:dyDescent="0.25">
      <c r="K2580" s="91"/>
      <c r="M2580"/>
    </row>
    <row r="2581" spans="11:13" x14ac:dyDescent="0.25">
      <c r="K2581" s="91"/>
      <c r="M2581"/>
    </row>
    <row r="2582" spans="11:13" x14ac:dyDescent="0.25">
      <c r="K2582" s="91"/>
      <c r="M2582"/>
    </row>
    <row r="2583" spans="11:13" x14ac:dyDescent="0.25">
      <c r="K2583" s="91"/>
      <c r="M2583"/>
    </row>
    <row r="2584" spans="11:13" x14ac:dyDescent="0.25">
      <c r="K2584" s="91"/>
      <c r="M2584"/>
    </row>
    <row r="2585" spans="11:13" x14ac:dyDescent="0.25">
      <c r="K2585" s="91"/>
      <c r="M2585"/>
    </row>
    <row r="2586" spans="11:13" x14ac:dyDescent="0.25">
      <c r="K2586" s="91"/>
      <c r="M2586"/>
    </row>
    <row r="2587" spans="11:13" x14ac:dyDescent="0.25">
      <c r="K2587" s="91"/>
      <c r="M2587"/>
    </row>
    <row r="2588" spans="11:13" x14ac:dyDescent="0.25">
      <c r="K2588" s="91"/>
      <c r="M2588"/>
    </row>
    <row r="2589" spans="11:13" x14ac:dyDescent="0.25">
      <c r="K2589" s="91"/>
      <c r="M2589"/>
    </row>
    <row r="2590" spans="11:13" x14ac:dyDescent="0.25">
      <c r="K2590" s="91"/>
      <c r="M2590"/>
    </row>
    <row r="2591" spans="11:13" x14ac:dyDescent="0.25">
      <c r="K2591" s="91"/>
      <c r="M2591"/>
    </row>
    <row r="2592" spans="11:13" x14ac:dyDescent="0.25">
      <c r="K2592" s="91"/>
      <c r="M2592"/>
    </row>
    <row r="2593" spans="11:13" x14ac:dyDescent="0.25">
      <c r="K2593" s="91"/>
      <c r="M2593"/>
    </row>
    <row r="2594" spans="11:13" x14ac:dyDescent="0.25">
      <c r="K2594" s="91"/>
      <c r="M2594"/>
    </row>
    <row r="2595" spans="11:13" x14ac:dyDescent="0.25">
      <c r="K2595" s="91"/>
      <c r="M2595"/>
    </row>
    <row r="2596" spans="11:13" x14ac:dyDescent="0.25">
      <c r="K2596" s="91"/>
      <c r="M2596"/>
    </row>
    <row r="2597" spans="11:13" x14ac:dyDescent="0.25">
      <c r="K2597" s="91"/>
      <c r="M2597"/>
    </row>
    <row r="2598" spans="11:13" x14ac:dyDescent="0.25">
      <c r="K2598" s="91"/>
      <c r="M2598"/>
    </row>
    <row r="2599" spans="11:13" x14ac:dyDescent="0.25">
      <c r="K2599" s="91"/>
      <c r="M2599"/>
    </row>
    <row r="2600" spans="11:13" x14ac:dyDescent="0.25">
      <c r="K2600" s="91"/>
      <c r="M2600"/>
    </row>
    <row r="2601" spans="11:13" x14ac:dyDescent="0.25">
      <c r="K2601" s="91"/>
      <c r="M2601"/>
    </row>
    <row r="2602" spans="11:13" x14ac:dyDescent="0.25">
      <c r="K2602" s="91"/>
      <c r="M2602"/>
    </row>
    <row r="2603" spans="11:13" x14ac:dyDescent="0.25">
      <c r="K2603" s="91"/>
      <c r="M2603"/>
    </row>
    <row r="2604" spans="11:13" x14ac:dyDescent="0.25">
      <c r="K2604" s="91"/>
      <c r="M2604"/>
    </row>
    <row r="2605" spans="11:13" x14ac:dyDescent="0.25">
      <c r="K2605" s="91"/>
      <c r="M2605"/>
    </row>
    <row r="2606" spans="11:13" x14ac:dyDescent="0.25">
      <c r="K2606" s="91"/>
      <c r="M2606"/>
    </row>
    <row r="2607" spans="11:13" x14ac:dyDescent="0.25">
      <c r="K2607" s="91"/>
      <c r="M2607"/>
    </row>
    <row r="2608" spans="11:13" x14ac:dyDescent="0.25">
      <c r="K2608" s="91"/>
      <c r="M2608"/>
    </row>
    <row r="2609" spans="11:13" x14ac:dyDescent="0.25">
      <c r="K2609" s="91"/>
      <c r="M2609"/>
    </row>
    <row r="2610" spans="11:13" x14ac:dyDescent="0.25">
      <c r="K2610" s="91"/>
      <c r="M2610"/>
    </row>
    <row r="2611" spans="11:13" x14ac:dyDescent="0.25">
      <c r="K2611" s="91"/>
      <c r="M2611"/>
    </row>
    <row r="2612" spans="11:13" x14ac:dyDescent="0.25">
      <c r="K2612" s="91"/>
      <c r="M2612"/>
    </row>
    <row r="2613" spans="11:13" x14ac:dyDescent="0.25">
      <c r="K2613" s="91"/>
      <c r="M2613"/>
    </row>
    <row r="2614" spans="11:13" x14ac:dyDescent="0.25">
      <c r="K2614" s="91"/>
      <c r="M2614"/>
    </row>
    <row r="2615" spans="11:13" x14ac:dyDescent="0.25">
      <c r="K2615" s="91"/>
      <c r="M2615"/>
    </row>
    <row r="2616" spans="11:13" x14ac:dyDescent="0.25">
      <c r="K2616" s="91"/>
      <c r="M2616"/>
    </row>
    <row r="2617" spans="11:13" x14ac:dyDescent="0.25">
      <c r="K2617" s="91"/>
      <c r="M2617"/>
    </row>
    <row r="2618" spans="11:13" x14ac:dyDescent="0.25">
      <c r="K2618" s="91"/>
      <c r="M2618"/>
    </row>
    <row r="2619" spans="11:13" x14ac:dyDescent="0.25">
      <c r="K2619" s="91"/>
      <c r="M2619"/>
    </row>
    <row r="2620" spans="11:13" x14ac:dyDescent="0.25">
      <c r="K2620" s="91"/>
      <c r="M2620"/>
    </row>
    <row r="2621" spans="11:13" x14ac:dyDescent="0.25">
      <c r="K2621" s="91"/>
      <c r="M2621"/>
    </row>
    <row r="2622" spans="11:13" x14ac:dyDescent="0.25">
      <c r="K2622" s="91"/>
      <c r="M2622"/>
    </row>
    <row r="2623" spans="11:13" x14ac:dyDescent="0.25">
      <c r="K2623" s="91"/>
      <c r="M2623"/>
    </row>
    <row r="2624" spans="11:13" x14ac:dyDescent="0.25">
      <c r="K2624" s="91"/>
      <c r="M2624"/>
    </row>
    <row r="2625" spans="11:13" x14ac:dyDescent="0.25">
      <c r="K2625" s="91"/>
      <c r="M2625"/>
    </row>
    <row r="2626" spans="11:13" x14ac:dyDescent="0.25">
      <c r="K2626" s="91"/>
      <c r="M2626"/>
    </row>
    <row r="2627" spans="11:13" x14ac:dyDescent="0.25">
      <c r="K2627" s="91"/>
      <c r="M2627"/>
    </row>
    <row r="2628" spans="11:13" x14ac:dyDescent="0.25">
      <c r="K2628" s="91"/>
      <c r="M2628"/>
    </row>
    <row r="2629" spans="11:13" x14ac:dyDescent="0.25">
      <c r="K2629" s="91"/>
      <c r="M2629"/>
    </row>
    <row r="2630" spans="11:13" x14ac:dyDescent="0.25">
      <c r="K2630" s="91"/>
      <c r="M2630"/>
    </row>
    <row r="2631" spans="11:13" x14ac:dyDescent="0.25">
      <c r="K2631" s="91"/>
      <c r="M2631"/>
    </row>
    <row r="2632" spans="11:13" x14ac:dyDescent="0.25">
      <c r="K2632" s="91"/>
      <c r="M2632"/>
    </row>
    <row r="2633" spans="11:13" x14ac:dyDescent="0.25">
      <c r="K2633" s="91"/>
      <c r="M2633"/>
    </row>
    <row r="2634" spans="11:13" x14ac:dyDescent="0.25">
      <c r="K2634" s="91"/>
      <c r="M2634"/>
    </row>
    <row r="2635" spans="11:13" x14ac:dyDescent="0.25">
      <c r="K2635" s="91"/>
      <c r="M2635"/>
    </row>
    <row r="2636" spans="11:13" x14ac:dyDescent="0.25">
      <c r="K2636" s="91"/>
      <c r="M2636"/>
    </row>
    <row r="2637" spans="11:13" x14ac:dyDescent="0.25">
      <c r="K2637" s="91"/>
      <c r="M2637"/>
    </row>
    <row r="2638" spans="11:13" x14ac:dyDescent="0.25">
      <c r="K2638" s="91"/>
      <c r="M2638"/>
    </row>
    <row r="2639" spans="11:13" x14ac:dyDescent="0.25">
      <c r="K2639" s="91"/>
      <c r="M2639"/>
    </row>
    <row r="2640" spans="11:13" x14ac:dyDescent="0.25">
      <c r="K2640" s="91"/>
      <c r="M2640"/>
    </row>
    <row r="2641" spans="11:13" x14ac:dyDescent="0.25">
      <c r="K2641" s="91"/>
      <c r="M2641"/>
    </row>
    <row r="2642" spans="11:13" x14ac:dyDescent="0.25">
      <c r="K2642" s="91"/>
      <c r="M2642"/>
    </row>
    <row r="2643" spans="11:13" x14ac:dyDescent="0.25">
      <c r="K2643" s="91"/>
      <c r="M2643"/>
    </row>
    <row r="2644" spans="11:13" x14ac:dyDescent="0.25">
      <c r="K2644" s="91"/>
      <c r="M2644"/>
    </row>
    <row r="2645" spans="11:13" x14ac:dyDescent="0.25">
      <c r="K2645" s="91"/>
      <c r="M2645"/>
    </row>
    <row r="2646" spans="11:13" x14ac:dyDescent="0.25">
      <c r="K2646" s="91"/>
      <c r="M2646"/>
    </row>
    <row r="2647" spans="11:13" x14ac:dyDescent="0.25">
      <c r="K2647" s="91"/>
      <c r="M2647"/>
    </row>
    <row r="2648" spans="11:13" x14ac:dyDescent="0.25">
      <c r="K2648" s="91"/>
      <c r="M2648"/>
    </row>
    <row r="2649" spans="11:13" x14ac:dyDescent="0.25">
      <c r="K2649" s="91"/>
      <c r="M2649"/>
    </row>
    <row r="2650" spans="11:13" x14ac:dyDescent="0.25">
      <c r="K2650" s="91"/>
      <c r="M2650"/>
    </row>
    <row r="2651" spans="11:13" x14ac:dyDescent="0.25">
      <c r="K2651" s="91"/>
      <c r="M2651"/>
    </row>
    <row r="2652" spans="11:13" x14ac:dyDescent="0.25">
      <c r="K2652" s="91"/>
      <c r="M2652"/>
    </row>
    <row r="2653" spans="11:13" x14ac:dyDescent="0.25">
      <c r="K2653" s="91"/>
      <c r="M2653"/>
    </row>
    <row r="2654" spans="11:13" x14ac:dyDescent="0.25">
      <c r="K2654" s="91"/>
      <c r="M2654"/>
    </row>
    <row r="2655" spans="11:13" x14ac:dyDescent="0.25">
      <c r="K2655" s="91"/>
      <c r="M2655"/>
    </row>
    <row r="2656" spans="11:13" x14ac:dyDescent="0.25">
      <c r="K2656" s="91"/>
      <c r="M2656"/>
    </row>
    <row r="2657" spans="11:13" x14ac:dyDescent="0.25">
      <c r="K2657" s="91"/>
      <c r="M2657"/>
    </row>
    <row r="2658" spans="11:13" x14ac:dyDescent="0.25">
      <c r="K2658" s="91"/>
      <c r="M2658"/>
    </row>
    <row r="2659" spans="11:13" x14ac:dyDescent="0.25">
      <c r="K2659" s="91"/>
      <c r="M2659"/>
    </row>
    <row r="2660" spans="11:13" x14ac:dyDescent="0.25">
      <c r="K2660" s="91"/>
      <c r="M2660"/>
    </row>
    <row r="2661" spans="11:13" x14ac:dyDescent="0.25">
      <c r="K2661" s="91"/>
      <c r="M2661"/>
    </row>
    <row r="2662" spans="11:13" x14ac:dyDescent="0.25">
      <c r="K2662" s="91"/>
      <c r="M2662"/>
    </row>
    <row r="2663" spans="11:13" x14ac:dyDescent="0.25">
      <c r="K2663" s="91"/>
      <c r="M2663"/>
    </row>
    <row r="2664" spans="11:13" x14ac:dyDescent="0.25">
      <c r="K2664" s="91"/>
      <c r="M2664"/>
    </row>
    <row r="2665" spans="11:13" x14ac:dyDescent="0.25">
      <c r="K2665" s="91"/>
      <c r="M2665"/>
    </row>
    <row r="2666" spans="11:13" x14ac:dyDescent="0.25">
      <c r="K2666" s="91"/>
      <c r="M2666"/>
    </row>
    <row r="2667" spans="11:13" x14ac:dyDescent="0.25">
      <c r="K2667" s="91"/>
      <c r="M2667"/>
    </row>
    <row r="2668" spans="11:13" x14ac:dyDescent="0.25">
      <c r="K2668" s="91"/>
      <c r="M2668"/>
    </row>
    <row r="2669" spans="11:13" x14ac:dyDescent="0.25">
      <c r="K2669" s="91"/>
      <c r="M2669"/>
    </row>
    <row r="2670" spans="11:13" x14ac:dyDescent="0.25">
      <c r="K2670" s="91"/>
      <c r="M2670"/>
    </row>
    <row r="2671" spans="11:13" x14ac:dyDescent="0.25">
      <c r="K2671" s="91"/>
      <c r="M2671"/>
    </row>
    <row r="2672" spans="11:13" x14ac:dyDescent="0.25">
      <c r="K2672" s="91"/>
      <c r="M2672"/>
    </row>
    <row r="2673" spans="11:13" x14ac:dyDescent="0.25">
      <c r="K2673" s="91"/>
      <c r="M2673"/>
    </row>
    <row r="2674" spans="11:13" x14ac:dyDescent="0.25">
      <c r="K2674" s="91"/>
      <c r="M2674"/>
    </row>
    <row r="2675" spans="11:13" x14ac:dyDescent="0.25">
      <c r="K2675" s="91"/>
      <c r="M2675"/>
    </row>
    <row r="2676" spans="11:13" x14ac:dyDescent="0.25">
      <c r="K2676" s="91"/>
      <c r="M2676"/>
    </row>
    <row r="2677" spans="11:13" x14ac:dyDescent="0.25">
      <c r="K2677" s="91"/>
      <c r="M2677"/>
    </row>
    <row r="2678" spans="11:13" x14ac:dyDescent="0.25">
      <c r="K2678" s="91"/>
      <c r="M2678"/>
    </row>
    <row r="2679" spans="11:13" x14ac:dyDescent="0.25">
      <c r="K2679" s="91"/>
      <c r="M2679"/>
    </row>
    <row r="2680" spans="11:13" x14ac:dyDescent="0.25">
      <c r="K2680" s="91"/>
      <c r="M2680"/>
    </row>
    <row r="2681" spans="11:13" x14ac:dyDescent="0.25">
      <c r="K2681" s="91"/>
      <c r="M2681"/>
    </row>
    <row r="2682" spans="11:13" x14ac:dyDescent="0.25">
      <c r="K2682" s="91"/>
      <c r="M2682"/>
    </row>
    <row r="2683" spans="11:13" x14ac:dyDescent="0.25">
      <c r="K2683" s="91"/>
      <c r="M2683"/>
    </row>
    <row r="2684" spans="11:13" x14ac:dyDescent="0.25">
      <c r="K2684" s="91"/>
      <c r="M2684"/>
    </row>
    <row r="2685" spans="11:13" x14ac:dyDescent="0.25">
      <c r="K2685" s="91"/>
      <c r="M2685"/>
    </row>
    <row r="2686" spans="11:13" x14ac:dyDescent="0.25">
      <c r="K2686" s="91"/>
      <c r="M2686"/>
    </row>
    <row r="2687" spans="11:13" x14ac:dyDescent="0.25">
      <c r="K2687" s="91"/>
      <c r="M2687"/>
    </row>
    <row r="2688" spans="11:13" x14ac:dyDescent="0.25">
      <c r="K2688" s="91"/>
      <c r="M2688"/>
    </row>
    <row r="2689" spans="11:13" x14ac:dyDescent="0.25">
      <c r="K2689" s="91"/>
      <c r="M2689"/>
    </row>
    <row r="2690" spans="11:13" x14ac:dyDescent="0.25">
      <c r="K2690" s="91"/>
      <c r="M2690"/>
    </row>
    <row r="2691" spans="11:13" x14ac:dyDescent="0.25">
      <c r="K2691" s="91"/>
      <c r="M2691"/>
    </row>
    <row r="2692" spans="11:13" x14ac:dyDescent="0.25">
      <c r="K2692" s="91"/>
      <c r="M2692"/>
    </row>
    <row r="2693" spans="11:13" x14ac:dyDescent="0.25">
      <c r="K2693" s="91"/>
      <c r="M2693"/>
    </row>
    <row r="2694" spans="11:13" x14ac:dyDescent="0.25">
      <c r="K2694" s="91"/>
      <c r="M2694"/>
    </row>
    <row r="2695" spans="11:13" x14ac:dyDescent="0.25">
      <c r="K2695" s="91"/>
      <c r="M2695"/>
    </row>
    <row r="2696" spans="11:13" x14ac:dyDescent="0.25">
      <c r="K2696" s="91"/>
      <c r="M2696"/>
    </row>
    <row r="2697" spans="11:13" x14ac:dyDescent="0.25">
      <c r="K2697" s="91"/>
      <c r="M2697"/>
    </row>
    <row r="2698" spans="11:13" x14ac:dyDescent="0.25">
      <c r="K2698" s="91"/>
      <c r="M2698"/>
    </row>
    <row r="2699" spans="11:13" x14ac:dyDescent="0.25">
      <c r="K2699" s="91"/>
      <c r="M2699"/>
    </row>
    <row r="2700" spans="11:13" x14ac:dyDescent="0.25">
      <c r="K2700" s="91"/>
      <c r="M2700"/>
    </row>
    <row r="2701" spans="11:13" x14ac:dyDescent="0.25">
      <c r="K2701" s="91"/>
      <c r="M2701"/>
    </row>
    <row r="2702" spans="11:13" x14ac:dyDescent="0.25">
      <c r="K2702" s="91"/>
      <c r="M2702"/>
    </row>
    <row r="2703" spans="11:13" x14ac:dyDescent="0.25">
      <c r="K2703" s="91"/>
      <c r="M2703"/>
    </row>
    <row r="2704" spans="11:13" x14ac:dyDescent="0.25">
      <c r="K2704" s="91"/>
      <c r="M2704"/>
    </row>
    <row r="2705" spans="11:13" x14ac:dyDescent="0.25">
      <c r="K2705" s="91"/>
      <c r="M2705"/>
    </row>
    <row r="2706" spans="11:13" x14ac:dyDescent="0.25">
      <c r="K2706" s="91"/>
      <c r="M2706"/>
    </row>
    <row r="2707" spans="11:13" x14ac:dyDescent="0.25">
      <c r="K2707" s="91"/>
      <c r="M2707"/>
    </row>
    <row r="2708" spans="11:13" x14ac:dyDescent="0.25">
      <c r="K2708" s="91"/>
      <c r="M2708"/>
    </row>
    <row r="2709" spans="11:13" x14ac:dyDescent="0.25">
      <c r="K2709" s="91"/>
      <c r="M2709"/>
    </row>
    <row r="2710" spans="11:13" x14ac:dyDescent="0.25">
      <c r="K2710" s="91"/>
      <c r="M2710"/>
    </row>
    <row r="2711" spans="11:13" x14ac:dyDescent="0.25">
      <c r="K2711" s="91"/>
      <c r="M2711"/>
    </row>
    <row r="2712" spans="11:13" x14ac:dyDescent="0.25">
      <c r="K2712" s="91"/>
      <c r="M2712"/>
    </row>
    <row r="2713" spans="11:13" x14ac:dyDescent="0.25">
      <c r="K2713" s="91"/>
      <c r="M2713"/>
    </row>
    <row r="2714" spans="11:13" x14ac:dyDescent="0.25">
      <c r="K2714" s="91"/>
      <c r="M2714"/>
    </row>
    <row r="2715" spans="11:13" x14ac:dyDescent="0.25">
      <c r="K2715" s="91"/>
      <c r="M2715"/>
    </row>
    <row r="2716" spans="11:13" x14ac:dyDescent="0.25">
      <c r="K2716" s="91"/>
      <c r="M2716"/>
    </row>
    <row r="2717" spans="11:13" x14ac:dyDescent="0.25">
      <c r="K2717" s="91"/>
      <c r="M2717"/>
    </row>
    <row r="2718" spans="11:13" x14ac:dyDescent="0.25">
      <c r="K2718" s="91"/>
      <c r="M2718"/>
    </row>
    <row r="2719" spans="11:13" x14ac:dyDescent="0.25">
      <c r="K2719" s="91"/>
      <c r="M2719"/>
    </row>
    <row r="2720" spans="11:13" x14ac:dyDescent="0.25">
      <c r="K2720" s="91"/>
      <c r="M2720"/>
    </row>
    <row r="2721" spans="11:13" x14ac:dyDescent="0.25">
      <c r="K2721" s="91"/>
      <c r="M2721"/>
    </row>
    <row r="2722" spans="11:13" x14ac:dyDescent="0.25">
      <c r="K2722" s="91"/>
      <c r="M2722"/>
    </row>
    <row r="2723" spans="11:13" x14ac:dyDescent="0.25">
      <c r="K2723" s="91"/>
      <c r="M2723"/>
    </row>
    <row r="2724" spans="11:13" x14ac:dyDescent="0.25">
      <c r="K2724" s="91"/>
      <c r="M2724"/>
    </row>
    <row r="2725" spans="11:13" x14ac:dyDescent="0.25">
      <c r="K2725" s="91"/>
      <c r="M2725"/>
    </row>
    <row r="2726" spans="11:13" x14ac:dyDescent="0.25">
      <c r="K2726" s="91"/>
      <c r="M2726"/>
    </row>
    <row r="2727" spans="11:13" x14ac:dyDescent="0.25">
      <c r="K2727" s="91"/>
      <c r="M2727"/>
    </row>
    <row r="2728" spans="11:13" x14ac:dyDescent="0.25">
      <c r="K2728" s="91"/>
      <c r="M2728"/>
    </row>
    <row r="2729" spans="11:13" x14ac:dyDescent="0.25">
      <c r="K2729" s="91"/>
      <c r="M2729"/>
    </row>
    <row r="2730" spans="11:13" x14ac:dyDescent="0.25">
      <c r="K2730" s="91"/>
      <c r="M2730"/>
    </row>
    <row r="2731" spans="11:13" x14ac:dyDescent="0.25">
      <c r="K2731" s="91"/>
      <c r="M2731"/>
    </row>
    <row r="2732" spans="11:13" x14ac:dyDescent="0.25">
      <c r="K2732" s="91"/>
      <c r="M2732"/>
    </row>
    <row r="2733" spans="11:13" x14ac:dyDescent="0.25">
      <c r="K2733" s="91"/>
      <c r="M2733"/>
    </row>
    <row r="2734" spans="11:13" x14ac:dyDescent="0.25">
      <c r="K2734" s="91"/>
      <c r="M2734"/>
    </row>
    <row r="2735" spans="11:13" x14ac:dyDescent="0.25">
      <c r="K2735" s="91"/>
      <c r="M2735"/>
    </row>
    <row r="2736" spans="11:13" x14ac:dyDescent="0.25">
      <c r="K2736" s="91"/>
      <c r="M2736"/>
    </row>
    <row r="2737" spans="11:13" x14ac:dyDescent="0.25">
      <c r="K2737" s="91"/>
      <c r="M2737"/>
    </row>
    <row r="2738" spans="11:13" x14ac:dyDescent="0.25">
      <c r="K2738" s="91"/>
      <c r="M2738"/>
    </row>
    <row r="2739" spans="11:13" x14ac:dyDescent="0.25">
      <c r="K2739" s="91"/>
      <c r="M2739"/>
    </row>
    <row r="2740" spans="11:13" x14ac:dyDescent="0.25">
      <c r="K2740" s="91"/>
      <c r="M2740"/>
    </row>
    <row r="2741" spans="11:13" x14ac:dyDescent="0.25">
      <c r="K2741" s="91"/>
      <c r="M2741"/>
    </row>
    <row r="2742" spans="11:13" x14ac:dyDescent="0.25">
      <c r="K2742" s="91"/>
      <c r="M2742"/>
    </row>
    <row r="2743" spans="11:13" x14ac:dyDescent="0.25">
      <c r="K2743" s="91"/>
      <c r="M2743"/>
    </row>
    <row r="2744" spans="11:13" x14ac:dyDescent="0.25">
      <c r="K2744" s="91"/>
      <c r="M2744"/>
    </row>
    <row r="2745" spans="11:13" x14ac:dyDescent="0.25">
      <c r="K2745" s="91"/>
      <c r="M2745"/>
    </row>
    <row r="2746" spans="11:13" x14ac:dyDescent="0.25">
      <c r="K2746" s="91"/>
      <c r="M2746"/>
    </row>
    <row r="2747" spans="11:13" x14ac:dyDescent="0.25">
      <c r="K2747" s="91"/>
      <c r="M2747"/>
    </row>
    <row r="2748" spans="11:13" x14ac:dyDescent="0.25">
      <c r="K2748" s="91"/>
      <c r="M2748"/>
    </row>
    <row r="2749" spans="11:13" x14ac:dyDescent="0.25">
      <c r="K2749" s="91"/>
      <c r="M2749"/>
    </row>
    <row r="2750" spans="11:13" x14ac:dyDescent="0.25">
      <c r="K2750" s="91"/>
      <c r="M2750"/>
    </row>
    <row r="2751" spans="11:13" x14ac:dyDescent="0.25">
      <c r="K2751" s="91"/>
      <c r="M2751"/>
    </row>
    <row r="2752" spans="11:13" x14ac:dyDescent="0.25">
      <c r="K2752" s="91"/>
      <c r="M2752"/>
    </row>
    <row r="2753" spans="11:13" x14ac:dyDescent="0.25">
      <c r="K2753" s="91"/>
      <c r="M2753"/>
    </row>
    <row r="2754" spans="11:13" x14ac:dyDescent="0.25">
      <c r="K2754" s="91"/>
      <c r="M2754"/>
    </row>
    <row r="2755" spans="11:13" x14ac:dyDescent="0.25">
      <c r="K2755" s="91"/>
      <c r="M2755"/>
    </row>
    <row r="2756" spans="11:13" x14ac:dyDescent="0.25">
      <c r="K2756" s="91"/>
      <c r="M2756"/>
    </row>
    <row r="2757" spans="11:13" x14ac:dyDescent="0.25">
      <c r="K2757" s="91"/>
      <c r="M2757"/>
    </row>
    <row r="2758" spans="11:13" x14ac:dyDescent="0.25">
      <c r="K2758" s="91"/>
      <c r="M2758"/>
    </row>
    <row r="2759" spans="11:13" x14ac:dyDescent="0.25">
      <c r="K2759" s="91"/>
      <c r="M2759"/>
    </row>
    <row r="2760" spans="11:13" x14ac:dyDescent="0.25">
      <c r="K2760" s="91"/>
      <c r="M2760"/>
    </row>
    <row r="2761" spans="11:13" x14ac:dyDescent="0.25">
      <c r="K2761" s="91"/>
      <c r="M2761"/>
    </row>
    <row r="2762" spans="11:13" x14ac:dyDescent="0.25">
      <c r="K2762" s="91"/>
      <c r="M2762"/>
    </row>
    <row r="2763" spans="11:13" x14ac:dyDescent="0.25">
      <c r="K2763" s="91"/>
      <c r="M2763"/>
    </row>
    <row r="2764" spans="11:13" x14ac:dyDescent="0.25">
      <c r="K2764" s="91"/>
      <c r="M2764"/>
    </row>
    <row r="2765" spans="11:13" x14ac:dyDescent="0.25">
      <c r="K2765" s="91"/>
      <c r="M2765"/>
    </row>
    <row r="2766" spans="11:13" x14ac:dyDescent="0.25">
      <c r="K2766" s="91"/>
      <c r="M2766"/>
    </row>
    <row r="2767" spans="11:13" x14ac:dyDescent="0.25">
      <c r="K2767" s="91"/>
      <c r="M2767"/>
    </row>
    <row r="2768" spans="11:13" x14ac:dyDescent="0.25">
      <c r="K2768" s="91"/>
      <c r="M2768"/>
    </row>
    <row r="2769" spans="11:13" x14ac:dyDescent="0.25">
      <c r="K2769" s="91"/>
      <c r="M2769"/>
    </row>
    <row r="2770" spans="11:13" x14ac:dyDescent="0.25">
      <c r="K2770" s="91"/>
      <c r="M2770"/>
    </row>
    <row r="2771" spans="11:13" x14ac:dyDescent="0.25">
      <c r="K2771" s="91"/>
      <c r="M2771"/>
    </row>
    <row r="2772" spans="11:13" x14ac:dyDescent="0.25">
      <c r="K2772" s="91"/>
      <c r="M2772"/>
    </row>
    <row r="2773" spans="11:13" x14ac:dyDescent="0.25">
      <c r="K2773" s="91"/>
      <c r="M2773"/>
    </row>
    <row r="2774" spans="11:13" x14ac:dyDescent="0.25">
      <c r="K2774" s="91"/>
      <c r="M2774"/>
    </row>
    <row r="2775" spans="11:13" x14ac:dyDescent="0.25">
      <c r="K2775" s="91"/>
      <c r="M2775"/>
    </row>
    <row r="2776" spans="11:13" x14ac:dyDescent="0.25">
      <c r="K2776" s="91"/>
      <c r="M2776"/>
    </row>
    <row r="2777" spans="11:13" x14ac:dyDescent="0.25">
      <c r="K2777" s="91"/>
      <c r="M2777"/>
    </row>
    <row r="2778" spans="11:13" x14ac:dyDescent="0.25">
      <c r="K2778" s="91"/>
      <c r="M2778"/>
    </row>
    <row r="2779" spans="11:13" x14ac:dyDescent="0.25">
      <c r="K2779" s="91"/>
      <c r="M2779"/>
    </row>
    <row r="2780" spans="11:13" x14ac:dyDescent="0.25">
      <c r="K2780" s="91"/>
      <c r="M2780"/>
    </row>
    <row r="2781" spans="11:13" x14ac:dyDescent="0.25">
      <c r="K2781" s="91"/>
      <c r="M2781"/>
    </row>
    <row r="2782" spans="11:13" x14ac:dyDescent="0.25">
      <c r="K2782" s="91"/>
      <c r="M2782"/>
    </row>
    <row r="2783" spans="11:13" x14ac:dyDescent="0.25">
      <c r="K2783" s="91"/>
      <c r="M2783"/>
    </row>
    <row r="2784" spans="11:13" x14ac:dyDescent="0.25">
      <c r="K2784" s="91"/>
      <c r="M2784"/>
    </row>
    <row r="2785" spans="11:13" x14ac:dyDescent="0.25">
      <c r="K2785" s="91"/>
      <c r="M2785"/>
    </row>
    <row r="2786" spans="11:13" x14ac:dyDescent="0.25">
      <c r="K2786" s="91"/>
      <c r="M2786"/>
    </row>
    <row r="2787" spans="11:13" x14ac:dyDescent="0.25">
      <c r="K2787" s="91"/>
      <c r="M2787"/>
    </row>
    <row r="2788" spans="11:13" x14ac:dyDescent="0.25">
      <c r="K2788" s="91"/>
      <c r="M2788"/>
    </row>
    <row r="2789" spans="11:13" x14ac:dyDescent="0.25">
      <c r="K2789" s="91"/>
      <c r="M2789"/>
    </row>
    <row r="2790" spans="11:13" x14ac:dyDescent="0.25">
      <c r="K2790" s="91"/>
      <c r="M2790"/>
    </row>
    <row r="2791" spans="11:13" x14ac:dyDescent="0.25">
      <c r="K2791" s="91"/>
      <c r="M2791"/>
    </row>
    <row r="2792" spans="11:13" x14ac:dyDescent="0.25">
      <c r="K2792" s="91"/>
      <c r="M2792"/>
    </row>
    <row r="2793" spans="11:13" x14ac:dyDescent="0.25">
      <c r="K2793" s="91"/>
      <c r="M2793"/>
    </row>
    <row r="2794" spans="11:13" x14ac:dyDescent="0.25">
      <c r="K2794" s="91"/>
      <c r="M2794"/>
    </row>
    <row r="2795" spans="11:13" x14ac:dyDescent="0.25">
      <c r="K2795" s="91"/>
      <c r="M2795"/>
    </row>
    <row r="2796" spans="11:13" x14ac:dyDescent="0.25">
      <c r="K2796" s="91"/>
      <c r="M2796"/>
    </row>
    <row r="2797" spans="11:13" x14ac:dyDescent="0.25">
      <c r="K2797" s="91"/>
      <c r="M2797"/>
    </row>
    <row r="2798" spans="11:13" x14ac:dyDescent="0.25">
      <c r="K2798" s="91"/>
      <c r="M2798"/>
    </row>
    <row r="2799" spans="11:13" x14ac:dyDescent="0.25">
      <c r="K2799" s="91"/>
      <c r="M2799"/>
    </row>
    <row r="2800" spans="11:13" x14ac:dyDescent="0.25">
      <c r="K2800" s="91"/>
      <c r="M2800"/>
    </row>
    <row r="2801" spans="11:13" x14ac:dyDescent="0.25">
      <c r="K2801" s="91"/>
      <c r="M2801"/>
    </row>
    <row r="2802" spans="11:13" x14ac:dyDescent="0.25">
      <c r="K2802" s="91"/>
      <c r="M2802"/>
    </row>
    <row r="2803" spans="11:13" x14ac:dyDescent="0.25">
      <c r="K2803" s="91"/>
      <c r="M2803"/>
    </row>
    <row r="2804" spans="11:13" x14ac:dyDescent="0.25">
      <c r="K2804" s="91"/>
      <c r="M2804"/>
    </row>
    <row r="2805" spans="11:13" x14ac:dyDescent="0.25">
      <c r="K2805" s="91"/>
      <c r="M2805"/>
    </row>
    <row r="2806" spans="11:13" x14ac:dyDescent="0.25">
      <c r="K2806" s="91"/>
      <c r="M2806"/>
    </row>
    <row r="2807" spans="11:13" x14ac:dyDescent="0.25">
      <c r="K2807" s="91"/>
      <c r="M2807"/>
    </row>
    <row r="2808" spans="11:13" x14ac:dyDescent="0.25">
      <c r="K2808" s="91"/>
      <c r="M2808"/>
    </row>
    <row r="2809" spans="11:13" x14ac:dyDescent="0.25">
      <c r="L2809" s="91"/>
      <c r="M2809"/>
    </row>
    <row r="2810" spans="11:13" x14ac:dyDescent="0.25">
      <c r="L2810" s="91"/>
      <c r="M2810"/>
    </row>
    <row r="2811" spans="11:13" x14ac:dyDescent="0.25">
      <c r="L2811" s="91"/>
      <c r="M2811"/>
    </row>
    <row r="2812" spans="11:13" x14ac:dyDescent="0.25">
      <c r="L2812" s="91"/>
      <c r="M2812"/>
    </row>
    <row r="2813" spans="11:13" x14ac:dyDescent="0.25">
      <c r="L2813" s="91"/>
      <c r="M2813"/>
    </row>
    <row r="2814" spans="11:13" x14ac:dyDescent="0.25">
      <c r="L2814" s="91"/>
      <c r="M2814"/>
    </row>
    <row r="2815" spans="11:13" x14ac:dyDescent="0.25">
      <c r="L2815" s="91"/>
      <c r="M2815"/>
    </row>
    <row r="2816" spans="11:13" x14ac:dyDescent="0.25">
      <c r="L2816" s="91"/>
      <c r="M2816"/>
    </row>
    <row r="2817" spans="12:13" x14ac:dyDescent="0.25">
      <c r="L2817" s="91"/>
      <c r="M2817"/>
    </row>
    <row r="2818" spans="12:13" x14ac:dyDescent="0.25">
      <c r="L2818" s="91"/>
      <c r="M2818"/>
    </row>
    <row r="2819" spans="12:13" x14ac:dyDescent="0.25">
      <c r="L2819" s="91"/>
      <c r="M2819"/>
    </row>
    <row r="2820" spans="12:13" x14ac:dyDescent="0.25">
      <c r="L2820" s="91"/>
      <c r="M2820"/>
    </row>
    <row r="2821" spans="12:13" x14ac:dyDescent="0.25">
      <c r="L2821" s="91"/>
      <c r="M2821"/>
    </row>
    <row r="2822" spans="12:13" x14ac:dyDescent="0.25">
      <c r="L2822" s="91"/>
      <c r="M2822"/>
    </row>
    <row r="2823" spans="12:13" x14ac:dyDescent="0.25">
      <c r="L2823" s="91"/>
      <c r="M2823"/>
    </row>
    <row r="2824" spans="12:13" x14ac:dyDescent="0.25">
      <c r="L2824" s="91"/>
      <c r="M2824"/>
    </row>
    <row r="2825" spans="12:13" x14ac:dyDescent="0.25">
      <c r="L2825" s="91"/>
      <c r="M2825"/>
    </row>
    <row r="2826" spans="12:13" x14ac:dyDescent="0.25">
      <c r="L2826" s="91"/>
      <c r="M2826"/>
    </row>
    <row r="2827" spans="12:13" x14ac:dyDescent="0.25">
      <c r="L2827" s="91"/>
      <c r="M2827"/>
    </row>
    <row r="2828" spans="12:13" x14ac:dyDescent="0.25">
      <c r="L2828" s="91"/>
      <c r="M2828"/>
    </row>
    <row r="2829" spans="12:13" x14ac:dyDescent="0.25">
      <c r="L2829" s="91"/>
      <c r="M2829"/>
    </row>
    <row r="2830" spans="12:13" x14ac:dyDescent="0.25">
      <c r="L2830" s="91"/>
      <c r="M2830"/>
    </row>
    <row r="2831" spans="12:13" x14ac:dyDescent="0.25">
      <c r="L2831" s="91"/>
      <c r="M2831"/>
    </row>
    <row r="2832" spans="12:13" x14ac:dyDescent="0.25">
      <c r="L2832" s="91"/>
      <c r="M2832"/>
    </row>
    <row r="2833" spans="12:13" x14ac:dyDescent="0.25">
      <c r="L2833" s="91"/>
      <c r="M2833"/>
    </row>
    <row r="2834" spans="12:13" x14ac:dyDescent="0.25">
      <c r="L2834" s="91"/>
      <c r="M2834"/>
    </row>
    <row r="2835" spans="12:13" x14ac:dyDescent="0.25">
      <c r="L2835" s="91"/>
      <c r="M2835"/>
    </row>
    <row r="2836" spans="12:13" x14ac:dyDescent="0.25">
      <c r="L2836" s="91"/>
      <c r="M2836"/>
    </row>
    <row r="2837" spans="12:13" x14ac:dyDescent="0.25">
      <c r="L2837" s="91"/>
      <c r="M2837"/>
    </row>
    <row r="2838" spans="12:13" x14ac:dyDescent="0.25">
      <c r="L2838" s="91"/>
      <c r="M2838"/>
    </row>
    <row r="2839" spans="12:13" x14ac:dyDescent="0.25">
      <c r="L2839" s="91"/>
      <c r="M2839"/>
    </row>
    <row r="2840" spans="12:13" x14ac:dyDescent="0.25">
      <c r="L2840" s="91"/>
      <c r="M2840"/>
    </row>
    <row r="2841" spans="12:13" x14ac:dyDescent="0.25">
      <c r="L2841" s="91"/>
      <c r="M2841"/>
    </row>
    <row r="2842" spans="12:13" x14ac:dyDescent="0.25">
      <c r="L2842" s="91"/>
      <c r="M2842"/>
    </row>
    <row r="2843" spans="12:13" x14ac:dyDescent="0.25">
      <c r="L2843" s="91"/>
      <c r="M2843"/>
    </row>
    <row r="2844" spans="12:13" x14ac:dyDescent="0.25">
      <c r="L2844" s="91"/>
      <c r="M2844"/>
    </row>
    <row r="2845" spans="12:13" x14ac:dyDescent="0.25">
      <c r="L2845" s="91"/>
      <c r="M2845"/>
    </row>
    <row r="2846" spans="12:13" x14ac:dyDescent="0.25">
      <c r="L2846" s="91"/>
      <c r="M2846"/>
    </row>
    <row r="2847" spans="12:13" x14ac:dyDescent="0.25">
      <c r="L2847" s="91"/>
      <c r="M2847"/>
    </row>
    <row r="2848" spans="12:13" x14ac:dyDescent="0.25">
      <c r="L2848" s="91"/>
      <c r="M2848"/>
    </row>
    <row r="2849" spans="12:13" x14ac:dyDescent="0.25">
      <c r="L2849" s="91"/>
      <c r="M2849"/>
    </row>
    <row r="2850" spans="12:13" x14ac:dyDescent="0.25">
      <c r="L2850" s="91"/>
      <c r="M2850"/>
    </row>
    <row r="2851" spans="12:13" x14ac:dyDescent="0.25">
      <c r="L2851" s="91"/>
      <c r="M2851"/>
    </row>
    <row r="2852" spans="12:13" x14ac:dyDescent="0.25">
      <c r="L2852" s="91"/>
      <c r="M2852"/>
    </row>
    <row r="2853" spans="12:13" x14ac:dyDescent="0.25">
      <c r="L2853" s="91"/>
      <c r="M2853"/>
    </row>
    <row r="2854" spans="12:13" x14ac:dyDescent="0.25">
      <c r="L2854" s="91"/>
      <c r="M2854"/>
    </row>
    <row r="2855" spans="12:13" x14ac:dyDescent="0.25">
      <c r="L2855" s="91"/>
      <c r="M2855"/>
    </row>
    <row r="2856" spans="12:13" x14ac:dyDescent="0.25">
      <c r="L2856" s="91"/>
      <c r="M2856"/>
    </row>
    <row r="2857" spans="12:13" x14ac:dyDescent="0.25">
      <c r="L2857" s="91"/>
      <c r="M2857"/>
    </row>
    <row r="2858" spans="12:13" x14ac:dyDescent="0.25">
      <c r="L2858" s="91"/>
      <c r="M2858"/>
    </row>
    <row r="2859" spans="12:13" x14ac:dyDescent="0.25">
      <c r="L2859" s="91"/>
      <c r="M2859"/>
    </row>
    <row r="2860" spans="12:13" x14ac:dyDescent="0.25">
      <c r="L2860" s="91"/>
      <c r="M2860"/>
    </row>
    <row r="2861" spans="12:13" x14ac:dyDescent="0.25">
      <c r="L2861" s="91"/>
      <c r="M2861"/>
    </row>
    <row r="2862" spans="12:13" x14ac:dyDescent="0.25">
      <c r="L2862" s="91"/>
      <c r="M2862"/>
    </row>
    <row r="2863" spans="12:13" x14ac:dyDescent="0.25">
      <c r="L2863" s="91"/>
      <c r="M2863"/>
    </row>
    <row r="2864" spans="12:13" x14ac:dyDescent="0.25">
      <c r="L2864" s="91"/>
      <c r="M2864"/>
    </row>
    <row r="2865" spans="12:13" x14ac:dyDescent="0.25">
      <c r="L2865" s="91"/>
      <c r="M2865"/>
    </row>
    <row r="2866" spans="12:13" x14ac:dyDescent="0.25">
      <c r="L2866" s="91"/>
      <c r="M2866"/>
    </row>
    <row r="2867" spans="12:13" x14ac:dyDescent="0.25">
      <c r="L2867" s="91"/>
      <c r="M2867"/>
    </row>
    <row r="2868" spans="12:13" x14ac:dyDescent="0.25">
      <c r="L2868" s="91"/>
      <c r="M2868"/>
    </row>
    <row r="2869" spans="12:13" x14ac:dyDescent="0.25">
      <c r="L2869" s="91"/>
      <c r="M2869"/>
    </row>
    <row r="2870" spans="12:13" x14ac:dyDescent="0.25">
      <c r="L2870" s="91"/>
      <c r="M2870"/>
    </row>
    <row r="2871" spans="12:13" x14ac:dyDescent="0.25">
      <c r="L2871" s="91"/>
      <c r="M2871"/>
    </row>
    <row r="2872" spans="12:13" x14ac:dyDescent="0.25">
      <c r="L2872" s="91"/>
      <c r="M2872"/>
    </row>
    <row r="2873" spans="12:13" x14ac:dyDescent="0.25">
      <c r="L2873" s="91"/>
      <c r="M2873"/>
    </row>
    <row r="2874" spans="12:13" x14ac:dyDescent="0.25">
      <c r="L2874" s="91"/>
      <c r="M2874"/>
    </row>
    <row r="2875" spans="12:13" x14ac:dyDescent="0.25">
      <c r="L2875" s="91"/>
      <c r="M2875"/>
    </row>
    <row r="2876" spans="12:13" x14ac:dyDescent="0.25">
      <c r="L2876" s="91"/>
      <c r="M2876"/>
    </row>
    <row r="2877" spans="12:13" x14ac:dyDescent="0.25">
      <c r="L2877" s="91"/>
      <c r="M2877"/>
    </row>
    <row r="2878" spans="12:13" x14ac:dyDescent="0.25">
      <c r="L2878" s="91"/>
      <c r="M2878"/>
    </row>
    <row r="2879" spans="12:13" x14ac:dyDescent="0.25">
      <c r="L2879" s="91"/>
      <c r="M2879"/>
    </row>
    <row r="2880" spans="12:13" x14ac:dyDescent="0.25">
      <c r="L2880" s="91"/>
      <c r="M2880"/>
    </row>
    <row r="2881" spans="12:13" x14ac:dyDescent="0.25">
      <c r="L2881" s="91"/>
      <c r="M2881"/>
    </row>
    <row r="2882" spans="12:13" x14ac:dyDescent="0.25">
      <c r="L2882" s="91"/>
      <c r="M2882"/>
    </row>
    <row r="2883" spans="12:13" x14ac:dyDescent="0.25">
      <c r="L2883" s="91"/>
      <c r="M2883"/>
    </row>
    <row r="2884" spans="12:13" x14ac:dyDescent="0.25">
      <c r="L2884" s="91"/>
      <c r="M2884"/>
    </row>
    <row r="2885" spans="12:13" x14ac:dyDescent="0.25">
      <c r="L2885" s="91"/>
      <c r="M2885"/>
    </row>
    <row r="2886" spans="12:13" x14ac:dyDescent="0.25">
      <c r="L2886" s="91"/>
      <c r="M2886"/>
    </row>
    <row r="2887" spans="12:13" x14ac:dyDescent="0.25">
      <c r="L2887" s="91"/>
      <c r="M2887"/>
    </row>
    <row r="2888" spans="12:13" x14ac:dyDescent="0.25">
      <c r="L2888" s="91"/>
      <c r="M2888"/>
    </row>
    <row r="2889" spans="12:13" x14ac:dyDescent="0.25">
      <c r="L2889" s="91"/>
      <c r="M2889"/>
    </row>
    <row r="2890" spans="12:13" x14ac:dyDescent="0.25">
      <c r="L2890" s="91"/>
      <c r="M2890"/>
    </row>
    <row r="2891" spans="12:13" x14ac:dyDescent="0.25">
      <c r="L2891" s="91"/>
      <c r="M2891"/>
    </row>
    <row r="2892" spans="12:13" x14ac:dyDescent="0.25">
      <c r="L2892" s="91"/>
      <c r="M2892"/>
    </row>
    <row r="2893" spans="12:13" x14ac:dyDescent="0.25">
      <c r="L2893" s="91"/>
      <c r="M2893"/>
    </row>
    <row r="2894" spans="12:13" x14ac:dyDescent="0.25">
      <c r="L2894" s="91"/>
      <c r="M2894"/>
    </row>
    <row r="2895" spans="12:13" x14ac:dyDescent="0.25">
      <c r="L2895" s="91"/>
      <c r="M2895"/>
    </row>
    <row r="2896" spans="12:13" x14ac:dyDescent="0.25">
      <c r="L2896" s="91"/>
      <c r="M2896"/>
    </row>
    <row r="2897" spans="12:13" x14ac:dyDescent="0.25">
      <c r="L2897" s="91"/>
      <c r="M2897"/>
    </row>
    <row r="2898" spans="12:13" x14ac:dyDescent="0.25">
      <c r="L2898" s="91"/>
      <c r="M2898"/>
    </row>
    <row r="2899" spans="12:13" x14ac:dyDescent="0.25">
      <c r="L2899" s="91"/>
      <c r="M2899"/>
    </row>
    <row r="2900" spans="12:13" x14ac:dyDescent="0.25">
      <c r="L2900" s="91"/>
      <c r="M2900"/>
    </row>
    <row r="2901" spans="12:13" x14ac:dyDescent="0.25">
      <c r="L2901" s="91"/>
      <c r="M2901"/>
    </row>
    <row r="2902" spans="12:13" x14ac:dyDescent="0.25">
      <c r="L2902" s="91"/>
      <c r="M2902"/>
    </row>
    <row r="2903" spans="12:13" x14ac:dyDescent="0.25">
      <c r="L2903" s="91"/>
      <c r="M2903"/>
    </row>
    <row r="2904" spans="12:13" x14ac:dyDescent="0.25">
      <c r="L2904" s="91"/>
      <c r="M2904"/>
    </row>
    <row r="2905" spans="12:13" x14ac:dyDescent="0.25">
      <c r="L2905" s="91"/>
      <c r="M2905"/>
    </row>
    <row r="2906" spans="12:13" x14ac:dyDescent="0.25">
      <c r="L2906" s="91"/>
      <c r="M2906"/>
    </row>
    <row r="2907" spans="12:13" x14ac:dyDescent="0.25">
      <c r="L2907" s="91"/>
      <c r="M2907"/>
    </row>
    <row r="2908" spans="12:13" x14ac:dyDescent="0.25">
      <c r="L2908" s="91"/>
      <c r="M2908"/>
    </row>
    <row r="2909" spans="12:13" x14ac:dyDescent="0.25">
      <c r="L2909" s="91"/>
      <c r="M2909"/>
    </row>
    <row r="2910" spans="12:13" x14ac:dyDescent="0.25">
      <c r="L2910" s="91"/>
      <c r="M2910"/>
    </row>
    <row r="2911" spans="12:13" x14ac:dyDescent="0.25">
      <c r="L2911" s="91"/>
      <c r="M2911"/>
    </row>
    <row r="2912" spans="12:13" x14ac:dyDescent="0.25">
      <c r="L2912" s="91"/>
      <c r="M2912"/>
    </row>
    <row r="2913" spans="12:13" x14ac:dyDescent="0.25">
      <c r="L2913" s="91"/>
      <c r="M2913"/>
    </row>
    <row r="2914" spans="12:13" x14ac:dyDescent="0.25">
      <c r="L2914" s="91"/>
      <c r="M2914"/>
    </row>
    <row r="2915" spans="12:13" x14ac:dyDescent="0.25">
      <c r="L2915" s="91"/>
      <c r="M2915"/>
    </row>
    <row r="2916" spans="12:13" x14ac:dyDescent="0.25">
      <c r="L2916" s="91"/>
      <c r="M2916"/>
    </row>
    <row r="2917" spans="12:13" x14ac:dyDescent="0.25">
      <c r="L2917" s="91"/>
      <c r="M2917"/>
    </row>
    <row r="2918" spans="12:13" x14ac:dyDescent="0.25">
      <c r="L2918" s="91"/>
      <c r="M2918"/>
    </row>
    <row r="2919" spans="12:13" x14ac:dyDescent="0.25">
      <c r="L2919" s="91"/>
      <c r="M2919"/>
    </row>
    <row r="2920" spans="12:13" x14ac:dyDescent="0.25">
      <c r="L2920" s="91"/>
      <c r="M2920"/>
    </row>
    <row r="2921" spans="12:13" x14ac:dyDescent="0.25">
      <c r="L2921" s="91"/>
      <c r="M2921"/>
    </row>
    <row r="2922" spans="12:13" x14ac:dyDescent="0.25">
      <c r="L2922" s="91"/>
      <c r="M2922"/>
    </row>
    <row r="2923" spans="12:13" x14ac:dyDescent="0.25">
      <c r="L2923" s="91"/>
      <c r="M2923"/>
    </row>
    <row r="2924" spans="12:13" x14ac:dyDescent="0.25">
      <c r="L2924" s="91"/>
      <c r="M2924"/>
    </row>
    <row r="2925" spans="12:13" x14ac:dyDescent="0.25">
      <c r="L2925" s="91"/>
      <c r="M2925"/>
    </row>
    <row r="2926" spans="12:13" x14ac:dyDescent="0.25">
      <c r="L2926" s="91"/>
      <c r="M2926"/>
    </row>
    <row r="2927" spans="12:13" x14ac:dyDescent="0.25">
      <c r="L2927" s="91"/>
      <c r="M2927"/>
    </row>
    <row r="2928" spans="12:13" x14ac:dyDescent="0.25">
      <c r="L2928" s="91"/>
      <c r="M2928"/>
    </row>
    <row r="2929" spans="12:13" x14ac:dyDescent="0.25">
      <c r="L2929" s="91"/>
      <c r="M2929"/>
    </row>
    <row r="2930" spans="12:13" x14ac:dyDescent="0.25">
      <c r="L2930" s="91"/>
      <c r="M2930"/>
    </row>
    <row r="2931" spans="12:13" x14ac:dyDescent="0.25">
      <c r="L2931" s="91"/>
      <c r="M2931"/>
    </row>
    <row r="2932" spans="12:13" x14ac:dyDescent="0.25">
      <c r="L2932" s="91"/>
      <c r="M2932"/>
    </row>
    <row r="2933" spans="12:13" x14ac:dyDescent="0.25">
      <c r="L2933" s="91"/>
      <c r="M2933"/>
    </row>
    <row r="2934" spans="12:13" x14ac:dyDescent="0.25">
      <c r="L2934" s="91"/>
      <c r="M2934"/>
    </row>
    <row r="2935" spans="12:13" x14ac:dyDescent="0.25">
      <c r="L2935" s="91"/>
      <c r="M2935"/>
    </row>
    <row r="2936" spans="12:13" x14ac:dyDescent="0.25">
      <c r="L2936" s="91"/>
      <c r="M2936"/>
    </row>
    <row r="2937" spans="12:13" x14ac:dyDescent="0.25">
      <c r="L2937" s="91"/>
      <c r="M2937"/>
    </row>
    <row r="2938" spans="12:13" x14ac:dyDescent="0.25">
      <c r="L2938" s="91"/>
      <c r="M2938"/>
    </row>
    <row r="2939" spans="12:13" x14ac:dyDescent="0.25">
      <c r="L2939" s="91"/>
      <c r="M2939"/>
    </row>
    <row r="2940" spans="12:13" x14ac:dyDescent="0.25">
      <c r="L2940" s="91"/>
      <c r="M2940"/>
    </row>
    <row r="2941" spans="12:13" x14ac:dyDescent="0.25">
      <c r="L2941" s="91"/>
      <c r="M2941"/>
    </row>
    <row r="2942" spans="12:13" x14ac:dyDescent="0.25">
      <c r="L2942" s="91"/>
      <c r="M2942"/>
    </row>
    <row r="2943" spans="12:13" x14ac:dyDescent="0.25">
      <c r="L2943" s="91"/>
      <c r="M2943"/>
    </row>
    <row r="2944" spans="12:13" x14ac:dyDescent="0.25">
      <c r="L2944" s="91"/>
      <c r="M2944"/>
    </row>
    <row r="2945" spans="12:13" x14ac:dyDescent="0.25">
      <c r="L2945" s="91"/>
      <c r="M2945"/>
    </row>
    <row r="2946" spans="12:13" x14ac:dyDescent="0.25">
      <c r="L2946" s="91"/>
      <c r="M2946"/>
    </row>
    <row r="2947" spans="12:13" x14ac:dyDescent="0.25">
      <c r="L2947" s="91"/>
      <c r="M2947"/>
    </row>
    <row r="2948" spans="12:13" x14ac:dyDescent="0.25">
      <c r="L2948" s="91"/>
      <c r="M2948"/>
    </row>
    <row r="2949" spans="12:13" x14ac:dyDescent="0.25">
      <c r="L2949" s="91"/>
      <c r="M2949"/>
    </row>
    <row r="2950" spans="12:13" x14ac:dyDescent="0.25">
      <c r="L2950" s="91"/>
      <c r="M2950"/>
    </row>
    <row r="2951" spans="12:13" x14ac:dyDescent="0.25">
      <c r="L2951" s="91"/>
      <c r="M2951"/>
    </row>
    <row r="2952" spans="12:13" x14ac:dyDescent="0.25">
      <c r="L2952" s="91"/>
      <c r="M2952"/>
    </row>
    <row r="2953" spans="12:13" x14ac:dyDescent="0.25">
      <c r="L2953" s="91"/>
      <c r="M2953"/>
    </row>
    <row r="2954" spans="12:13" x14ac:dyDescent="0.25">
      <c r="L2954" s="91"/>
      <c r="M2954"/>
    </row>
    <row r="2955" spans="12:13" x14ac:dyDescent="0.25">
      <c r="L2955" s="91"/>
      <c r="M2955"/>
    </row>
    <row r="2956" spans="12:13" x14ac:dyDescent="0.25">
      <c r="L2956" s="91"/>
      <c r="M2956"/>
    </row>
    <row r="2957" spans="12:13" x14ac:dyDescent="0.25">
      <c r="L2957" s="91"/>
      <c r="M2957"/>
    </row>
    <row r="2958" spans="12:13" x14ac:dyDescent="0.25">
      <c r="L2958" s="91"/>
      <c r="M2958"/>
    </row>
    <row r="2959" spans="12:13" x14ac:dyDescent="0.25">
      <c r="L2959" s="91"/>
      <c r="M2959"/>
    </row>
    <row r="2960" spans="12:13" x14ac:dyDescent="0.25">
      <c r="L2960" s="91"/>
      <c r="M2960"/>
    </row>
    <row r="2961" spans="12:13" x14ac:dyDescent="0.25">
      <c r="L2961" s="91"/>
      <c r="M2961"/>
    </row>
    <row r="2962" spans="12:13" x14ac:dyDescent="0.25">
      <c r="L2962" s="91"/>
      <c r="M2962"/>
    </row>
    <row r="2963" spans="12:13" x14ac:dyDescent="0.25">
      <c r="L2963" s="91"/>
      <c r="M2963"/>
    </row>
    <row r="2964" spans="12:13" x14ac:dyDescent="0.25">
      <c r="L2964" s="91"/>
      <c r="M2964"/>
    </row>
    <row r="2965" spans="12:13" x14ac:dyDescent="0.25">
      <c r="L2965" s="91"/>
      <c r="M2965"/>
    </row>
    <row r="2966" spans="12:13" x14ac:dyDescent="0.25">
      <c r="L2966" s="91"/>
      <c r="M2966"/>
    </row>
    <row r="2967" spans="12:13" x14ac:dyDescent="0.25">
      <c r="L2967" s="91"/>
      <c r="M2967"/>
    </row>
    <row r="2968" spans="12:13" x14ac:dyDescent="0.25">
      <c r="L2968" s="91"/>
      <c r="M2968"/>
    </row>
    <row r="2969" spans="12:13" x14ac:dyDescent="0.25">
      <c r="L2969" s="91"/>
      <c r="M2969"/>
    </row>
    <row r="2970" spans="12:13" x14ac:dyDescent="0.25">
      <c r="L2970" s="91"/>
      <c r="M2970"/>
    </row>
    <row r="2971" spans="12:13" x14ac:dyDescent="0.25">
      <c r="L2971" s="91"/>
      <c r="M2971"/>
    </row>
    <row r="2972" spans="12:13" x14ac:dyDescent="0.25">
      <c r="L2972" s="91"/>
      <c r="M2972"/>
    </row>
    <row r="2973" spans="12:13" x14ac:dyDescent="0.25">
      <c r="L2973" s="91"/>
      <c r="M2973"/>
    </row>
    <row r="2974" spans="12:13" x14ac:dyDescent="0.25">
      <c r="L2974" s="91"/>
      <c r="M2974"/>
    </row>
    <row r="2975" spans="12:13" x14ac:dyDescent="0.25">
      <c r="L2975" s="91"/>
      <c r="M2975"/>
    </row>
    <row r="2976" spans="12:13" x14ac:dyDescent="0.25">
      <c r="L2976" s="91"/>
      <c r="M2976"/>
    </row>
    <row r="2977" spans="12:13" x14ac:dyDescent="0.25">
      <c r="L2977" s="91"/>
      <c r="M2977"/>
    </row>
    <row r="2978" spans="12:13" x14ac:dyDescent="0.25">
      <c r="L2978" s="91"/>
      <c r="M2978"/>
    </row>
    <row r="2979" spans="12:13" x14ac:dyDescent="0.25">
      <c r="L2979" s="91"/>
      <c r="M2979"/>
    </row>
    <row r="2980" spans="12:13" x14ac:dyDescent="0.25">
      <c r="L2980" s="91"/>
      <c r="M2980"/>
    </row>
    <row r="2981" spans="12:13" x14ac:dyDescent="0.25">
      <c r="L2981" s="91"/>
      <c r="M2981"/>
    </row>
    <row r="2982" spans="12:13" x14ac:dyDescent="0.25">
      <c r="L2982" s="91"/>
      <c r="M2982"/>
    </row>
    <row r="2983" spans="12:13" x14ac:dyDescent="0.25">
      <c r="L2983" s="91"/>
      <c r="M2983"/>
    </row>
    <row r="2984" spans="12:13" x14ac:dyDescent="0.25">
      <c r="L2984" s="91"/>
      <c r="M2984"/>
    </row>
    <row r="2985" spans="12:13" x14ac:dyDescent="0.25">
      <c r="L2985" s="91"/>
      <c r="M2985"/>
    </row>
    <row r="2986" spans="12:13" x14ac:dyDescent="0.25">
      <c r="L2986" s="91"/>
      <c r="M2986"/>
    </row>
    <row r="2987" spans="12:13" x14ac:dyDescent="0.25">
      <c r="L2987" s="91"/>
      <c r="M2987"/>
    </row>
    <row r="2988" spans="12:13" x14ac:dyDescent="0.25">
      <c r="L2988" s="91"/>
      <c r="M2988"/>
    </row>
    <row r="2989" spans="12:13" x14ac:dyDescent="0.25">
      <c r="L2989" s="91"/>
      <c r="M2989"/>
    </row>
    <row r="2990" spans="12:13" x14ac:dyDescent="0.25">
      <c r="L2990" s="91"/>
      <c r="M2990"/>
    </row>
    <row r="2991" spans="12:13" x14ac:dyDescent="0.25">
      <c r="L2991" s="91"/>
      <c r="M2991"/>
    </row>
    <row r="2992" spans="12:13" x14ac:dyDescent="0.25">
      <c r="L2992" s="91"/>
      <c r="M2992"/>
    </row>
    <row r="2993" spans="12:13" x14ac:dyDescent="0.25">
      <c r="L2993" s="91"/>
      <c r="M2993"/>
    </row>
    <row r="2994" spans="12:13" x14ac:dyDescent="0.25">
      <c r="L2994" s="91"/>
      <c r="M2994"/>
    </row>
    <row r="2995" spans="12:13" x14ac:dyDescent="0.25">
      <c r="L2995" s="91"/>
      <c r="M2995"/>
    </row>
    <row r="2996" spans="12:13" x14ac:dyDescent="0.25">
      <c r="L2996" s="91"/>
      <c r="M2996"/>
    </row>
    <row r="2997" spans="12:13" x14ac:dyDescent="0.25">
      <c r="L2997" s="91"/>
      <c r="M2997"/>
    </row>
    <row r="2998" spans="12:13" x14ac:dyDescent="0.25">
      <c r="L2998" s="91"/>
      <c r="M2998"/>
    </row>
    <row r="2999" spans="12:13" x14ac:dyDescent="0.25">
      <c r="L2999" s="91"/>
      <c r="M2999"/>
    </row>
    <row r="3000" spans="12:13" x14ac:dyDescent="0.25">
      <c r="L3000" s="91"/>
      <c r="M3000"/>
    </row>
    <row r="3001" spans="12:13" x14ac:dyDescent="0.25">
      <c r="L3001" s="91"/>
      <c r="M3001"/>
    </row>
    <row r="3002" spans="12:13" x14ac:dyDescent="0.25">
      <c r="L3002" s="91"/>
      <c r="M3002"/>
    </row>
    <row r="3003" spans="12:13" x14ac:dyDescent="0.25">
      <c r="L3003" s="91"/>
      <c r="M3003"/>
    </row>
    <row r="3004" spans="12:13" x14ac:dyDescent="0.25">
      <c r="L3004" s="91"/>
      <c r="M3004"/>
    </row>
    <row r="3005" spans="12:13" x14ac:dyDescent="0.25">
      <c r="L3005" s="91"/>
      <c r="M3005"/>
    </row>
    <row r="3006" spans="12:13" x14ac:dyDescent="0.25">
      <c r="L3006" s="91"/>
      <c r="M3006"/>
    </row>
    <row r="3007" spans="12:13" x14ac:dyDescent="0.25">
      <c r="L3007" s="91"/>
      <c r="M3007"/>
    </row>
    <row r="3008" spans="12:13" x14ac:dyDescent="0.25">
      <c r="L3008" s="91"/>
      <c r="M3008"/>
    </row>
    <row r="3009" spans="12:13" x14ac:dyDescent="0.25">
      <c r="L3009" s="91"/>
      <c r="M3009"/>
    </row>
    <row r="3010" spans="12:13" x14ac:dyDescent="0.25">
      <c r="L3010" s="91"/>
      <c r="M3010"/>
    </row>
    <row r="3011" spans="12:13" x14ac:dyDescent="0.25">
      <c r="L3011" s="91"/>
      <c r="M3011"/>
    </row>
    <row r="3012" spans="12:13" x14ac:dyDescent="0.25">
      <c r="L3012" s="91"/>
      <c r="M3012"/>
    </row>
    <row r="3013" spans="12:13" x14ac:dyDescent="0.25">
      <c r="L3013" s="91"/>
      <c r="M3013"/>
    </row>
    <row r="3014" spans="12:13" x14ac:dyDescent="0.25">
      <c r="L3014" s="91"/>
      <c r="M3014"/>
    </row>
    <row r="3015" spans="12:13" x14ac:dyDescent="0.25">
      <c r="L3015" s="91"/>
      <c r="M3015"/>
    </row>
    <row r="3016" spans="12:13" x14ac:dyDescent="0.25">
      <c r="L3016" s="91"/>
      <c r="M3016"/>
    </row>
    <row r="3017" spans="12:13" x14ac:dyDescent="0.25">
      <c r="L3017" s="91"/>
      <c r="M3017"/>
    </row>
    <row r="3018" spans="12:13" x14ac:dyDescent="0.25">
      <c r="L3018" s="91"/>
      <c r="M3018"/>
    </row>
    <row r="3019" spans="12:13" x14ac:dyDescent="0.25">
      <c r="L3019" s="91"/>
      <c r="M3019"/>
    </row>
    <row r="3020" spans="12:13" x14ac:dyDescent="0.25">
      <c r="L3020" s="91"/>
      <c r="M3020"/>
    </row>
    <row r="3021" spans="12:13" x14ac:dyDescent="0.25">
      <c r="L3021" s="91"/>
      <c r="M3021"/>
    </row>
    <row r="3022" spans="12:13" x14ac:dyDescent="0.25">
      <c r="L3022" s="91"/>
      <c r="M3022"/>
    </row>
    <row r="3023" spans="12:13" x14ac:dyDescent="0.25">
      <c r="L3023" s="91"/>
      <c r="M3023"/>
    </row>
    <row r="3024" spans="12:13" x14ac:dyDescent="0.25">
      <c r="L3024" s="91"/>
      <c r="M3024"/>
    </row>
    <row r="3025" spans="12:13" x14ac:dyDescent="0.25">
      <c r="L3025" s="91"/>
      <c r="M3025"/>
    </row>
    <row r="3026" spans="12:13" x14ac:dyDescent="0.25">
      <c r="L3026" s="91"/>
      <c r="M3026"/>
    </row>
    <row r="3027" spans="12:13" x14ac:dyDescent="0.25">
      <c r="L3027" s="91"/>
      <c r="M3027"/>
    </row>
    <row r="3028" spans="12:13" x14ac:dyDescent="0.25">
      <c r="L3028" s="91"/>
      <c r="M3028"/>
    </row>
    <row r="3029" spans="12:13" x14ac:dyDescent="0.25">
      <c r="L3029" s="91"/>
      <c r="M3029"/>
    </row>
    <row r="3030" spans="12:13" x14ac:dyDescent="0.25">
      <c r="L3030" s="91"/>
      <c r="M3030"/>
    </row>
    <row r="3031" spans="12:13" x14ac:dyDescent="0.25">
      <c r="L3031" s="91"/>
      <c r="M3031"/>
    </row>
    <row r="3032" spans="12:13" x14ac:dyDescent="0.25">
      <c r="L3032" s="91"/>
      <c r="M3032"/>
    </row>
    <row r="3033" spans="12:13" x14ac:dyDescent="0.25">
      <c r="L3033" s="91"/>
      <c r="M3033"/>
    </row>
    <row r="3034" spans="12:13" x14ac:dyDescent="0.25">
      <c r="L3034" s="91"/>
      <c r="M3034"/>
    </row>
    <row r="3035" spans="12:13" x14ac:dyDescent="0.25">
      <c r="L3035" s="91"/>
      <c r="M3035"/>
    </row>
    <row r="3036" spans="12:13" x14ac:dyDescent="0.25">
      <c r="L3036" s="91"/>
      <c r="M3036"/>
    </row>
    <row r="3037" spans="12:13" x14ac:dyDescent="0.25">
      <c r="L3037" s="91"/>
      <c r="M3037"/>
    </row>
    <row r="3038" spans="12:13" x14ac:dyDescent="0.25">
      <c r="L3038" s="91"/>
      <c r="M3038"/>
    </row>
    <row r="3039" spans="12:13" x14ac:dyDescent="0.25">
      <c r="L3039" s="91"/>
      <c r="M3039"/>
    </row>
    <row r="3040" spans="12:13" x14ac:dyDescent="0.25">
      <c r="L3040" s="91"/>
      <c r="M3040"/>
    </row>
    <row r="3041" spans="12:13" x14ac:dyDescent="0.25">
      <c r="L3041" s="91"/>
      <c r="M3041"/>
    </row>
    <row r="3042" spans="12:13" x14ac:dyDescent="0.25">
      <c r="L3042" s="91"/>
      <c r="M3042"/>
    </row>
    <row r="3043" spans="12:13" x14ac:dyDescent="0.25">
      <c r="L3043" s="91"/>
      <c r="M3043"/>
    </row>
    <row r="3044" spans="12:13" x14ac:dyDescent="0.25">
      <c r="L3044" s="91"/>
      <c r="M3044"/>
    </row>
    <row r="3045" spans="12:13" x14ac:dyDescent="0.25">
      <c r="L3045" s="91"/>
      <c r="M3045"/>
    </row>
    <row r="3046" spans="12:13" x14ac:dyDescent="0.25">
      <c r="L3046" s="91"/>
      <c r="M3046"/>
    </row>
    <row r="3047" spans="12:13" x14ac:dyDescent="0.25">
      <c r="L3047" s="91"/>
      <c r="M3047"/>
    </row>
    <row r="3048" spans="12:13" x14ac:dyDescent="0.25">
      <c r="L3048" s="91"/>
      <c r="M3048"/>
    </row>
    <row r="3049" spans="12:13" x14ac:dyDescent="0.25">
      <c r="L3049" s="91"/>
      <c r="M3049"/>
    </row>
    <row r="3050" spans="12:13" x14ac:dyDescent="0.25">
      <c r="L3050" s="91"/>
      <c r="M3050"/>
    </row>
    <row r="3051" spans="12:13" x14ac:dyDescent="0.25">
      <c r="L3051" s="91"/>
      <c r="M3051"/>
    </row>
    <row r="3052" spans="12:13" x14ac:dyDescent="0.25">
      <c r="L3052" s="91"/>
      <c r="M3052"/>
    </row>
    <row r="3053" spans="12:13" x14ac:dyDescent="0.25">
      <c r="L3053" s="91"/>
      <c r="M3053"/>
    </row>
    <row r="3054" spans="12:13" x14ac:dyDescent="0.25">
      <c r="L3054" s="91"/>
      <c r="M3054"/>
    </row>
    <row r="3055" spans="12:13" x14ac:dyDescent="0.25">
      <c r="L3055" s="91"/>
      <c r="M3055"/>
    </row>
    <row r="3056" spans="12:13" x14ac:dyDescent="0.25">
      <c r="L3056" s="91"/>
      <c r="M3056"/>
    </row>
    <row r="3057" spans="12:13" x14ac:dyDescent="0.25">
      <c r="L3057" s="91"/>
      <c r="M3057"/>
    </row>
    <row r="3058" spans="12:13" x14ac:dyDescent="0.25">
      <c r="L3058" s="91"/>
      <c r="M3058"/>
    </row>
    <row r="3059" spans="12:13" x14ac:dyDescent="0.25">
      <c r="L3059" s="91"/>
      <c r="M3059"/>
    </row>
    <row r="3060" spans="12:13" x14ac:dyDescent="0.25">
      <c r="L3060" s="91"/>
      <c r="M3060"/>
    </row>
    <row r="3061" spans="12:13" x14ac:dyDescent="0.25">
      <c r="L3061" s="91"/>
      <c r="M3061"/>
    </row>
    <row r="3062" spans="12:13" x14ac:dyDescent="0.25">
      <c r="L3062" s="91"/>
      <c r="M3062"/>
    </row>
    <row r="3063" spans="12:13" x14ac:dyDescent="0.25">
      <c r="L3063" s="91"/>
      <c r="M3063"/>
    </row>
    <row r="3064" spans="12:13" x14ac:dyDescent="0.25">
      <c r="L3064" s="91"/>
      <c r="M3064"/>
    </row>
    <row r="3065" spans="12:13" x14ac:dyDescent="0.25">
      <c r="L3065" s="91"/>
      <c r="M3065"/>
    </row>
    <row r="3066" spans="12:13" x14ac:dyDescent="0.25">
      <c r="L3066" s="91"/>
      <c r="M3066"/>
    </row>
    <row r="3067" spans="12:13" x14ac:dyDescent="0.25">
      <c r="L3067" s="91"/>
      <c r="M3067"/>
    </row>
    <row r="3068" spans="12:13" x14ac:dyDescent="0.25">
      <c r="L3068" s="91"/>
      <c r="M3068"/>
    </row>
    <row r="3069" spans="12:13" x14ac:dyDescent="0.25">
      <c r="L3069" s="91"/>
      <c r="M3069"/>
    </row>
    <row r="3070" spans="12:13" x14ac:dyDescent="0.25">
      <c r="L3070" s="91"/>
      <c r="M3070"/>
    </row>
    <row r="3071" spans="12:13" x14ac:dyDescent="0.25">
      <c r="L3071" s="91"/>
      <c r="M3071"/>
    </row>
    <row r="3072" spans="12:13" x14ac:dyDescent="0.25">
      <c r="L3072" s="91"/>
      <c r="M3072"/>
    </row>
    <row r="3073" spans="12:13" x14ac:dyDescent="0.25">
      <c r="L3073" s="91"/>
      <c r="M3073"/>
    </row>
    <row r="3074" spans="12:13" x14ac:dyDescent="0.25">
      <c r="L3074" s="91"/>
      <c r="M3074"/>
    </row>
    <row r="3075" spans="12:13" x14ac:dyDescent="0.25">
      <c r="L3075" s="91"/>
      <c r="M3075"/>
    </row>
    <row r="3076" spans="12:13" x14ac:dyDescent="0.25">
      <c r="L3076" s="91"/>
      <c r="M3076"/>
    </row>
    <row r="3077" spans="12:13" x14ac:dyDescent="0.25">
      <c r="L3077" s="91"/>
      <c r="M3077"/>
    </row>
    <row r="3078" spans="12:13" x14ac:dyDescent="0.25">
      <c r="L3078" s="91"/>
      <c r="M3078"/>
    </row>
    <row r="3079" spans="12:13" x14ac:dyDescent="0.25">
      <c r="L3079" s="91"/>
      <c r="M3079"/>
    </row>
    <row r="3080" spans="12:13" x14ac:dyDescent="0.25">
      <c r="L3080" s="91"/>
      <c r="M3080"/>
    </row>
    <row r="3081" spans="12:13" x14ac:dyDescent="0.25">
      <c r="L3081" s="91"/>
      <c r="M3081"/>
    </row>
    <row r="3082" spans="12:13" x14ac:dyDescent="0.25">
      <c r="L3082" s="91"/>
      <c r="M3082"/>
    </row>
    <row r="3083" spans="12:13" x14ac:dyDescent="0.25">
      <c r="L3083" s="91"/>
      <c r="M3083"/>
    </row>
    <row r="3084" spans="12:13" x14ac:dyDescent="0.25">
      <c r="L3084" s="91"/>
      <c r="M3084"/>
    </row>
    <row r="3085" spans="12:13" x14ac:dyDescent="0.25">
      <c r="L3085" s="91"/>
      <c r="M3085"/>
    </row>
    <row r="3086" spans="12:13" x14ac:dyDescent="0.25">
      <c r="L3086" s="91"/>
      <c r="M3086"/>
    </row>
    <row r="3087" spans="12:13" x14ac:dyDescent="0.25">
      <c r="L3087" s="91"/>
      <c r="M3087"/>
    </row>
    <row r="3088" spans="12:13" x14ac:dyDescent="0.25">
      <c r="L3088" s="91"/>
      <c r="M3088"/>
    </row>
    <row r="3089" spans="12:13" x14ac:dyDescent="0.25">
      <c r="L3089" s="91"/>
      <c r="M3089"/>
    </row>
    <row r="3090" spans="12:13" x14ac:dyDescent="0.25">
      <c r="L3090" s="91"/>
      <c r="M3090"/>
    </row>
    <row r="3091" spans="12:13" x14ac:dyDescent="0.25">
      <c r="L3091" s="91"/>
      <c r="M3091"/>
    </row>
    <row r="3092" spans="12:13" x14ac:dyDescent="0.25">
      <c r="L3092" s="91"/>
      <c r="M3092"/>
    </row>
    <row r="3093" spans="12:13" x14ac:dyDescent="0.25">
      <c r="L3093" s="91"/>
      <c r="M3093"/>
    </row>
    <row r="3094" spans="12:13" x14ac:dyDescent="0.25">
      <c r="L3094" s="91"/>
      <c r="M3094"/>
    </row>
    <row r="3095" spans="12:13" x14ac:dyDescent="0.25">
      <c r="L3095" s="91"/>
      <c r="M3095"/>
    </row>
    <row r="3096" spans="12:13" x14ac:dyDescent="0.25">
      <c r="L3096" s="91"/>
      <c r="M3096"/>
    </row>
    <row r="3097" spans="12:13" x14ac:dyDescent="0.25">
      <c r="L3097" s="91"/>
      <c r="M3097"/>
    </row>
    <row r="3098" spans="12:13" x14ac:dyDescent="0.25">
      <c r="L3098" s="91"/>
      <c r="M3098"/>
    </row>
    <row r="3099" spans="12:13" x14ac:dyDescent="0.25">
      <c r="L3099" s="91"/>
      <c r="M3099"/>
    </row>
    <row r="3100" spans="12:13" x14ac:dyDescent="0.25">
      <c r="L3100" s="91"/>
      <c r="M3100"/>
    </row>
    <row r="3101" spans="12:13" x14ac:dyDescent="0.25">
      <c r="L3101" s="91"/>
      <c r="M3101"/>
    </row>
    <row r="3102" spans="12:13" x14ac:dyDescent="0.25">
      <c r="L3102" s="91"/>
      <c r="M3102"/>
    </row>
    <row r="3103" spans="12:13" x14ac:dyDescent="0.25">
      <c r="L3103" s="91"/>
      <c r="M3103"/>
    </row>
    <row r="3104" spans="12:13" x14ac:dyDescent="0.25">
      <c r="L3104" s="91"/>
      <c r="M3104"/>
    </row>
    <row r="3105" spans="12:13" x14ac:dyDescent="0.25">
      <c r="L3105" s="91"/>
      <c r="M3105"/>
    </row>
    <row r="3106" spans="12:13" x14ac:dyDescent="0.25">
      <c r="L3106" s="91"/>
      <c r="M3106"/>
    </row>
    <row r="3107" spans="12:13" x14ac:dyDescent="0.25">
      <c r="L3107" s="91"/>
      <c r="M3107"/>
    </row>
    <row r="3108" spans="12:13" x14ac:dyDescent="0.25">
      <c r="L3108" s="91"/>
      <c r="M3108"/>
    </row>
    <row r="3109" spans="12:13" x14ac:dyDescent="0.25">
      <c r="L3109" s="91"/>
      <c r="M3109"/>
    </row>
    <row r="3110" spans="12:13" x14ac:dyDescent="0.25">
      <c r="L3110" s="91"/>
      <c r="M3110"/>
    </row>
    <row r="3111" spans="12:13" x14ac:dyDescent="0.25">
      <c r="L3111" s="91"/>
      <c r="M3111"/>
    </row>
    <row r="3112" spans="12:13" x14ac:dyDescent="0.25">
      <c r="L3112" s="91"/>
      <c r="M3112"/>
    </row>
    <row r="3113" spans="12:13" x14ac:dyDescent="0.25">
      <c r="L3113" s="91"/>
      <c r="M3113"/>
    </row>
    <row r="3114" spans="12:13" x14ac:dyDescent="0.25">
      <c r="L3114" s="91"/>
      <c r="M3114"/>
    </row>
    <row r="3115" spans="12:13" x14ac:dyDescent="0.25">
      <c r="L3115" s="91"/>
      <c r="M3115"/>
    </row>
    <row r="3116" spans="12:13" x14ac:dyDescent="0.25">
      <c r="L3116" s="91"/>
      <c r="M3116"/>
    </row>
    <row r="3117" spans="12:13" x14ac:dyDescent="0.25">
      <c r="L3117" s="91"/>
      <c r="M3117"/>
    </row>
    <row r="3118" spans="12:13" x14ac:dyDescent="0.25">
      <c r="L3118" s="91"/>
      <c r="M3118"/>
    </row>
    <row r="3119" spans="12:13" x14ac:dyDescent="0.25">
      <c r="L3119" s="91"/>
      <c r="M3119"/>
    </row>
    <row r="3120" spans="12:13" x14ac:dyDescent="0.25">
      <c r="L3120" s="91"/>
      <c r="M3120"/>
    </row>
    <row r="3121" spans="12:13" x14ac:dyDescent="0.25">
      <c r="L3121" s="91"/>
      <c r="M3121"/>
    </row>
    <row r="3122" spans="12:13" x14ac:dyDescent="0.25">
      <c r="L3122" s="91"/>
      <c r="M3122"/>
    </row>
    <row r="3123" spans="12:13" x14ac:dyDescent="0.25">
      <c r="L3123" s="91"/>
      <c r="M3123"/>
    </row>
    <row r="3124" spans="12:13" x14ac:dyDescent="0.25">
      <c r="L3124" s="91"/>
      <c r="M3124"/>
    </row>
    <row r="3125" spans="12:13" x14ac:dyDescent="0.25">
      <c r="L3125" s="91"/>
      <c r="M3125"/>
    </row>
    <row r="3126" spans="12:13" x14ac:dyDescent="0.25">
      <c r="L3126" s="91"/>
      <c r="M3126"/>
    </row>
    <row r="3127" spans="12:13" x14ac:dyDescent="0.25">
      <c r="L3127" s="91"/>
      <c r="M3127"/>
    </row>
    <row r="3128" spans="12:13" x14ac:dyDescent="0.25">
      <c r="L3128" s="91"/>
      <c r="M3128"/>
    </row>
    <row r="3129" spans="12:13" x14ac:dyDescent="0.25">
      <c r="L3129" s="91"/>
      <c r="M3129"/>
    </row>
    <row r="3130" spans="12:13" x14ac:dyDescent="0.25">
      <c r="L3130" s="91"/>
      <c r="M3130"/>
    </row>
    <row r="3131" spans="12:13" x14ac:dyDescent="0.25">
      <c r="L3131" s="91"/>
      <c r="M3131"/>
    </row>
    <row r="3132" spans="12:13" x14ac:dyDescent="0.25">
      <c r="L3132" s="91"/>
      <c r="M3132"/>
    </row>
    <row r="3133" spans="12:13" x14ac:dyDescent="0.25">
      <c r="L3133" s="91"/>
      <c r="M3133"/>
    </row>
    <row r="3134" spans="12:13" x14ac:dyDescent="0.25">
      <c r="L3134" s="91"/>
      <c r="M3134"/>
    </row>
    <row r="3135" spans="12:13" x14ac:dyDescent="0.25">
      <c r="L3135" s="91"/>
      <c r="M3135"/>
    </row>
    <row r="3136" spans="12:13" x14ac:dyDescent="0.25">
      <c r="L3136" s="91"/>
      <c r="M3136"/>
    </row>
    <row r="3137" spans="12:13" x14ac:dyDescent="0.25">
      <c r="L3137" s="91"/>
      <c r="M3137"/>
    </row>
    <row r="3138" spans="12:13" x14ac:dyDescent="0.25">
      <c r="L3138" s="91"/>
      <c r="M3138"/>
    </row>
    <row r="3139" spans="12:13" x14ac:dyDescent="0.25">
      <c r="L3139" s="91"/>
      <c r="M3139"/>
    </row>
    <row r="3140" spans="12:13" x14ac:dyDescent="0.25">
      <c r="L3140" s="91"/>
      <c r="M3140"/>
    </row>
    <row r="3141" spans="12:13" x14ac:dyDescent="0.25">
      <c r="L3141" s="91"/>
      <c r="M3141"/>
    </row>
    <row r="3142" spans="12:13" x14ac:dyDescent="0.25">
      <c r="L3142" s="91"/>
      <c r="M3142"/>
    </row>
    <row r="3143" spans="12:13" x14ac:dyDescent="0.25">
      <c r="L3143" s="91"/>
      <c r="M3143"/>
    </row>
    <row r="3144" spans="12:13" x14ac:dyDescent="0.25">
      <c r="L3144" s="91"/>
      <c r="M3144"/>
    </row>
    <row r="3145" spans="12:13" x14ac:dyDescent="0.25">
      <c r="L3145" s="91"/>
      <c r="M3145"/>
    </row>
    <row r="3146" spans="12:13" x14ac:dyDescent="0.25">
      <c r="L3146" s="91"/>
      <c r="M3146"/>
    </row>
    <row r="3147" spans="12:13" x14ac:dyDescent="0.25">
      <c r="L3147" s="91"/>
      <c r="M3147"/>
    </row>
    <row r="3148" spans="12:13" x14ac:dyDescent="0.25">
      <c r="L3148" s="91"/>
      <c r="M3148"/>
    </row>
    <row r="3149" spans="12:13" x14ac:dyDescent="0.25">
      <c r="L3149" s="91"/>
      <c r="M3149"/>
    </row>
    <row r="3150" spans="12:13" x14ac:dyDescent="0.25">
      <c r="L3150" s="91"/>
      <c r="M3150"/>
    </row>
    <row r="3151" spans="12:13" x14ac:dyDescent="0.25">
      <c r="L3151" s="91"/>
      <c r="M3151"/>
    </row>
    <row r="3152" spans="12:13" x14ac:dyDescent="0.25">
      <c r="L3152" s="91"/>
      <c r="M3152"/>
    </row>
    <row r="3153" spans="12:13" x14ac:dyDescent="0.25">
      <c r="L3153" s="91"/>
      <c r="M3153"/>
    </row>
    <row r="3154" spans="12:13" x14ac:dyDescent="0.25">
      <c r="L3154" s="91"/>
      <c r="M3154"/>
    </row>
    <row r="3155" spans="12:13" x14ac:dyDescent="0.25">
      <c r="L3155" s="91"/>
      <c r="M3155"/>
    </row>
    <row r="3156" spans="12:13" x14ac:dyDescent="0.25">
      <c r="L3156" s="91"/>
      <c r="M3156"/>
    </row>
    <row r="3157" spans="12:13" x14ac:dyDescent="0.25">
      <c r="L3157" s="91"/>
      <c r="M3157"/>
    </row>
    <row r="3158" spans="12:13" x14ac:dyDescent="0.25">
      <c r="L3158" s="91"/>
      <c r="M3158"/>
    </row>
    <row r="3159" spans="12:13" x14ac:dyDescent="0.25">
      <c r="L3159" s="91"/>
      <c r="M3159"/>
    </row>
    <row r="3160" spans="12:13" x14ac:dyDescent="0.25">
      <c r="L3160" s="91"/>
      <c r="M3160"/>
    </row>
    <row r="3161" spans="12:13" x14ac:dyDescent="0.25">
      <c r="L3161" s="91"/>
      <c r="M3161"/>
    </row>
    <row r="3162" spans="12:13" x14ac:dyDescent="0.25">
      <c r="L3162" s="91"/>
      <c r="M3162"/>
    </row>
    <row r="3163" spans="12:13" x14ac:dyDescent="0.25">
      <c r="L3163" s="91"/>
      <c r="M3163"/>
    </row>
    <row r="3164" spans="12:13" x14ac:dyDescent="0.25">
      <c r="L3164" s="91"/>
      <c r="M3164"/>
    </row>
    <row r="3165" spans="12:13" x14ac:dyDescent="0.25">
      <c r="L3165" s="91"/>
      <c r="M3165"/>
    </row>
    <row r="3166" spans="12:13" x14ac:dyDescent="0.25">
      <c r="L3166" s="91"/>
      <c r="M3166"/>
    </row>
    <row r="3167" spans="12:13" x14ac:dyDescent="0.25">
      <c r="L3167" s="91"/>
      <c r="M3167"/>
    </row>
    <row r="3168" spans="12:13" x14ac:dyDescent="0.25">
      <c r="L3168" s="91"/>
      <c r="M3168"/>
    </row>
    <row r="3169" spans="12:13" x14ac:dyDescent="0.25">
      <c r="L3169" s="91"/>
      <c r="M3169"/>
    </row>
    <row r="3170" spans="12:13" x14ac:dyDescent="0.25">
      <c r="L3170" s="91"/>
      <c r="M3170"/>
    </row>
    <row r="3171" spans="12:13" x14ac:dyDescent="0.25">
      <c r="L3171" s="91"/>
      <c r="M3171"/>
    </row>
    <row r="3172" spans="12:13" x14ac:dyDescent="0.25">
      <c r="L3172" s="91"/>
      <c r="M3172"/>
    </row>
    <row r="3173" spans="12:13" x14ac:dyDescent="0.25">
      <c r="L3173" s="91"/>
      <c r="M3173"/>
    </row>
    <row r="3174" spans="12:13" x14ac:dyDescent="0.25">
      <c r="L3174" s="91"/>
      <c r="M3174"/>
    </row>
    <row r="3175" spans="12:13" x14ac:dyDescent="0.25">
      <c r="L3175" s="91"/>
      <c r="M3175"/>
    </row>
    <row r="3176" spans="12:13" x14ac:dyDescent="0.25">
      <c r="L3176" s="91"/>
      <c r="M3176"/>
    </row>
    <row r="3177" spans="12:13" x14ac:dyDescent="0.25">
      <c r="L3177" s="91"/>
      <c r="M3177"/>
    </row>
    <row r="3178" spans="12:13" x14ac:dyDescent="0.25">
      <c r="L3178" s="91"/>
      <c r="M3178"/>
    </row>
    <row r="3179" spans="12:13" x14ac:dyDescent="0.25">
      <c r="L3179" s="91"/>
      <c r="M3179"/>
    </row>
    <row r="3180" spans="12:13" x14ac:dyDescent="0.25">
      <c r="L3180" s="91"/>
      <c r="M3180"/>
    </row>
    <row r="3181" spans="12:13" x14ac:dyDescent="0.25">
      <c r="L3181" s="91"/>
      <c r="M3181"/>
    </row>
    <row r="3182" spans="12:13" x14ac:dyDescent="0.25">
      <c r="L3182" s="91"/>
      <c r="M3182"/>
    </row>
    <row r="3183" spans="12:13" x14ac:dyDescent="0.25">
      <c r="L3183" s="91"/>
      <c r="M3183"/>
    </row>
    <row r="3184" spans="12:13" x14ac:dyDescent="0.25">
      <c r="L3184" s="91"/>
      <c r="M3184"/>
    </row>
    <row r="3185" spans="12:13" x14ac:dyDescent="0.25">
      <c r="L3185" s="91"/>
      <c r="M3185"/>
    </row>
    <row r="3186" spans="12:13" x14ac:dyDescent="0.25">
      <c r="L3186" s="91"/>
      <c r="M3186"/>
    </row>
    <row r="3187" spans="12:13" x14ac:dyDescent="0.25">
      <c r="L3187" s="91"/>
      <c r="M3187"/>
    </row>
    <row r="3188" spans="12:13" x14ac:dyDescent="0.25">
      <c r="L3188" s="91"/>
      <c r="M3188"/>
    </row>
    <row r="3189" spans="12:13" x14ac:dyDescent="0.25">
      <c r="L3189" s="91"/>
      <c r="M3189"/>
    </row>
    <row r="3190" spans="12:13" x14ac:dyDescent="0.25">
      <c r="L3190" s="91"/>
      <c r="M3190"/>
    </row>
    <row r="3191" spans="12:13" x14ac:dyDescent="0.25">
      <c r="L3191" s="91"/>
      <c r="M3191"/>
    </row>
    <row r="3192" spans="12:13" x14ac:dyDescent="0.25">
      <c r="L3192" s="91"/>
      <c r="M3192"/>
    </row>
    <row r="3193" spans="12:13" x14ac:dyDescent="0.25">
      <c r="L3193" s="91"/>
      <c r="M3193"/>
    </row>
    <row r="3194" spans="12:13" x14ac:dyDescent="0.25">
      <c r="L3194" s="91"/>
      <c r="M3194"/>
    </row>
    <row r="3195" spans="12:13" x14ac:dyDescent="0.25">
      <c r="L3195" s="91"/>
      <c r="M3195"/>
    </row>
    <row r="3196" spans="12:13" x14ac:dyDescent="0.25">
      <c r="L3196" s="91"/>
      <c r="M3196"/>
    </row>
    <row r="3197" spans="12:13" x14ac:dyDescent="0.25">
      <c r="L3197" s="91"/>
      <c r="M3197"/>
    </row>
    <row r="3198" spans="12:13" x14ac:dyDescent="0.25">
      <c r="L3198" s="91"/>
      <c r="M3198"/>
    </row>
    <row r="3199" spans="12:13" x14ac:dyDescent="0.25">
      <c r="L3199" s="91"/>
      <c r="M3199"/>
    </row>
    <row r="3200" spans="12:13" x14ac:dyDescent="0.25">
      <c r="L3200" s="91"/>
      <c r="M3200"/>
    </row>
    <row r="3201" spans="12:13" x14ac:dyDescent="0.25">
      <c r="L3201" s="91"/>
      <c r="M3201"/>
    </row>
    <row r="3202" spans="12:13" x14ac:dyDescent="0.25">
      <c r="L3202" s="91"/>
      <c r="M3202"/>
    </row>
    <row r="3203" spans="12:13" x14ac:dyDescent="0.25">
      <c r="L3203" s="91"/>
      <c r="M3203"/>
    </row>
    <row r="3204" spans="12:13" x14ac:dyDescent="0.25">
      <c r="L3204" s="91"/>
      <c r="M3204"/>
    </row>
    <row r="3205" spans="12:13" x14ac:dyDescent="0.25">
      <c r="L3205" s="91"/>
      <c r="M3205"/>
    </row>
    <row r="3206" spans="12:13" x14ac:dyDescent="0.25">
      <c r="L3206" s="91"/>
      <c r="M3206"/>
    </row>
    <row r="3207" spans="12:13" x14ac:dyDescent="0.25">
      <c r="L3207" s="91"/>
      <c r="M3207"/>
    </row>
    <row r="3208" spans="12:13" x14ac:dyDescent="0.25">
      <c r="L3208" s="91"/>
      <c r="M3208"/>
    </row>
    <row r="3209" spans="12:13" x14ac:dyDescent="0.25">
      <c r="L3209" s="91"/>
      <c r="M3209"/>
    </row>
    <row r="3210" spans="12:13" x14ac:dyDescent="0.25">
      <c r="L3210" s="91"/>
      <c r="M3210"/>
    </row>
    <row r="3211" spans="12:13" x14ac:dyDescent="0.25">
      <c r="L3211" s="91"/>
      <c r="M3211"/>
    </row>
    <row r="3212" spans="12:13" x14ac:dyDescent="0.25">
      <c r="L3212" s="91"/>
      <c r="M3212"/>
    </row>
    <row r="3213" spans="12:13" x14ac:dyDescent="0.25">
      <c r="L3213" s="91"/>
      <c r="M3213"/>
    </row>
    <row r="3214" spans="12:13" x14ac:dyDescent="0.25">
      <c r="L3214" s="91"/>
      <c r="M3214"/>
    </row>
    <row r="3215" spans="12:13" x14ac:dyDescent="0.25">
      <c r="L3215" s="91"/>
      <c r="M3215"/>
    </row>
    <row r="3216" spans="12:13" x14ac:dyDescent="0.25">
      <c r="L3216" s="91"/>
      <c r="M3216"/>
    </row>
    <row r="3217" spans="12:13" x14ac:dyDescent="0.25">
      <c r="L3217" s="91"/>
      <c r="M3217"/>
    </row>
    <row r="3218" spans="12:13" x14ac:dyDescent="0.25">
      <c r="L3218" s="91"/>
      <c r="M3218"/>
    </row>
    <row r="3219" spans="12:13" x14ac:dyDescent="0.25">
      <c r="L3219" s="91"/>
      <c r="M3219"/>
    </row>
    <row r="3220" spans="12:13" x14ac:dyDescent="0.25">
      <c r="L3220" s="91"/>
      <c r="M3220"/>
    </row>
    <row r="3221" spans="12:13" x14ac:dyDescent="0.25">
      <c r="L3221" s="91"/>
      <c r="M3221"/>
    </row>
    <row r="3222" spans="12:13" x14ac:dyDescent="0.25">
      <c r="L3222" s="91"/>
      <c r="M3222"/>
    </row>
    <row r="3223" spans="12:13" x14ac:dyDescent="0.25">
      <c r="L3223" s="91"/>
      <c r="M3223"/>
    </row>
    <row r="3224" spans="12:13" x14ac:dyDescent="0.25">
      <c r="L3224" s="91"/>
      <c r="M3224"/>
    </row>
    <row r="3225" spans="12:13" x14ac:dyDescent="0.25">
      <c r="L3225" s="91"/>
      <c r="M3225"/>
    </row>
    <row r="3226" spans="12:13" x14ac:dyDescent="0.25">
      <c r="L3226" s="91"/>
      <c r="M3226"/>
    </row>
    <row r="3227" spans="12:13" x14ac:dyDescent="0.25">
      <c r="L3227" s="91"/>
      <c r="M3227"/>
    </row>
    <row r="3228" spans="12:13" x14ac:dyDescent="0.25">
      <c r="L3228" s="91"/>
      <c r="M3228"/>
    </row>
    <row r="3229" spans="12:13" x14ac:dyDescent="0.25">
      <c r="L3229" s="91"/>
      <c r="M3229"/>
    </row>
    <row r="3230" spans="12:13" x14ac:dyDescent="0.25">
      <c r="L3230" s="91"/>
      <c r="M3230"/>
    </row>
    <row r="3231" spans="12:13" x14ac:dyDescent="0.25">
      <c r="L3231" s="91"/>
      <c r="M3231"/>
    </row>
    <row r="3232" spans="12:13" x14ac:dyDescent="0.25">
      <c r="L3232" s="91"/>
      <c r="M3232"/>
    </row>
    <row r="3233" spans="12:13" x14ac:dyDescent="0.25">
      <c r="L3233" s="91"/>
      <c r="M3233"/>
    </row>
    <row r="3234" spans="12:13" x14ac:dyDescent="0.25">
      <c r="L3234" s="91"/>
      <c r="M3234"/>
    </row>
    <row r="3235" spans="12:13" x14ac:dyDescent="0.25">
      <c r="L3235" s="91"/>
      <c r="M3235"/>
    </row>
    <row r="3236" spans="12:13" x14ac:dyDescent="0.25">
      <c r="L3236" s="91"/>
      <c r="M3236"/>
    </row>
    <row r="3237" spans="12:13" x14ac:dyDescent="0.25">
      <c r="L3237" s="91"/>
      <c r="M3237"/>
    </row>
    <row r="3238" spans="12:13" x14ac:dyDescent="0.25">
      <c r="L3238" s="91"/>
      <c r="M3238"/>
    </row>
    <row r="3239" spans="12:13" x14ac:dyDescent="0.25">
      <c r="L3239" s="91"/>
      <c r="M3239"/>
    </row>
    <row r="3240" spans="12:13" x14ac:dyDescent="0.25">
      <c r="L3240" s="91"/>
      <c r="M3240"/>
    </row>
    <row r="3241" spans="12:13" x14ac:dyDescent="0.25">
      <c r="L3241" s="91"/>
      <c r="M3241"/>
    </row>
    <row r="3242" spans="12:13" x14ac:dyDescent="0.25">
      <c r="L3242" s="91"/>
      <c r="M3242"/>
    </row>
    <row r="3243" spans="12:13" x14ac:dyDescent="0.25">
      <c r="L3243" s="91"/>
      <c r="M3243"/>
    </row>
    <row r="3244" spans="12:13" x14ac:dyDescent="0.25">
      <c r="L3244" s="91"/>
      <c r="M3244"/>
    </row>
    <row r="3245" spans="12:13" x14ac:dyDescent="0.25">
      <c r="L3245" s="91"/>
      <c r="M3245"/>
    </row>
    <row r="3246" spans="12:13" x14ac:dyDescent="0.25">
      <c r="L3246" s="91"/>
      <c r="M3246"/>
    </row>
    <row r="3247" spans="12:13" x14ac:dyDescent="0.25">
      <c r="L3247" s="91"/>
      <c r="M3247"/>
    </row>
    <row r="3248" spans="12:13" x14ac:dyDescent="0.25">
      <c r="L3248" s="91"/>
      <c r="M3248"/>
    </row>
    <row r="3249" spans="12:13" x14ac:dyDescent="0.25">
      <c r="L3249" s="91"/>
      <c r="M3249"/>
    </row>
    <row r="3250" spans="12:13" x14ac:dyDescent="0.25">
      <c r="L3250" s="91"/>
      <c r="M3250"/>
    </row>
    <row r="3251" spans="12:13" x14ac:dyDescent="0.25">
      <c r="L3251" s="91"/>
      <c r="M3251"/>
    </row>
    <row r="3252" spans="12:13" x14ac:dyDescent="0.25">
      <c r="L3252" s="91"/>
      <c r="M3252"/>
    </row>
    <row r="3253" spans="12:13" x14ac:dyDescent="0.25">
      <c r="L3253" s="91"/>
      <c r="M3253"/>
    </row>
    <row r="3254" spans="12:13" x14ac:dyDescent="0.25">
      <c r="L3254" s="91"/>
      <c r="M3254"/>
    </row>
    <row r="3255" spans="12:13" x14ac:dyDescent="0.25">
      <c r="L3255" s="91"/>
      <c r="M3255"/>
    </row>
    <row r="3256" spans="12:13" x14ac:dyDescent="0.25">
      <c r="L3256" s="91"/>
      <c r="M3256"/>
    </row>
    <row r="3257" spans="12:13" x14ac:dyDescent="0.25">
      <c r="L3257" s="91"/>
      <c r="M3257"/>
    </row>
    <row r="3258" spans="12:13" x14ac:dyDescent="0.25">
      <c r="L3258" s="91"/>
      <c r="M3258"/>
    </row>
    <row r="3259" spans="12:13" x14ac:dyDescent="0.25">
      <c r="L3259" s="91"/>
      <c r="M3259"/>
    </row>
    <row r="3260" spans="12:13" x14ac:dyDescent="0.25">
      <c r="L3260" s="91"/>
      <c r="M3260"/>
    </row>
    <row r="3261" spans="12:13" x14ac:dyDescent="0.25">
      <c r="L3261" s="91"/>
      <c r="M3261"/>
    </row>
    <row r="3262" spans="12:13" x14ac:dyDescent="0.25">
      <c r="L3262" s="91"/>
      <c r="M3262"/>
    </row>
    <row r="3263" spans="12:13" x14ac:dyDescent="0.25">
      <c r="L3263" s="91"/>
      <c r="M3263"/>
    </row>
    <row r="3264" spans="12:13" x14ac:dyDescent="0.25">
      <c r="L3264" s="91"/>
      <c r="M3264"/>
    </row>
    <row r="3265" spans="12:13" x14ac:dyDescent="0.25">
      <c r="L3265" s="91"/>
      <c r="M3265"/>
    </row>
    <row r="3266" spans="12:13" x14ac:dyDescent="0.25">
      <c r="L3266" s="91"/>
      <c r="M3266"/>
    </row>
    <row r="3267" spans="12:13" x14ac:dyDescent="0.25">
      <c r="L3267" s="91"/>
      <c r="M3267"/>
    </row>
    <row r="3268" spans="12:13" x14ac:dyDescent="0.25">
      <c r="L3268" s="91"/>
      <c r="M3268"/>
    </row>
    <row r="3269" spans="12:13" x14ac:dyDescent="0.25">
      <c r="L3269" s="91"/>
      <c r="M3269"/>
    </row>
    <row r="3270" spans="12:13" x14ac:dyDescent="0.25">
      <c r="L3270" s="91"/>
      <c r="M3270"/>
    </row>
    <row r="3271" spans="12:13" x14ac:dyDescent="0.25">
      <c r="L3271" s="91"/>
      <c r="M3271"/>
    </row>
    <row r="3272" spans="12:13" x14ac:dyDescent="0.25">
      <c r="L3272" s="91"/>
      <c r="M3272"/>
    </row>
    <row r="3273" spans="12:13" x14ac:dyDescent="0.25">
      <c r="L3273" s="91"/>
      <c r="M3273"/>
    </row>
    <row r="3274" spans="12:13" x14ac:dyDescent="0.25">
      <c r="L3274" s="91"/>
      <c r="M3274"/>
    </row>
    <row r="3275" spans="12:13" x14ac:dyDescent="0.25">
      <c r="L3275" s="91"/>
      <c r="M3275"/>
    </row>
    <row r="3276" spans="12:13" x14ac:dyDescent="0.25">
      <c r="L3276" s="91"/>
      <c r="M3276"/>
    </row>
    <row r="3277" spans="12:13" x14ac:dyDescent="0.25">
      <c r="L3277" s="91"/>
      <c r="M3277"/>
    </row>
    <row r="3278" spans="12:13" x14ac:dyDescent="0.25">
      <c r="L3278" s="91"/>
      <c r="M3278"/>
    </row>
    <row r="3279" spans="12:13" x14ac:dyDescent="0.25">
      <c r="L3279" s="91"/>
      <c r="M3279"/>
    </row>
    <row r="3280" spans="12:13" x14ac:dyDescent="0.25">
      <c r="L3280" s="91"/>
      <c r="M3280"/>
    </row>
    <row r="3281" spans="12:13" x14ac:dyDescent="0.25">
      <c r="L3281" s="91"/>
      <c r="M3281"/>
    </row>
    <row r="3282" spans="12:13" x14ac:dyDescent="0.25">
      <c r="L3282" s="91"/>
      <c r="M3282"/>
    </row>
    <row r="3283" spans="12:13" x14ac:dyDescent="0.25">
      <c r="L3283" s="91"/>
      <c r="M3283"/>
    </row>
    <row r="3284" spans="12:13" x14ac:dyDescent="0.25">
      <c r="L3284" s="91"/>
      <c r="M3284"/>
    </row>
    <row r="3285" spans="12:13" x14ac:dyDescent="0.25">
      <c r="L3285" s="91"/>
      <c r="M3285"/>
    </row>
    <row r="3286" spans="12:13" x14ac:dyDescent="0.25">
      <c r="L3286" s="91"/>
      <c r="M3286"/>
    </row>
    <row r="3287" spans="12:13" x14ac:dyDescent="0.25">
      <c r="L3287" s="91"/>
      <c r="M3287"/>
    </row>
    <row r="3288" spans="12:13" x14ac:dyDescent="0.25">
      <c r="L3288" s="91"/>
      <c r="M3288"/>
    </row>
    <row r="3289" spans="12:13" x14ac:dyDescent="0.25">
      <c r="L3289" s="91"/>
      <c r="M3289"/>
    </row>
    <row r="3290" spans="12:13" x14ac:dyDescent="0.25">
      <c r="L3290" s="91"/>
      <c r="M3290"/>
    </row>
    <row r="3291" spans="12:13" x14ac:dyDescent="0.25">
      <c r="L3291" s="91"/>
      <c r="M3291"/>
    </row>
    <row r="3292" spans="12:13" x14ac:dyDescent="0.25">
      <c r="L3292" s="91"/>
      <c r="M3292"/>
    </row>
    <row r="3293" spans="12:13" x14ac:dyDescent="0.25">
      <c r="L3293" s="91"/>
      <c r="M3293"/>
    </row>
    <row r="3294" spans="12:13" x14ac:dyDescent="0.25">
      <c r="L3294" s="91"/>
      <c r="M3294"/>
    </row>
    <row r="3295" spans="12:13" x14ac:dyDescent="0.25">
      <c r="L3295" s="91"/>
      <c r="M3295"/>
    </row>
    <row r="3296" spans="12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conditionalFormatting sqref="F1:F1048576">
    <cfRule type="duplicateValues" dxfId="9" priority="1"/>
  </conditionalFormatting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ColWidth="8.85546875"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278</v>
      </c>
      <c r="B1" t="s">
        <v>238</v>
      </c>
      <c r="C1" t="s">
        <v>267</v>
      </c>
    </row>
    <row r="2" spans="1:3" x14ac:dyDescent="0.25">
      <c r="A2" t="s">
        <v>23</v>
      </c>
      <c r="B2" t="s">
        <v>141</v>
      </c>
      <c r="C2">
        <v>32.5</v>
      </c>
    </row>
    <row r="3" spans="1:3" x14ac:dyDescent="0.25">
      <c r="A3" t="s">
        <v>23</v>
      </c>
      <c r="B3" t="s">
        <v>18</v>
      </c>
      <c r="C3">
        <v>35.787500000000001</v>
      </c>
    </row>
    <row r="4" spans="1:3" x14ac:dyDescent="0.25">
      <c r="A4" t="s">
        <v>23</v>
      </c>
      <c r="B4" t="s">
        <v>133</v>
      </c>
      <c r="C4">
        <v>32.5</v>
      </c>
    </row>
    <row r="5" spans="1:3" x14ac:dyDescent="0.25">
      <c r="A5" t="s">
        <v>23</v>
      </c>
      <c r="B5" t="s">
        <v>140</v>
      </c>
      <c r="C5">
        <v>32.5</v>
      </c>
    </row>
    <row r="6" spans="1:3" x14ac:dyDescent="0.25">
      <c r="A6" t="s">
        <v>23</v>
      </c>
      <c r="B6" t="s">
        <v>138</v>
      </c>
      <c r="C6">
        <v>29</v>
      </c>
    </row>
    <row r="7" spans="1:3" x14ac:dyDescent="0.25">
      <c r="A7" t="s">
        <v>23</v>
      </c>
      <c r="B7" t="s">
        <v>136</v>
      </c>
      <c r="C7">
        <v>32.5</v>
      </c>
    </row>
    <row r="8" spans="1:3" x14ac:dyDescent="0.25">
      <c r="A8" t="s">
        <v>37</v>
      </c>
      <c r="B8" t="s">
        <v>136</v>
      </c>
      <c r="C8">
        <v>29</v>
      </c>
    </row>
    <row r="9" spans="1:3" x14ac:dyDescent="0.25">
      <c r="A9" t="s">
        <v>23</v>
      </c>
      <c r="B9" t="s">
        <v>137</v>
      </c>
      <c r="C9">
        <v>32.5</v>
      </c>
    </row>
    <row r="10" spans="1:3" x14ac:dyDescent="0.25">
      <c r="A10" t="s">
        <v>23</v>
      </c>
      <c r="B10" t="s">
        <v>135</v>
      </c>
      <c r="C10">
        <v>32.5</v>
      </c>
    </row>
    <row r="11" spans="1:3" x14ac:dyDescent="0.25">
      <c r="A11" t="s">
        <v>23</v>
      </c>
      <c r="B11" t="s">
        <v>132</v>
      </c>
      <c r="C11">
        <v>32.5</v>
      </c>
    </row>
    <row r="12" spans="1:3" x14ac:dyDescent="0.25">
      <c r="A12" t="s">
        <v>23</v>
      </c>
      <c r="B12" t="s">
        <v>134</v>
      </c>
      <c r="C12">
        <v>32.5</v>
      </c>
    </row>
    <row r="13" spans="1:3" x14ac:dyDescent="0.25">
      <c r="A13" t="s">
        <v>23</v>
      </c>
      <c r="B13" t="s">
        <v>65</v>
      </c>
      <c r="C13">
        <v>32.5</v>
      </c>
    </row>
    <row r="14" spans="1:3" x14ac:dyDescent="0.25">
      <c r="A14" t="s">
        <v>23</v>
      </c>
      <c r="B14" t="s">
        <v>21</v>
      </c>
      <c r="C14">
        <v>32.5</v>
      </c>
    </row>
    <row r="15" spans="1:3" x14ac:dyDescent="0.25">
      <c r="A15" t="s">
        <v>37</v>
      </c>
      <c r="B15" t="s">
        <v>21</v>
      </c>
      <c r="C15">
        <v>29</v>
      </c>
    </row>
    <row r="16" spans="1:3" x14ac:dyDescent="0.25">
      <c r="A16" t="s">
        <v>23</v>
      </c>
      <c r="B16" t="s">
        <v>139</v>
      </c>
      <c r="C16">
        <v>29</v>
      </c>
    </row>
    <row r="17" spans="1:3" x14ac:dyDescent="0.25">
      <c r="A17" t="s">
        <v>23</v>
      </c>
      <c r="B17" t="s">
        <v>142</v>
      </c>
      <c r="C17">
        <v>32.5</v>
      </c>
    </row>
    <row r="18" spans="1:3" x14ac:dyDescent="0.25">
      <c r="A18" t="s">
        <v>23</v>
      </c>
      <c r="B18" t="s">
        <v>144</v>
      </c>
      <c r="C18">
        <v>29</v>
      </c>
    </row>
    <row r="19" spans="1:3" x14ac:dyDescent="0.25">
      <c r="A19" t="s">
        <v>23</v>
      </c>
      <c r="B19" t="s">
        <v>143</v>
      </c>
      <c r="C19">
        <v>32.5</v>
      </c>
    </row>
    <row r="20" spans="1:3" x14ac:dyDescent="0.25">
      <c r="A20" t="s">
        <v>23</v>
      </c>
      <c r="B20" t="s">
        <v>145</v>
      </c>
      <c r="C20">
        <v>32.5</v>
      </c>
    </row>
    <row r="21" spans="1:3" x14ac:dyDescent="0.25">
      <c r="A21" t="s">
        <v>23</v>
      </c>
      <c r="B21" t="s">
        <v>45</v>
      </c>
      <c r="C21">
        <v>40</v>
      </c>
    </row>
    <row r="22" spans="1:3" x14ac:dyDescent="0.25">
      <c r="A22" t="s">
        <v>23</v>
      </c>
      <c r="B22" t="s">
        <v>117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A19"/>
  <sheetViews>
    <sheetView showGridLines="0" workbookViewId="0"/>
  </sheetViews>
  <sheetFormatPr defaultColWidth="8.85546875" defaultRowHeight="15" x14ac:dyDescent="0.25"/>
  <sheetData>
    <row r="1" spans="1:1" x14ac:dyDescent="0.25">
      <c r="A1" t="str" cm="1">
        <f t="array" ref="A1:A19">_xlfn.UNIQUE(PartnerList[Name])</f>
        <v>EXPRESS TRANSPORTATION SERVICES, LLC</v>
      </c>
    </row>
    <row r="2" spans="1:1" x14ac:dyDescent="0.25">
      <c r="A2" t="str">
        <v>AARON TRANSPORTATION</v>
      </c>
    </row>
    <row r="3" spans="1:1" x14ac:dyDescent="0.25">
      <c r="A3" t="str">
        <v>MONAI&amp;SON'S LLC</v>
      </c>
    </row>
    <row r="4" spans="1:1" x14ac:dyDescent="0.25">
      <c r="A4" t="str">
        <v>SYNERGY MEDICAL TRANSPORTATION LLC</v>
      </c>
    </row>
    <row r="5" spans="1:1" x14ac:dyDescent="0.25">
      <c r="A5" t="str">
        <v>DIAMOND HILL TRANSPORTATION LLC</v>
      </c>
    </row>
    <row r="6" spans="1:1" x14ac:dyDescent="0.25">
      <c r="A6" t="str">
        <v>TRANSIT LTM LLC</v>
      </c>
    </row>
    <row r="7" spans="1:1" x14ac:dyDescent="0.25">
      <c r="A7" t="str">
        <v>HUGO FAMILY TRANSPORTATION</v>
      </c>
    </row>
    <row r="8" spans="1:1" x14ac:dyDescent="0.25">
      <c r="A8" t="str">
        <v>GET CARE TRANSIT LLC</v>
      </c>
    </row>
    <row r="9" spans="1:1" x14ac:dyDescent="0.25">
      <c r="A9" t="str">
        <v>REM SOLUTIONS LLC</v>
      </c>
    </row>
    <row r="10" spans="1:1" x14ac:dyDescent="0.25">
      <c r="A10" t="str">
        <v>HIGHER-SELF LLC</v>
      </c>
    </row>
    <row r="11" spans="1:1" x14ac:dyDescent="0.25">
      <c r="A11" t="str">
        <v>NORTHCAL TRANSPORTATION LLC</v>
      </c>
    </row>
    <row r="12" spans="1:1" x14ac:dyDescent="0.25">
      <c r="A12" t="str">
        <v>MADE EAZY LLC</v>
      </c>
    </row>
    <row r="13" spans="1:1" x14ac:dyDescent="0.25">
      <c r="A13" t="str">
        <v>FOWLER SENIOR TRANSIT LLC</v>
      </c>
    </row>
    <row r="14" spans="1:1" x14ac:dyDescent="0.25">
      <c r="A14" t="str">
        <v>JORGE TRANSPORTATION</v>
      </c>
    </row>
    <row r="15" spans="1:1" x14ac:dyDescent="0.25">
      <c r="A15" t="str">
        <v>BUFFINGTON TRANSPORTATION LLC</v>
      </c>
    </row>
    <row r="16" spans="1:1" x14ac:dyDescent="0.25">
      <c r="A16" t="str">
        <v>NEMIA CARE LLC</v>
      </c>
    </row>
    <row r="17" spans="1:1" x14ac:dyDescent="0.25">
      <c r="A17" t="str">
        <v>TRI VALLEY TRANSPORTATION INC.</v>
      </c>
    </row>
    <row r="18" spans="1:1" x14ac:dyDescent="0.25">
      <c r="A18" t="str">
        <v>PEOPLE FIRST TRANSIT LLC</v>
      </c>
    </row>
    <row r="19" spans="1:1" x14ac:dyDescent="0.25">
      <c r="A19" t="str">
        <v>QUICK RIDES CA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ColWidth="8.85546875"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279</v>
      </c>
      <c r="B1" s="1" t="s">
        <v>280</v>
      </c>
      <c r="C1" s="1" t="s">
        <v>281</v>
      </c>
      <c r="D1" s="1" t="s">
        <v>282</v>
      </c>
    </row>
    <row r="2" spans="1:4" x14ac:dyDescent="0.25">
      <c r="B2" s="70" t="s">
        <v>283</v>
      </c>
      <c r="C2" t="s">
        <v>284</v>
      </c>
      <c r="D2" t="e">
        <f ca="1">IF(AND(B2="",A2=""),"",$B$13&amp;$A2&amp;$B2)</f>
        <v>#VALUE!</v>
      </c>
    </row>
    <row r="3" spans="1:4" x14ac:dyDescent="0.25">
      <c r="B3" s="70" t="s">
        <v>285</v>
      </c>
      <c r="C3" t="s">
        <v>286</v>
      </c>
      <c r="D3" t="e">
        <f ca="1">IF(AND(B3="",A3=""),"",$B$13&amp;$A3&amp;$B3)</f>
        <v>#VALUE!</v>
      </c>
    </row>
    <row r="11" spans="1:4" x14ac:dyDescent="0.25">
      <c r="A11" t="s">
        <v>287</v>
      </c>
      <c r="B11" t="str" cm="1">
        <f t="array" aca="1" ref="B11" ca="1">CELL("filename")</f>
        <v>C:\Users\USER\Desktop\ComparePayroll\[VDP_DIV5_1216_1229_FINAL.xlsm]Hours_Working</v>
      </c>
    </row>
    <row r="12" spans="1:4" x14ac:dyDescent="0.25">
      <c r="A12" t="s">
        <v>288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289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290</v>
      </c>
      <c r="D20" s="1" t="s">
        <v>225</v>
      </c>
    </row>
    <row r="21" spans="3:4" x14ac:dyDescent="0.25">
      <c r="C21" t="s">
        <v>291</v>
      </c>
      <c r="D21" t="s">
        <v>292</v>
      </c>
    </row>
    <row r="22" spans="3:4" x14ac:dyDescent="0.25">
      <c r="C22" t="s">
        <v>293</v>
      </c>
      <c r="D22" t="s">
        <v>292</v>
      </c>
    </row>
    <row r="23" spans="3:4" x14ac:dyDescent="0.25">
      <c r="C23" t="s">
        <v>294</v>
      </c>
      <c r="D23" t="s">
        <v>292</v>
      </c>
    </row>
    <row r="24" spans="3:4" x14ac:dyDescent="0.25">
      <c r="C24" t="s">
        <v>295</v>
      </c>
      <c r="D24" t="s">
        <v>292</v>
      </c>
    </row>
    <row r="25" spans="3:4" x14ac:dyDescent="0.25">
      <c r="C25" t="s">
        <v>296</v>
      </c>
      <c r="D25" t="s">
        <v>292</v>
      </c>
    </row>
    <row r="26" spans="3:4" x14ac:dyDescent="0.25">
      <c r="C26" t="s">
        <v>297</v>
      </c>
      <c r="D26" t="s">
        <v>298</v>
      </c>
    </row>
    <row r="27" spans="3:4" x14ac:dyDescent="0.25">
      <c r="C27" t="s">
        <v>299</v>
      </c>
      <c r="D27" t="s">
        <v>298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ColWidth="8.85546875" defaultRowHeight="15" x14ac:dyDescent="0.25"/>
  <cols>
    <col min="1" max="1" width="10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6</v>
      </c>
      <c r="B1" t="s">
        <v>300</v>
      </c>
      <c r="C1" t="s">
        <v>301</v>
      </c>
      <c r="D1" t="s">
        <v>302</v>
      </c>
      <c r="E1" t="s">
        <v>303</v>
      </c>
    </row>
    <row r="2" spans="1:5" x14ac:dyDescent="0.25">
      <c r="A2" s="2">
        <v>45642</v>
      </c>
      <c r="B2" s="2">
        <v>45648</v>
      </c>
      <c r="C2">
        <v>4.3099999999999996</v>
      </c>
      <c r="D2" s="2">
        <v>45642</v>
      </c>
      <c r="E2">
        <v>1</v>
      </c>
    </row>
    <row r="3" spans="1:5" x14ac:dyDescent="0.25">
      <c r="A3" s="2">
        <v>45642</v>
      </c>
      <c r="B3" s="2">
        <v>45648</v>
      </c>
      <c r="C3">
        <v>4.3099999999999996</v>
      </c>
      <c r="D3" s="2">
        <v>45643</v>
      </c>
      <c r="E3">
        <v>1</v>
      </c>
    </row>
    <row r="4" spans="1:5" x14ac:dyDescent="0.25">
      <c r="A4" s="2">
        <v>45642</v>
      </c>
      <c r="B4" s="2">
        <v>45648</v>
      </c>
      <c r="C4">
        <v>4.3099999999999996</v>
      </c>
      <c r="D4" s="2">
        <v>45644</v>
      </c>
      <c r="E4">
        <v>1</v>
      </c>
    </row>
    <row r="5" spans="1:5" x14ac:dyDescent="0.25">
      <c r="A5" s="2">
        <v>45642</v>
      </c>
      <c r="B5" s="2">
        <v>45648</v>
      </c>
      <c r="C5">
        <v>4.3099999999999996</v>
      </c>
      <c r="D5" s="2">
        <v>45645</v>
      </c>
      <c r="E5">
        <v>1</v>
      </c>
    </row>
    <row r="6" spans="1:5" x14ac:dyDescent="0.25">
      <c r="A6" s="2">
        <v>45642</v>
      </c>
      <c r="B6" s="2">
        <v>45648</v>
      </c>
      <c r="C6">
        <v>4.3099999999999996</v>
      </c>
      <c r="D6" s="2">
        <v>45646</v>
      </c>
      <c r="E6">
        <v>1</v>
      </c>
    </row>
    <row r="7" spans="1:5" x14ac:dyDescent="0.25">
      <c r="A7" s="2">
        <v>45642</v>
      </c>
      <c r="B7" s="2">
        <v>45648</v>
      </c>
      <c r="C7">
        <v>4.3099999999999996</v>
      </c>
      <c r="D7" s="2">
        <v>45647</v>
      </c>
      <c r="E7">
        <v>1</v>
      </c>
    </row>
    <row r="8" spans="1:5" x14ac:dyDescent="0.25">
      <c r="A8" s="2">
        <v>45642</v>
      </c>
      <c r="B8" s="2">
        <v>45648</v>
      </c>
      <c r="C8">
        <v>4.3099999999999996</v>
      </c>
      <c r="D8" s="2">
        <v>45648</v>
      </c>
      <c r="E8">
        <v>1</v>
      </c>
    </row>
    <row r="9" spans="1:5" x14ac:dyDescent="0.25">
      <c r="A9" s="2">
        <v>45649</v>
      </c>
      <c r="B9" s="2">
        <v>45655</v>
      </c>
      <c r="C9">
        <v>4.34</v>
      </c>
      <c r="D9" s="2">
        <v>45649</v>
      </c>
      <c r="E9">
        <v>2</v>
      </c>
    </row>
    <row r="10" spans="1:5" x14ac:dyDescent="0.25">
      <c r="A10" s="2">
        <v>45649</v>
      </c>
      <c r="B10" s="2">
        <v>45655</v>
      </c>
      <c r="C10">
        <v>4.34</v>
      </c>
      <c r="D10" s="2">
        <v>45650</v>
      </c>
      <c r="E10">
        <v>2</v>
      </c>
    </row>
    <row r="11" spans="1:5" x14ac:dyDescent="0.25">
      <c r="A11" s="2">
        <v>45649</v>
      </c>
      <c r="B11" s="2">
        <v>45655</v>
      </c>
      <c r="C11">
        <v>4.34</v>
      </c>
      <c r="D11" s="2">
        <v>45651</v>
      </c>
      <c r="E11">
        <v>2</v>
      </c>
    </row>
    <row r="12" spans="1:5" x14ac:dyDescent="0.25">
      <c r="A12" s="2">
        <v>45649</v>
      </c>
      <c r="B12" s="2">
        <v>45655</v>
      </c>
      <c r="C12">
        <v>4.34</v>
      </c>
      <c r="D12" s="2">
        <v>45652</v>
      </c>
      <c r="E12">
        <v>2</v>
      </c>
    </row>
    <row r="13" spans="1:5" x14ac:dyDescent="0.25">
      <c r="A13" s="2">
        <v>45649</v>
      </c>
      <c r="B13" s="2">
        <v>45655</v>
      </c>
      <c r="C13">
        <v>4.34</v>
      </c>
      <c r="D13" s="2">
        <v>45653</v>
      </c>
      <c r="E13">
        <v>2</v>
      </c>
    </row>
    <row r="14" spans="1:5" x14ac:dyDescent="0.25">
      <c r="A14" s="2">
        <v>45649</v>
      </c>
      <c r="B14" s="2">
        <v>45655</v>
      </c>
      <c r="C14">
        <v>4.34</v>
      </c>
      <c r="D14" s="2">
        <v>45654</v>
      </c>
      <c r="E14">
        <v>2</v>
      </c>
    </row>
    <row r="15" spans="1:5" x14ac:dyDescent="0.25">
      <c r="A15" s="2">
        <v>45649</v>
      </c>
      <c r="B15" s="2">
        <v>45655</v>
      </c>
      <c r="C15">
        <v>4.34</v>
      </c>
      <c r="D15" s="2">
        <v>45655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ColWidth="8.85546875"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279</v>
      </c>
      <c r="B1" s="1" t="s">
        <v>280</v>
      </c>
      <c r="C1" s="1" t="s">
        <v>304</v>
      </c>
      <c r="D1" s="1" t="s">
        <v>305</v>
      </c>
    </row>
    <row r="2" spans="1:4" x14ac:dyDescent="0.25">
      <c r="B2" s="71" t="s">
        <v>285</v>
      </c>
      <c r="C2" t="s">
        <v>306</v>
      </c>
      <c r="D2" t="e">
        <f ca="1">IF(AND(B2="",A2=""),"",$B$21&amp;$A2&amp;$B2)</f>
        <v>#VALUE!</v>
      </c>
    </row>
    <row r="3" spans="1:4" x14ac:dyDescent="0.25">
      <c r="B3" s="71" t="s">
        <v>283</v>
      </c>
      <c r="C3" t="s">
        <v>307</v>
      </c>
      <c r="D3" t="e">
        <f t="shared" ref="D3:D12" ca="1" si="0">IF(AND(B3="",A3=""),"",$B$21&amp;$A3&amp;$B3)</f>
        <v>#VALUE!</v>
      </c>
    </row>
    <row r="4" spans="1:4" x14ac:dyDescent="0.25">
      <c r="A4" t="s">
        <v>308</v>
      </c>
      <c r="B4" s="71" t="s">
        <v>309</v>
      </c>
      <c r="C4" t="s">
        <v>310</v>
      </c>
      <c r="D4" t="e">
        <f t="shared" ca="1" si="0"/>
        <v>#VALUE!</v>
      </c>
    </row>
    <row r="5" spans="1:4" x14ac:dyDescent="0.25">
      <c r="B5" s="70" t="s">
        <v>311</v>
      </c>
      <c r="C5" t="s">
        <v>312</v>
      </c>
      <c r="D5" t="e">
        <f t="shared" ca="1" si="0"/>
        <v>#VALUE!</v>
      </c>
    </row>
    <row r="6" spans="1:4" x14ac:dyDescent="0.25">
      <c r="A6" t="s">
        <v>308</v>
      </c>
      <c r="B6" t="s">
        <v>313</v>
      </c>
      <c r="C6" t="s">
        <v>314</v>
      </c>
      <c r="D6" t="e">
        <f t="shared" ca="1" si="0"/>
        <v>#VALUE!</v>
      </c>
    </row>
    <row r="7" spans="1:4" x14ac:dyDescent="0.25">
      <c r="B7" t="s">
        <v>315</v>
      </c>
      <c r="C7" t="s">
        <v>316</v>
      </c>
      <c r="D7" t="e">
        <f t="shared" ca="1" si="0"/>
        <v>#VALUE!</v>
      </c>
    </row>
    <row r="8" spans="1:4" x14ac:dyDescent="0.25">
      <c r="A8" t="s">
        <v>308</v>
      </c>
      <c r="B8" t="s">
        <v>317</v>
      </c>
      <c r="C8" t="s">
        <v>318</v>
      </c>
      <c r="D8" t="e">
        <f t="shared" ca="1" si="0"/>
        <v>#VALUE!</v>
      </c>
    </row>
    <row r="9" spans="1:4" x14ac:dyDescent="0.25">
      <c r="B9" t="s">
        <v>319</v>
      </c>
      <c r="C9" t="s">
        <v>320</v>
      </c>
      <c r="D9" t="e">
        <f t="shared" ca="1" si="0"/>
        <v>#VALUE!</v>
      </c>
    </row>
    <row r="10" spans="1:4" x14ac:dyDescent="0.25">
      <c r="A10" t="s">
        <v>308</v>
      </c>
      <c r="B10" t="s">
        <v>321</v>
      </c>
      <c r="C10" t="s">
        <v>322</v>
      </c>
      <c r="D10" t="e">
        <f t="shared" ca="1" si="0"/>
        <v>#VALUE!</v>
      </c>
    </row>
    <row r="11" spans="1:4" x14ac:dyDescent="0.25">
      <c r="A11" t="s">
        <v>308</v>
      </c>
      <c r="B11" t="s">
        <v>323</v>
      </c>
      <c r="C11" t="s">
        <v>324</v>
      </c>
      <c r="D11" t="e">
        <f t="shared" ca="1" si="0"/>
        <v>#VALUE!</v>
      </c>
    </row>
    <row r="12" spans="1:4" x14ac:dyDescent="0.25">
      <c r="B12" t="s">
        <v>325</v>
      </c>
      <c r="C12" t="s">
        <v>326</v>
      </c>
      <c r="D12" t="e">
        <f t="shared" ca="1" si="0"/>
        <v>#VALUE!</v>
      </c>
    </row>
    <row r="15" spans="1:4" x14ac:dyDescent="0.25">
      <c r="A15" t="s">
        <v>327</v>
      </c>
    </row>
    <row r="18" spans="1:2" x14ac:dyDescent="0.25">
      <c r="B18" t="str" cm="1">
        <f t="array" aca="1" ref="B18" ca="1">CELL("filename")</f>
        <v>C:\Users\USER\Desktop\ComparePayroll\[VDP_DIV5_1216_1229_FINAL.xlsm]Hours_Working</v>
      </c>
    </row>
    <row r="19" spans="1:2" x14ac:dyDescent="0.25">
      <c r="A19" t="s">
        <v>328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329</v>
      </c>
      <c r="B20" t="s">
        <v>308</v>
      </c>
    </row>
    <row r="21" spans="1:2" x14ac:dyDescent="0.25">
      <c r="A21" t="s">
        <v>289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ColWidth="8.85546875" defaultRowHeight="15" x14ac:dyDescent="0.25"/>
  <sheetData>
    <row r="1" spans="1:2" x14ac:dyDescent="0.25">
      <c r="A1" t="s">
        <v>330</v>
      </c>
      <c r="B1" t="s">
        <v>331</v>
      </c>
    </row>
    <row r="2" spans="1:2" x14ac:dyDescent="0.25">
      <c r="A2" t="s">
        <v>332</v>
      </c>
      <c r="B2" t="s">
        <v>6</v>
      </c>
    </row>
    <row r="3" spans="1:2" x14ac:dyDescent="0.25">
      <c r="A3" t="s">
        <v>333</v>
      </c>
      <c r="B3" t="s">
        <v>334</v>
      </c>
    </row>
    <row r="4" spans="1:2" x14ac:dyDescent="0.25">
      <c r="A4" t="s">
        <v>335</v>
      </c>
      <c r="B4" t="s">
        <v>336</v>
      </c>
    </row>
    <row r="5" spans="1:2" x14ac:dyDescent="0.25">
      <c r="A5" t="s">
        <v>337</v>
      </c>
      <c r="B5" t="s">
        <v>338</v>
      </c>
    </row>
    <row r="6" spans="1:2" x14ac:dyDescent="0.25">
      <c r="A6" t="s">
        <v>339</v>
      </c>
      <c r="B6" t="s">
        <v>340</v>
      </c>
    </row>
    <row r="7" spans="1:2" x14ac:dyDescent="0.25">
      <c r="A7" t="s">
        <v>341</v>
      </c>
      <c r="B7" t="s">
        <v>342</v>
      </c>
    </row>
    <row r="8" spans="1:2" x14ac:dyDescent="0.25">
      <c r="A8" t="s">
        <v>343</v>
      </c>
      <c r="B8" t="s">
        <v>84</v>
      </c>
    </row>
    <row r="9" spans="1:2" x14ac:dyDescent="0.25">
      <c r="A9" t="s">
        <v>344</v>
      </c>
      <c r="B9" t="s">
        <v>82</v>
      </c>
    </row>
    <row r="10" spans="1:2" x14ac:dyDescent="0.25">
      <c r="A10" t="s">
        <v>345</v>
      </c>
      <c r="B10" t="s">
        <v>346</v>
      </c>
    </row>
    <row r="11" spans="1:2" x14ac:dyDescent="0.25">
      <c r="A11" t="s">
        <v>347</v>
      </c>
      <c r="B11" t="s">
        <v>348</v>
      </c>
    </row>
    <row r="12" spans="1:2" x14ac:dyDescent="0.25">
      <c r="A12" t="s">
        <v>349</v>
      </c>
      <c r="B12" t="s">
        <v>350</v>
      </c>
    </row>
    <row r="13" spans="1:2" x14ac:dyDescent="0.25">
      <c r="A13" t="s">
        <v>351</v>
      </c>
      <c r="B13" t="s">
        <v>84</v>
      </c>
    </row>
    <row r="14" spans="1:2" x14ac:dyDescent="0.25">
      <c r="A14" t="s">
        <v>352</v>
      </c>
      <c r="B14" t="s">
        <v>353</v>
      </c>
    </row>
    <row r="15" spans="1:2" x14ac:dyDescent="0.25">
      <c r="A15" t="s">
        <v>354</v>
      </c>
      <c r="B15" t="s">
        <v>355</v>
      </c>
    </row>
    <row r="16" spans="1:2" x14ac:dyDescent="0.25">
      <c r="A16" t="s">
        <v>356</v>
      </c>
      <c r="B16" t="s">
        <v>357</v>
      </c>
    </row>
    <row r="17" spans="1:2" x14ac:dyDescent="0.25">
      <c r="A17" t="s">
        <v>358</v>
      </c>
      <c r="B17" t="s">
        <v>359</v>
      </c>
    </row>
    <row r="18" spans="1:2" x14ac:dyDescent="0.25">
      <c r="A18" t="s">
        <v>360</v>
      </c>
      <c r="B18" t="s">
        <v>361</v>
      </c>
    </row>
    <row r="19" spans="1:2" x14ac:dyDescent="0.25">
      <c r="A19" t="s">
        <v>362</v>
      </c>
      <c r="B19" t="s">
        <v>363</v>
      </c>
    </row>
    <row r="20" spans="1:2" x14ac:dyDescent="0.25">
      <c r="A20" t="s">
        <v>364</v>
      </c>
      <c r="B20" t="s">
        <v>342</v>
      </c>
    </row>
    <row r="21" spans="1:2" x14ac:dyDescent="0.25">
      <c r="A21" t="s">
        <v>365</v>
      </c>
      <c r="B21" t="s">
        <v>84</v>
      </c>
    </row>
    <row r="22" spans="1:2" x14ac:dyDescent="0.25">
      <c r="A22" t="s">
        <v>366</v>
      </c>
      <c r="B22" t="s">
        <v>353</v>
      </c>
    </row>
    <row r="23" spans="1:2" x14ac:dyDescent="0.25">
      <c r="A23" t="s">
        <v>367</v>
      </c>
      <c r="B23" t="s">
        <v>355</v>
      </c>
    </row>
    <row r="24" spans="1:2" x14ac:dyDescent="0.25">
      <c r="A24" t="s">
        <v>368</v>
      </c>
      <c r="B24" t="s">
        <v>357</v>
      </c>
    </row>
    <row r="25" spans="1:2" x14ac:dyDescent="0.25">
      <c r="A25" t="s">
        <v>369</v>
      </c>
      <c r="B25" t="s">
        <v>370</v>
      </c>
    </row>
    <row r="26" spans="1:2" x14ac:dyDescent="0.25">
      <c r="A26" t="s">
        <v>371</v>
      </c>
      <c r="B26" t="s">
        <v>372</v>
      </c>
    </row>
    <row r="27" spans="1:2" x14ac:dyDescent="0.25">
      <c r="A27" t="s">
        <v>373</v>
      </c>
      <c r="B27" t="s">
        <v>374</v>
      </c>
    </row>
    <row r="28" spans="1:2" x14ac:dyDescent="0.25">
      <c r="A28" t="s">
        <v>375</v>
      </c>
      <c r="B28" t="s">
        <v>376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6D6B967-0739-4CF1-A79D-CDFAEC472AD4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3.xml><?xml version="1.0" encoding="utf-8"?>
<ds:datastoreItem xmlns:ds="http://schemas.openxmlformats.org/officeDocument/2006/customXml" ds:itemID="{A25B43E6-18D0-4A3C-93B1-E866B466D5E4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4C200199-2FB3-42EA-85C8-E26E1C39193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20</vt:i4>
      </vt:variant>
    </vt:vector>
  </HeadingPairs>
  <TitlesOfParts>
    <vt:vector size="47" baseType="lpstr">
      <vt:lpstr>SEND VDP Statement</vt:lpstr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 List</vt:lpstr>
      <vt:lpstr>Sheet3</vt:lpstr>
      <vt:lpstr>Sheet4</vt:lpstr>
      <vt:lpstr>Hours_Working</vt:lpstr>
      <vt:lpstr>ONESEAT WKSHT</vt:lpstr>
      <vt:lpstr>CHECK AND BALANCES</vt:lpstr>
      <vt:lpstr>ExPre</vt:lpstr>
      <vt:lpstr>Fares_Big Star Export OS</vt:lpstr>
      <vt:lpstr>Fares_Big Star Export</vt:lpstr>
      <vt:lpstr>PrepSheet</vt:lpstr>
      <vt:lpstr>Fares_CCCTA_LAVTA</vt:lpstr>
      <vt:lpstr>Hourly_Rate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Carolina Piedrahita</dc:creator>
  <cp:keywords/>
  <dc:description/>
  <cp:lastModifiedBy>USER</cp:lastModifiedBy>
  <cp:revision/>
  <dcterms:created xsi:type="dcterms:W3CDTF">2023-02-27T14:46:31Z</dcterms:created>
  <dcterms:modified xsi:type="dcterms:W3CDTF">2025-02-14T03:00:15Z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