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thebottomline491.sharepoint.com/sites/BookkeepersPortal/Shared Documents/Team Folder/BIG STAR/VDP/2024/michael/processed_files/"/>
    </mc:Choice>
  </mc:AlternateContent>
  <xr:revisionPtr revIDLastSave="1" documentId="8_{A5ED913F-C93D-48BD-8856-AD5228EE8C3D}" xr6:coauthVersionLast="47" xr6:coauthVersionMax="47" xr10:uidLastSave="{152A292B-121A-4F08-81C2-8CE15A86F7CA}"/>
  <bookViews>
    <workbookView xWindow="-110" yWindow="-110" windowWidth="19420" windowHeight="1030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Hours_Working!$A$1:$Q$329</definedName>
    <definedName name="ExternalData_1" localSheetId="11" hidden="1">PartnerLookup!$A$1:$C$20</definedName>
    <definedName name="ExternalData_1" localSheetId="23" hidden="1">PPGRate!$A$1:$E$15</definedName>
    <definedName name="ExternalData_2" localSheetId="17" hidden="1">'Fares_Big Star Export'!$A$1:$AA$826</definedName>
    <definedName name="ExternalData_2" localSheetId="2" hidden="1">'Hours_Working (2)'!$A$1:$I$294</definedName>
    <definedName name="ExternalData_3" localSheetId="16" hidden="1">'Fares_Big Star Export OS'!$A$1:$L$826</definedName>
    <definedName name="ExternalData_3" localSheetId="19" hidden="1">Fares_CCCTA_LAVTA!$A$1:$J$3027</definedName>
    <definedName name="ExternalData_3" localSheetId="20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8"/>
    <pivotCache cacheId="10" r:id="rId29"/>
    <pivotCache cacheId="17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/>
  <c r="AB194" i="12" a="1"/>
  <c r="AB194" i="12" s="1"/>
  <c r="AB195" i="12" a="1"/>
  <c r="AB195" i="12" s="1"/>
  <c r="AB196" i="12" a="1"/>
  <c r="AB196" i="12" s="1"/>
  <c r="AB197" i="12" a="1"/>
  <c r="AB197" i="12"/>
  <c r="AB198" i="12" a="1"/>
  <c r="AB198" i="12" s="1"/>
  <c r="AB199" i="12" a="1"/>
  <c r="AB199" i="12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/>
  <c r="AB431" i="12" a="1"/>
  <c r="AB431" i="12" s="1"/>
  <c r="AB432" i="12" a="1"/>
  <c r="AB432" i="12"/>
  <c r="AB433" i="12" a="1"/>
  <c r="AB433" i="12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/>
  <c r="AB466" i="12" a="1"/>
  <c r="AB466" i="12" s="1"/>
  <c r="AB467" i="12" a="1"/>
  <c r="AB467" i="12" s="1"/>
  <c r="AB468" i="12" a="1"/>
  <c r="AB468" i="12" s="1"/>
  <c r="AB469" i="12" a="1"/>
  <c r="AB469" i="12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/>
  <c r="AB648" i="12" a="1"/>
  <c r="AB648" i="12" s="1"/>
  <c r="AB649" i="12" a="1"/>
  <c r="AB649" i="12" s="1"/>
  <c r="AB650" i="12" a="1"/>
  <c r="AB650" i="12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/>
  <c r="AB681" i="12" a="1"/>
  <c r="AB681" i="12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/>
  <c r="AB697" i="12" a="1"/>
  <c r="AB697" i="12"/>
  <c r="AB698" i="12" a="1"/>
  <c r="AB698" i="12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/>
  <c r="AB729" i="12" a="1"/>
  <c r="AB729" i="12"/>
  <c r="AB730" i="12" a="1"/>
  <c r="AB730" i="12" s="1"/>
  <c r="AB731" i="12" a="1"/>
  <c r="AB731" i="12"/>
  <c r="AB732" i="12" a="1"/>
  <c r="AB732" i="12"/>
  <c r="AB733" i="12" a="1"/>
  <c r="AB733" i="12"/>
  <c r="AB734" i="12" a="1"/>
  <c r="AB734" i="12" s="1"/>
  <c r="AB735" i="12" a="1"/>
  <c r="AB735" i="12"/>
  <c r="AB736" i="12" a="1"/>
  <c r="AB736" i="12" s="1"/>
  <c r="AB737" i="12" a="1"/>
  <c r="AB737" i="12" s="1"/>
  <c r="AB738" i="12" a="1"/>
  <c r="AB738" i="12" s="1"/>
  <c r="AB739" i="12" a="1"/>
  <c r="AB739" i="12"/>
  <c r="AB740" i="12" a="1"/>
  <c r="AB740" i="12"/>
  <c r="AB741" i="12" a="1"/>
  <c r="AB741" i="12"/>
  <c r="AB742" i="12" a="1"/>
  <c r="AB742" i="12" s="1"/>
  <c r="AB743" i="12" a="1"/>
  <c r="AB743" i="12"/>
  <c r="AB744" i="12" a="1"/>
  <c r="AB744" i="12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/>
  <c r="AB774" i="12" a="1"/>
  <c r="AB774" i="12" s="1"/>
  <c r="AB775" i="12" a="1"/>
  <c r="AB775" i="12" s="1"/>
  <c r="AB776" i="12" a="1"/>
  <c r="AB776" i="12" s="1"/>
  <c r="AB777" i="12" a="1"/>
  <c r="AB777" i="12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/>
  <c r="R98" i="7" a="1"/>
  <c r="R98" i="7" s="1"/>
  <c r="R99" i="7" a="1"/>
  <c r="R99" i="7" s="1"/>
  <c r="R100" i="7" a="1"/>
  <c r="R100" i="7" s="1"/>
  <c r="R101" i="7" a="1"/>
  <c r="R101" i="7" s="1"/>
  <c r="R102" i="7" a="1"/>
  <c r="R102" i="7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R305" i="7" a="1"/>
  <c r="R305" i="7" s="1"/>
  <c r="R306" i="7" a="1"/>
  <c r="R306" i="7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 s="1"/>
  <c r="R317" i="7" a="1"/>
  <c r="R317" i="7" s="1"/>
  <c r="R318" i="7" a="1"/>
  <c r="R318" i="7" s="1"/>
  <c r="R319" i="7" a="1"/>
  <c r="R319" i="7" s="1"/>
  <c r="R320" i="7" a="1"/>
  <c r="R320" i="7" s="1"/>
  <c r="R321" i="7" a="1"/>
  <c r="R321" i="7" s="1"/>
  <c r="R322" i="7" a="1"/>
  <c r="R322" i="7" s="1"/>
  <c r="R323" i="7" a="1"/>
  <c r="R323" i="7" s="1"/>
  <c r="R324" i="7" a="1"/>
  <c r="R324" i="7" s="1"/>
  <c r="R325" i="7" a="1"/>
  <c r="R325" i="7" s="1"/>
  <c r="R326" i="7" a="1"/>
  <c r="R326" i="7" s="1"/>
  <c r="R327" i="7" a="1"/>
  <c r="R327" i="7" s="1"/>
  <c r="R328" i="7" a="1"/>
  <c r="R328" i="7" s="1"/>
  <c r="R329" i="7" a="1"/>
  <c r="R329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<sst xmlns="http://schemas.openxmlformats.org/spreadsheetml/2006/main" count="31505" uniqueCount="1072">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</sst>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24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44" fontId="0" fillId="0" borderId="0" xfId="0" applyNumberFormat="1"/>
    <xf numFmtId="44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43" fontId="0" fillId="0" borderId="11" xfId="0" applyNumberFormat="1" applyBorder="1"/>
    <xf numFmtId="43" fontId="0" fillId="0" borderId="12" xfId="0" applyNumberFormat="1" applyBorder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5" xfId="0" applyNumberFormat="1" applyBorder="1"/>
    <xf numFmtId="44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44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44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44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44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44" fontId="1" fillId="4" borderId="5" xfId="1" applyFont="1" applyFill="1" applyBorder="1"/>
    <xf numFmtId="44" fontId="1" fillId="4" borderId="5" xfId="0" applyNumberFormat="1" applyFont="1" applyFill="1" applyBorder="1"/>
    <xf numFmtId="44" fontId="1" fillId="4" borderId="7" xfId="1" applyFont="1" applyFill="1" applyBorder="1"/>
    <xf numFmtId="44" fontId="1" fillId="4" borderId="7" xfId="0" applyNumberFormat="1" applyFont="1" applyFill="1" applyBorder="1"/>
    <xf numFmtId="44" fontId="1" fillId="4" borderId="11" xfId="0" applyNumberFormat="1" applyFont="1" applyFill="1" applyBorder="1"/>
    <xf numFmtId="44" fontId="1" fillId="4" borderId="9" xfId="1" applyFont="1" applyFill="1" applyBorder="1"/>
    <xf numFmtId="44" fontId="1" fillId="4" borderId="12" xfId="0" applyNumberFormat="1" applyFont="1" applyFill="1" applyBorder="1"/>
    <xf numFmtId="44" fontId="1" fillId="4" borderId="0" xfId="1" applyFont="1" applyFill="1"/>
    <xf numFmtId="44" fontId="1" fillId="4" borderId="0" xfId="0" applyNumberFormat="1" applyFont="1" applyFill="1"/>
    <xf numFmtId="44" fontId="9" fillId="4" borderId="16" xfId="0" applyNumberFormat="1" applyFont="1" applyFill="1" applyBorder="1" applyAlignment="1">
      <alignment horizontal="right" vertical="center" wrapText="1"/>
    </xf>
    <xf numFmtId="44" fontId="12" fillId="0" borderId="0" xfId="0" applyNumberFormat="1" applyFont="1"/>
    <xf numFmtId="164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7" fontId="11" fillId="0" borderId="0" xfId="1" applyNumberFormat="1" applyFont="1" applyAlignment="1">
      <alignment horizontal="center"/>
    </xf>
    <xf numFmtId="7" fontId="1" fillId="4" borderId="5" xfId="1" applyNumberFormat="1" applyFont="1" applyFill="1" applyBorder="1"/>
    <xf numFmtId="7" fontId="1" fillId="4" borderId="5" xfId="0" applyNumberFormat="1" applyFont="1" applyFill="1" applyBorder="1"/>
    <xf numFmtId="7" fontId="1" fillId="4" borderId="7" xfId="1" applyNumberFormat="1" applyFont="1" applyFill="1" applyBorder="1"/>
    <xf numFmtId="7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44" fontId="21" fillId="0" borderId="0" xfId="0" applyNumberFormat="1" applyFont="1" applyAlignment="1">
      <alignment horizontal="right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44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4" fontId="9" fillId="0" borderId="0" xfId="1" applyNumberFormat="1" applyFont="1"/>
    <xf numFmtId="44" fontId="25" fillId="11" borderId="31" xfId="1" applyFont="1" applyFill="1" applyBorder="1"/>
    <xf numFmtId="1" fontId="1" fillId="0" borderId="0" xfId="0" applyNumberFormat="1" applyFont="1"/>
    <xf numFmtId="7" fontId="25" fillId="11" borderId="31" xfId="1" applyNumberFormat="1" applyFont="1" applyFill="1" applyBorder="1"/>
    <xf numFmtId="7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7" fontId="0" fillId="0" borderId="0" xfId="0" applyNumberFormat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66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5" fontId="17" fillId="0" borderId="0" xfId="2" applyNumberFormat="1" applyFont="1"/>
    <xf numFmtId="165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8" fontId="13" fillId="0" borderId="0" xfId="2" applyNumberFormat="1" applyAlignment="1">
      <alignment horizontal="center"/>
    </xf>
    <xf numFmtId="7" fontId="0" fillId="0" borderId="5" xfId="0" applyNumberFormat="1" applyBorder="1"/>
    <xf numFmtId="7" fontId="0" fillId="0" borderId="7" xfId="0" applyNumberFormat="1" applyBorder="1"/>
    <xf numFmtId="0" fontId="0" fillId="0" borderId="34" xfId="0" applyBorder="1"/>
    <xf numFmtId="44" fontId="0" fillId="0" borderId="35" xfId="1" applyFont="1" applyBorder="1"/>
    <xf numFmtId="0" fontId="0" fillId="0" borderId="36" xfId="0" applyBorder="1"/>
    <xf numFmtId="44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44" fontId="1" fillId="0" borderId="0" xfId="0" applyNumberFormat="1" applyFont="1" applyAlignment="1">
      <alignment horizontal="center"/>
    </xf>
    <xf numFmtId="4" fontId="11" fillId="0" borderId="0" xfId="0" applyNumberFormat="1" applyFont="1"/>
    <xf numFmtId="7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43" fontId="0" fillId="2" borderId="10" xfId="0" applyNumberFormat="1" applyFill="1" applyBorder="1"/>
    <xf numFmtId="7" fontId="1" fillId="4" borderId="11" xfId="0" applyNumberFormat="1" applyFont="1" applyFill="1" applyBorder="1"/>
    <xf numFmtId="164" fontId="29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4" fontId="13" fillId="0" borderId="0" xfId="2" applyNumberFormat="1" applyAlignment="1">
      <alignment horizontal="center"/>
    </xf>
    <xf numFmtId="164" fontId="13" fillId="0" borderId="0" xfId="3" applyNumberFormat="1" applyFont="1" applyFill="1" applyAlignment="1" applyProtection="1">
      <alignment horizontal="center"/>
    </xf>
    <xf numFmtId="164" fontId="13" fillId="0" borderId="0" xfId="3" applyNumberFormat="1" applyFont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4" fontId="13" fillId="0" borderId="0" xfId="2" applyNumberFormat="1"/>
    <xf numFmtId="0" fontId="10" fillId="3" borderId="0" xfId="2" applyFont="1" applyFill="1" applyAlignment="1">
      <alignment horizontal="center" vertical="center"/>
    </xf>
    <xf numFmtId="164" fontId="10" fillId="3" borderId="0" xfId="2" applyNumberFormat="1" applyFont="1" applyFill="1" applyAlignment="1">
      <alignment horizontal="center" vertical="center"/>
    </xf>
    <xf numFmtId="164" fontId="13" fillId="0" borderId="0" xfId="2" applyNumberFormat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4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44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44" fontId="0" fillId="0" borderId="39" xfId="3" applyFont="1" applyBorder="1"/>
    <xf numFmtId="0" fontId="10" fillId="0" borderId="41" xfId="2" applyFont="1" applyBorder="1" applyAlignment="1">
      <alignment horizontal="left"/>
    </xf>
    <xf numFmtId="44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44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44" fontId="10" fillId="0" borderId="42" xfId="0" applyNumberFormat="1" applyFont="1" applyBorder="1"/>
    <xf numFmtId="43" fontId="10" fillId="0" borderId="42" xfId="5" applyFont="1" applyBorder="1"/>
    <xf numFmtId="44" fontId="10" fillId="0" borderId="42" xfId="3" applyFont="1" applyBorder="1"/>
    <xf numFmtId="44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NumberFormat="1"/>
    <xf numFmtId="0" fontId="0" fillId="0" borderId="0" xfId="0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68">
    <dxf>
      <alignment wrapText="1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color theme="1"/>
      </font>
    </dxf>
    <dxf>
      <alignment vertic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9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4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4">
      <sharedItems containsSemiMixedTypes="0" containsString="0" containsNumber="1" minValue="0" maxValue="5.5"/>
    </cacheField>
    <cacheField name="Cash Collected-CCCTA" numFmtId="164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4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17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91">
      <pivotArea field="16" type="button" dataOnly="0" labelOnly="1" outline="0" axis="axisRow" fieldPosition="1"/>
    </format>
    <format dxfId="90">
      <pivotArea field="14" type="button" dataOnly="0" labelOnly="1" outline="0"/>
    </format>
    <format dxfId="89">
      <pivotArea field="0" type="button" dataOnly="0" labelOnly="1" outline="0" axis="axisRow" fieldPosition="0"/>
    </format>
    <format dxfId="88">
      <pivotArea field="14" type="button" dataOnly="0" labelOnly="1" outline="0"/>
    </format>
    <format dxfId="87">
      <pivotArea dataOnly="0" labelOnly="1" outline="0" fieldPosition="0">
        <references count="1">
          <reference field="12" count="0"/>
        </references>
      </pivotArea>
    </format>
    <format dxfId="86">
      <pivotArea field="12" type="button" dataOnly="0" labelOnly="1" outline="0" axis="axisRow" fieldPosition="2"/>
    </format>
    <format dxfId="85">
      <pivotArea dataOnly="0" labelOnly="1" grandRow="1" outline="0" fieldPosition="0"/>
    </format>
    <format dxfId="84">
      <pivotArea field="16" type="button" dataOnly="0" labelOnly="1" outline="0" axis="axisRow" fieldPosition="1"/>
    </format>
    <format dxfId="83">
      <pivotArea field="12" type="button" dataOnly="0" labelOnly="1" outline="0" axis="axisRow" fieldPosition="2"/>
    </format>
    <format dxfId="82">
      <pivotArea field="16" type="button" dataOnly="0" labelOnly="1" outline="0" axis="axisRow" fieldPosition="1"/>
    </format>
    <format dxfId="81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144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143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142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41">
      <pivotArea field="0" type="button" dataOnly="0" labelOnly="1" outline="0" axis="axisRow" fieldPosition="0"/>
    </format>
    <format dxfId="140">
      <pivotArea dataOnly="0" labelOnly="1" grandRow="1" outline="0" fieldPosition="0"/>
    </format>
    <format dxfId="139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138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3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3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3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3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3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13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3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3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2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24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2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22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2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2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11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1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1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14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13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1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0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0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0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94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9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92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6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66"/>
    <tableColumn id="2" xr3:uid="{867D1E44-7BF4-40F0-88A8-7949F33B456F}" name="CLIENT" dataDxfId="165"/>
    <tableColumn id="3" xr3:uid="{04B484A6-93DD-4874-91E8-BF76FCEC576E}" name="PARTNER" dataDxfId="164"/>
    <tableColumn id="4" xr3:uid="{8047BA72-7CEE-4E84-9043-F4EEA84145CA}" name="ROUTE" dataDxfId="163"/>
    <tableColumn id="5" xr3:uid="{896CEACE-3604-45A2-A56C-C986908C93FF}" name="TYPE" dataDxfId="162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61"/>
    <tableColumn id="3" xr3:uid="{DB512A19-E599-4EDF-A8D0-D5F67537BF0A}" name="PER TICKET PRICE" dataDxfId="160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159"/>
    <tableColumn id="3" xr3:uid="{ECFBB947-2CDF-4120-A7BA-6A5E536A7FDC}" uniqueName="3" name="Credentials" queryTableFieldId="3" dataDxfId="158"/>
    <tableColumn id="2" xr3:uid="{0B2BC4E9-DDEC-4169-93D5-248BE6D1FEAD}" uniqueName="2" name="LIFT LEASE TOTAL" queryTableFieldId="2" dataDxfId="157"/>
    <tableColumn id="4" xr3:uid="{6BB44647-1674-423D-A804-2D0BE9D930E4}" uniqueName="4" name="Violation" queryTableFieldId="4" dataDxfId="156"/>
    <tableColumn id="5" xr3:uid="{53D0F080-7A80-489C-97AC-B69781DEDEB9}" uniqueName="5" name="Other Income" queryTableFieldId="6" dataDxfId="155"/>
    <tableColumn id="6" xr3:uid="{AB3A97BE-41FE-4EDC-AEC4-726405A6D286}" uniqueName="6" name="Bonus" queryTableFieldId="7" dataDxfId="154"/>
    <tableColumn id="7" xr3:uid="{19694E04-AAC0-4915-A8C3-93B9310F6B0D}" uniqueName="7" name="Reimbursement" queryTableFieldId="8" dataDxfId="153"/>
    <tableColumn id="8" xr3:uid="{16560226-4DBD-4E94-BA72-127C16A883D7}" uniqueName="8" name="Other Deductions" queryTableFieldId="9"/>
    <tableColumn id="9" xr3:uid="{CF757EA6-39AE-4015-A140-9C26A847376C}" uniqueName="9" name="Type" queryTableFieldId="10" dataDxfId="15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151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150">
  <autoFilter ref="A1:S329" xr:uid="{7ACB4F91-3819-4943-B05B-1EC4742127AE}"/>
  <sortState xmlns:xlrd2="http://schemas.microsoft.com/office/spreadsheetml/2017/richdata2" ref="A2:S329">
    <sortCondition ref="B1:B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149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148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80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79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78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77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76"/>
    <tableColumn id="15" xr3:uid="{27ED6EE7-A953-4FF0-BFF1-75D34E7C8E42}" uniqueName="15" name="Cash Collected-CCCTA" queryTableFieldId="25" dataDxfId="75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74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72"/>
    <tableColumn id="4" xr3:uid="{439087E6-5917-4123-B065-D156171533EA}" uniqueName="4" name="Cash Collected" queryTableFieldId="4" dataDxfId="7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70"/>
    <tableColumn id="1" xr3:uid="{7A28E87C-998D-41F5-94F1-986C354BAFF8}" uniqueName="1" name="PARTNER NAME" queryTableFieldId="1" dataDxfId="6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6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6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6"/>
    <tableColumn id="2" xr3:uid="{87B30CDA-FD5B-4044-B643-4578F41C0B00}" uniqueName="2" name="For Week Ending" queryTableFieldId="2" dataDxfId="65"/>
    <tableColumn id="3" xr3:uid="{5A92F052-F5DE-45AC-8537-C826E298BD58}" uniqueName="3" name="PPG Rate" queryTableFieldId="3"/>
    <tableColumn id="4" xr3:uid="{A59A40DB-DAB2-422D-B5C3-68B85ED3F3A3}" uniqueName="4" name="Acutal Date" queryTableFieldId="4" dataDxfId="6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4.5" x14ac:dyDescent="0.35"/>
  <cols>
    <col min="1" max="1" width="9.1796875" customWidth="1"/>
    <col min="2" max="2" width="15.453125" style="3" bestFit="1" customWidth="1"/>
    <col min="3" max="3" width="15" style="3" bestFit="1" customWidth="1"/>
  </cols>
  <sheetData>
    <row r="1" spans="1:5" x14ac:dyDescent="0.3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3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3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4.5" x14ac:dyDescent="0.35"/>
  <cols>
    <col min="1" max="1" width="11.26953125" style="2" customWidth="1"/>
    <col min="3" max="3" width="37.26953125" customWidth="1"/>
    <col min="6" max="6" width="12.7265625" customWidth="1"/>
    <col min="12" max="12" width="9.54296875" bestFit="1" customWidth="1"/>
  </cols>
  <sheetData>
    <row r="2" spans="1:12" x14ac:dyDescent="0.35">
      <c r="F2" s="132"/>
      <c r="I2" s="1"/>
    </row>
    <row r="3" spans="1:12" ht="38.5" customHeight="1" x14ac:dyDescent="0.3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3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35">
      <c r="L5" s="2"/>
    </row>
    <row r="6" spans="1:12" x14ac:dyDescent="0.35">
      <c r="L6" s="2"/>
    </row>
    <row r="7" spans="1:12" x14ac:dyDescent="0.35">
      <c r="L7" s="2"/>
    </row>
    <row r="8" spans="1:12" x14ac:dyDescent="0.35">
      <c r="L8" s="2"/>
    </row>
    <row r="9" spans="1:12" x14ac:dyDescent="0.35">
      <c r="L9" s="2"/>
    </row>
    <row r="10" spans="1:12" x14ac:dyDescent="0.35">
      <c r="L10" s="2"/>
    </row>
    <row r="11" spans="1:12" x14ac:dyDescent="0.35">
      <c r="L11" s="2"/>
    </row>
    <row r="12" spans="1:12" x14ac:dyDescent="0.35">
      <c r="L12" s="2"/>
    </row>
    <row r="13" spans="1:12" x14ac:dyDescent="0.35">
      <c r="L13" s="2"/>
    </row>
    <row r="14" spans="1:12" x14ac:dyDescent="0.35">
      <c r="L14" s="2"/>
    </row>
    <row r="15" spans="1:12" x14ac:dyDescent="0.35">
      <c r="L15" s="2"/>
    </row>
    <row r="16" spans="1:12" x14ac:dyDescent="0.35">
      <c r="L16" s="2"/>
    </row>
    <row r="17" spans="12:12" x14ac:dyDescent="0.35">
      <c r="L17" s="2"/>
    </row>
    <row r="18" spans="12:12" x14ac:dyDescent="0.35">
      <c r="L18" s="2"/>
    </row>
    <row r="19" spans="12:12" x14ac:dyDescent="0.35">
      <c r="L19" s="2"/>
    </row>
    <row r="20" spans="12:12" x14ac:dyDescent="0.35">
      <c r="L20" s="2"/>
    </row>
    <row r="21" spans="12:12" x14ac:dyDescent="0.35">
      <c r="L21" s="2"/>
    </row>
    <row r="22" spans="12:12" x14ac:dyDescent="0.35">
      <c r="L22" s="2"/>
    </row>
    <row r="23" spans="12:12" x14ac:dyDescent="0.35">
      <c r="L23" s="2"/>
    </row>
    <row r="24" spans="12:12" x14ac:dyDescent="0.35">
      <c r="L24" s="2"/>
    </row>
    <row r="25" spans="12:12" x14ac:dyDescent="0.35">
      <c r="L25" s="2"/>
    </row>
    <row r="26" spans="12:12" x14ac:dyDescent="0.35">
      <c r="L26" s="2"/>
    </row>
    <row r="27" spans="12:12" x14ac:dyDescent="0.35">
      <c r="L27" s="2"/>
    </row>
    <row r="28" spans="12:12" x14ac:dyDescent="0.35">
      <c r="L28" s="2"/>
    </row>
    <row r="29" spans="12:12" x14ac:dyDescent="0.35">
      <c r="L29" s="2"/>
    </row>
    <row r="30" spans="12:12" x14ac:dyDescent="0.35">
      <c r="L30" s="2"/>
    </row>
    <row r="31" spans="12:12" x14ac:dyDescent="0.35">
      <c r="L31" s="2"/>
    </row>
    <row r="32" spans="12:12" x14ac:dyDescent="0.35">
      <c r="L32" s="2"/>
    </row>
    <row r="33" spans="12:12" x14ac:dyDescent="0.35">
      <c r="L33" s="2"/>
    </row>
    <row r="34" spans="12:12" x14ac:dyDescent="0.35">
      <c r="L34" s="2"/>
    </row>
    <row r="35" spans="12:12" x14ac:dyDescent="0.35">
      <c r="L35" s="2"/>
    </row>
    <row r="36" spans="12:12" x14ac:dyDescent="0.35">
      <c r="L36" s="2"/>
    </row>
    <row r="37" spans="12:12" x14ac:dyDescent="0.35">
      <c r="L37" s="2"/>
    </row>
    <row r="38" spans="12:12" x14ac:dyDescent="0.35">
      <c r="L38" s="2"/>
    </row>
    <row r="39" spans="12:12" x14ac:dyDescent="0.35">
      <c r="L39" s="2"/>
    </row>
    <row r="40" spans="12:12" x14ac:dyDescent="0.35">
      <c r="L40" s="2"/>
    </row>
    <row r="41" spans="12:12" x14ac:dyDescent="0.35">
      <c r="L41" s="2"/>
    </row>
    <row r="42" spans="12:12" x14ac:dyDescent="0.35">
      <c r="L42" s="2"/>
    </row>
    <row r="43" spans="12:12" x14ac:dyDescent="0.35">
      <c r="L43" s="2"/>
    </row>
    <row r="44" spans="12:12" x14ac:dyDescent="0.35">
      <c r="L44" s="2"/>
    </row>
    <row r="45" spans="12:12" x14ac:dyDescent="0.35">
      <c r="L45" s="2"/>
    </row>
    <row r="46" spans="12:12" x14ac:dyDescent="0.35">
      <c r="L46" s="2"/>
    </row>
    <row r="47" spans="12:12" x14ac:dyDescent="0.35">
      <c r="L47" s="2"/>
    </row>
    <row r="48" spans="12:12" x14ac:dyDescent="0.35">
      <c r="L48" s="2"/>
    </row>
    <row r="49" spans="12:12" x14ac:dyDescent="0.35">
      <c r="L49" s="2"/>
    </row>
    <row r="50" spans="12:12" x14ac:dyDescent="0.35">
      <c r="L50" s="2"/>
    </row>
    <row r="51" spans="12:12" x14ac:dyDescent="0.35">
      <c r="L51" s="2"/>
    </row>
    <row r="52" spans="12:12" x14ac:dyDescent="0.35">
      <c r="L52" s="2"/>
    </row>
    <row r="53" spans="12:12" x14ac:dyDescent="0.35">
      <c r="L53" s="2"/>
    </row>
    <row r="54" spans="12:12" x14ac:dyDescent="0.35">
      <c r="L54" s="2"/>
    </row>
    <row r="55" spans="12:12" x14ac:dyDescent="0.35">
      <c r="L55" s="2"/>
    </row>
    <row r="56" spans="12:12" x14ac:dyDescent="0.35">
      <c r="L56" s="2"/>
    </row>
    <row r="57" spans="12:12" x14ac:dyDescent="0.35">
      <c r="L57" s="2"/>
    </row>
    <row r="58" spans="12:12" x14ac:dyDescent="0.35">
      <c r="L58" s="2"/>
    </row>
    <row r="59" spans="12:12" x14ac:dyDescent="0.35">
      <c r="L59" s="2"/>
    </row>
    <row r="60" spans="12:12" x14ac:dyDescent="0.35">
      <c r="L60" s="2"/>
    </row>
    <row r="61" spans="12:12" x14ac:dyDescent="0.35">
      <c r="L61" s="2"/>
    </row>
    <row r="62" spans="12:12" x14ac:dyDescent="0.35">
      <c r="L62" s="2"/>
    </row>
    <row r="63" spans="12:12" x14ac:dyDescent="0.35">
      <c r="L63" s="2"/>
    </row>
    <row r="64" spans="12:12" x14ac:dyDescent="0.35">
      <c r="L64" s="2"/>
    </row>
    <row r="65" spans="12:12" x14ac:dyDescent="0.35">
      <c r="L65" s="2"/>
    </row>
    <row r="66" spans="12:12" x14ac:dyDescent="0.35">
      <c r="L66" s="2"/>
    </row>
    <row r="67" spans="12:12" x14ac:dyDescent="0.35">
      <c r="L67" s="2"/>
    </row>
    <row r="68" spans="12:12" x14ac:dyDescent="0.35">
      <c r="L68" s="2"/>
    </row>
    <row r="69" spans="12:12" x14ac:dyDescent="0.35">
      <c r="L69" s="2"/>
    </row>
    <row r="70" spans="12:12" x14ac:dyDescent="0.35">
      <c r="L70" s="2"/>
    </row>
    <row r="71" spans="12:12" x14ac:dyDescent="0.35">
      <c r="L71" s="2"/>
    </row>
    <row r="72" spans="12:12" x14ac:dyDescent="0.35">
      <c r="L72" s="2"/>
    </row>
    <row r="73" spans="12:12" x14ac:dyDescent="0.35">
      <c r="L73" s="2"/>
    </row>
    <row r="74" spans="12:12" x14ac:dyDescent="0.35">
      <c r="L74" s="2"/>
    </row>
    <row r="75" spans="12:12" x14ac:dyDescent="0.35">
      <c r="L75" s="2"/>
    </row>
    <row r="76" spans="12:12" x14ac:dyDescent="0.35">
      <c r="L76" s="2"/>
    </row>
    <row r="77" spans="12:12" x14ac:dyDescent="0.35">
      <c r="L77" s="2"/>
    </row>
    <row r="78" spans="12:12" x14ac:dyDescent="0.35">
      <c r="L78" s="2"/>
    </row>
    <row r="79" spans="12:12" x14ac:dyDescent="0.35">
      <c r="L79" s="2"/>
    </row>
    <row r="80" spans="12:12" x14ac:dyDescent="0.35">
      <c r="L80" s="2"/>
    </row>
    <row r="81" spans="12:12" x14ac:dyDescent="0.35">
      <c r="L81" s="2"/>
    </row>
    <row r="82" spans="12:12" x14ac:dyDescent="0.35">
      <c r="L82" s="2"/>
    </row>
    <row r="83" spans="12:12" x14ac:dyDescent="0.35">
      <c r="L83" s="2"/>
    </row>
    <row r="84" spans="12:12" x14ac:dyDescent="0.35">
      <c r="L84" s="2"/>
    </row>
    <row r="85" spans="12:12" x14ac:dyDescent="0.35">
      <c r="L85" s="2"/>
    </row>
    <row r="86" spans="12:12" x14ac:dyDescent="0.35">
      <c r="L86" s="2"/>
    </row>
    <row r="87" spans="12:12" x14ac:dyDescent="0.35">
      <c r="L87" s="2"/>
    </row>
    <row r="88" spans="12:12" x14ac:dyDescent="0.35">
      <c r="L88" s="2"/>
    </row>
    <row r="89" spans="12:12" x14ac:dyDescent="0.35">
      <c r="L89" s="2"/>
    </row>
    <row r="90" spans="12:12" x14ac:dyDescent="0.35">
      <c r="L90" s="2"/>
    </row>
    <row r="91" spans="12:12" x14ac:dyDescent="0.35">
      <c r="L91" s="2"/>
    </row>
    <row r="92" spans="12:12" x14ac:dyDescent="0.35">
      <c r="L92" s="2"/>
    </row>
    <row r="93" spans="12:12" x14ac:dyDescent="0.35">
      <c r="L93" s="2"/>
    </row>
    <row r="94" spans="12:12" x14ac:dyDescent="0.35">
      <c r="L94" s="2"/>
    </row>
    <row r="95" spans="12:12" x14ac:dyDescent="0.35">
      <c r="L95" s="2"/>
    </row>
    <row r="96" spans="12:12" x14ac:dyDescent="0.35">
      <c r="L96" s="2"/>
    </row>
    <row r="97" spans="12:12" x14ac:dyDescent="0.35">
      <c r="L97" s="2"/>
    </row>
    <row r="98" spans="12:12" x14ac:dyDescent="0.35">
      <c r="L98" s="2"/>
    </row>
    <row r="99" spans="12:12" x14ac:dyDescent="0.35">
      <c r="L99" s="2"/>
    </row>
    <row r="100" spans="12:12" x14ac:dyDescent="0.35">
      <c r="L100" s="2"/>
    </row>
    <row r="101" spans="12:12" x14ac:dyDescent="0.35">
      <c r="L101" s="2"/>
    </row>
    <row r="102" spans="12:12" x14ac:dyDescent="0.35">
      <c r="L102" s="2"/>
    </row>
    <row r="103" spans="12:12" x14ac:dyDescent="0.35">
      <c r="L103" s="2"/>
    </row>
    <row r="104" spans="12:12" x14ac:dyDescent="0.35">
      <c r="L104" s="2"/>
    </row>
    <row r="105" spans="12:12" x14ac:dyDescent="0.35">
      <c r="L105" s="2"/>
    </row>
    <row r="106" spans="12:12" x14ac:dyDescent="0.35">
      <c r="L106" s="2"/>
    </row>
    <row r="107" spans="12:12" x14ac:dyDescent="0.35">
      <c r="L107" s="2"/>
    </row>
    <row r="108" spans="12:12" x14ac:dyDescent="0.35">
      <c r="L108" s="2"/>
    </row>
    <row r="109" spans="12:12" x14ac:dyDescent="0.35">
      <c r="L109" s="2"/>
    </row>
    <row r="110" spans="12:12" x14ac:dyDescent="0.35">
      <c r="L110" s="2"/>
    </row>
    <row r="111" spans="12:12" x14ac:dyDescent="0.35">
      <c r="L111" s="2"/>
    </row>
    <row r="112" spans="12:12" x14ac:dyDescent="0.35">
      <c r="L112" s="2"/>
    </row>
    <row r="113" spans="12:12" x14ac:dyDescent="0.35">
      <c r="L113" s="2"/>
    </row>
    <row r="114" spans="12:12" x14ac:dyDescent="0.35">
      <c r="L114" s="2"/>
    </row>
    <row r="115" spans="12:12" x14ac:dyDescent="0.35">
      <c r="L115" s="2"/>
    </row>
    <row r="116" spans="12:12" x14ac:dyDescent="0.35">
      <c r="L116" s="2"/>
    </row>
    <row r="117" spans="12:12" x14ac:dyDescent="0.35">
      <c r="L117" s="2"/>
    </row>
    <row r="118" spans="12:12" x14ac:dyDescent="0.35">
      <c r="L118" s="2"/>
    </row>
    <row r="119" spans="12:12" x14ac:dyDescent="0.35">
      <c r="L119" s="2"/>
    </row>
    <row r="120" spans="12:12" x14ac:dyDescent="0.35">
      <c r="L120" s="2"/>
    </row>
    <row r="121" spans="12:12" x14ac:dyDescent="0.35">
      <c r="L121" s="2"/>
    </row>
    <row r="122" spans="12:12" x14ac:dyDescent="0.35">
      <c r="L122" s="2"/>
    </row>
    <row r="123" spans="12:12" x14ac:dyDescent="0.35">
      <c r="L123" s="2"/>
    </row>
    <row r="124" spans="12:12" x14ac:dyDescent="0.35">
      <c r="L124" s="2"/>
    </row>
    <row r="125" spans="12:12" x14ac:dyDescent="0.35">
      <c r="L125" s="2"/>
    </row>
    <row r="126" spans="12:12" x14ac:dyDescent="0.35">
      <c r="L126" s="2"/>
    </row>
    <row r="127" spans="12:12" x14ac:dyDescent="0.35">
      <c r="L127" s="2"/>
    </row>
    <row r="128" spans="12:12" x14ac:dyDescent="0.35">
      <c r="L128" s="2"/>
    </row>
    <row r="129" spans="12:12" x14ac:dyDescent="0.35">
      <c r="L129" s="2"/>
    </row>
    <row r="130" spans="12:12" x14ac:dyDescent="0.35">
      <c r="L130" s="2"/>
    </row>
    <row r="131" spans="12:12" x14ac:dyDescent="0.35">
      <c r="L131" s="2"/>
    </row>
    <row r="132" spans="12:12" x14ac:dyDescent="0.35">
      <c r="L132" s="2"/>
    </row>
    <row r="133" spans="12:12" x14ac:dyDescent="0.35">
      <c r="L133" s="2"/>
    </row>
    <row r="134" spans="12:12" x14ac:dyDescent="0.35">
      <c r="L134" s="2"/>
    </row>
    <row r="135" spans="12:12" x14ac:dyDescent="0.35">
      <c r="L135" s="2"/>
    </row>
    <row r="136" spans="12:12" x14ac:dyDescent="0.35">
      <c r="L136" s="2"/>
    </row>
    <row r="137" spans="12:12" x14ac:dyDescent="0.35">
      <c r="L137" s="2"/>
    </row>
    <row r="138" spans="12:12" x14ac:dyDescent="0.35">
      <c r="L138" s="2"/>
    </row>
    <row r="139" spans="12:12" x14ac:dyDescent="0.35">
      <c r="L139" s="2"/>
    </row>
    <row r="140" spans="12:12" x14ac:dyDescent="0.35">
      <c r="L140" s="2"/>
    </row>
    <row r="141" spans="12:12" x14ac:dyDescent="0.35">
      <c r="L141" s="2"/>
    </row>
    <row r="142" spans="12:12" x14ac:dyDescent="0.35">
      <c r="L142" s="2"/>
    </row>
    <row r="143" spans="12:12" x14ac:dyDescent="0.35">
      <c r="L143" s="2"/>
    </row>
    <row r="144" spans="12:12" x14ac:dyDescent="0.35">
      <c r="L144" s="2"/>
    </row>
    <row r="145" spans="12:12" x14ac:dyDescent="0.35">
      <c r="L145" s="2"/>
    </row>
    <row r="146" spans="12:12" x14ac:dyDescent="0.35">
      <c r="L146" s="2"/>
    </row>
    <row r="147" spans="12:12" x14ac:dyDescent="0.35">
      <c r="L147" s="2"/>
    </row>
    <row r="148" spans="12:12" x14ac:dyDescent="0.35">
      <c r="L148" s="2"/>
    </row>
    <row r="149" spans="12:12" x14ac:dyDescent="0.35">
      <c r="L149" s="2"/>
    </row>
    <row r="150" spans="12:12" x14ac:dyDescent="0.35">
      <c r="L150" s="2"/>
    </row>
    <row r="151" spans="12:12" x14ac:dyDescent="0.35">
      <c r="L151" s="2"/>
    </row>
    <row r="152" spans="12:12" x14ac:dyDescent="0.35">
      <c r="L152" s="2"/>
    </row>
    <row r="153" spans="12:12" x14ac:dyDescent="0.35">
      <c r="L153" s="2"/>
    </row>
    <row r="154" spans="12:12" x14ac:dyDescent="0.35">
      <c r="L154" s="2"/>
    </row>
    <row r="155" spans="12:12" x14ac:dyDescent="0.35">
      <c r="L155" s="2"/>
    </row>
    <row r="156" spans="12:12" x14ac:dyDescent="0.35">
      <c r="L156" s="2"/>
    </row>
    <row r="157" spans="12:12" x14ac:dyDescent="0.35">
      <c r="L157" s="2"/>
    </row>
    <row r="158" spans="12:12" x14ac:dyDescent="0.35">
      <c r="L158" s="2"/>
    </row>
    <row r="159" spans="12:12" x14ac:dyDescent="0.35">
      <c r="L159" s="2"/>
    </row>
    <row r="160" spans="12:12" x14ac:dyDescent="0.35">
      <c r="L160" s="2"/>
    </row>
    <row r="161" spans="12:12" x14ac:dyDescent="0.35">
      <c r="L161" s="2"/>
    </row>
    <row r="162" spans="12:12" x14ac:dyDescent="0.35">
      <c r="L162" s="2"/>
    </row>
    <row r="163" spans="12:12" x14ac:dyDescent="0.35">
      <c r="L163" s="2"/>
    </row>
    <row r="164" spans="12:12" x14ac:dyDescent="0.35">
      <c r="L164" s="2"/>
    </row>
    <row r="165" spans="12:12" x14ac:dyDescent="0.35">
      <c r="L165" s="2"/>
    </row>
    <row r="166" spans="12:12" x14ac:dyDescent="0.35">
      <c r="L166" s="2"/>
    </row>
    <row r="167" spans="12:12" x14ac:dyDescent="0.35">
      <c r="L167" s="2"/>
    </row>
    <row r="168" spans="12:12" x14ac:dyDescent="0.35">
      <c r="L168" s="2"/>
    </row>
    <row r="169" spans="12:12" x14ac:dyDescent="0.35">
      <c r="L169" s="2"/>
    </row>
    <row r="170" spans="12:12" x14ac:dyDescent="0.35">
      <c r="L170" s="2"/>
    </row>
    <row r="171" spans="12:12" x14ac:dyDescent="0.35">
      <c r="L171" s="2"/>
    </row>
    <row r="172" spans="12:12" x14ac:dyDescent="0.35">
      <c r="L172" s="2"/>
    </row>
    <row r="173" spans="12:12" x14ac:dyDescent="0.35">
      <c r="L173" s="2"/>
    </row>
    <row r="174" spans="12:12" x14ac:dyDescent="0.35">
      <c r="L174" s="2"/>
    </row>
    <row r="175" spans="12:12" x14ac:dyDescent="0.35">
      <c r="L175" s="2"/>
    </row>
    <row r="176" spans="12:12" x14ac:dyDescent="0.35">
      <c r="L176" s="2"/>
    </row>
    <row r="177" spans="12:12" x14ac:dyDescent="0.35">
      <c r="L177" s="2"/>
    </row>
    <row r="178" spans="12:12" x14ac:dyDescent="0.35">
      <c r="L178" s="2"/>
    </row>
    <row r="179" spans="12:12" x14ac:dyDescent="0.35">
      <c r="L179" s="2"/>
    </row>
    <row r="180" spans="12:12" x14ac:dyDescent="0.35">
      <c r="L180" s="2"/>
    </row>
    <row r="181" spans="12:12" x14ac:dyDescent="0.35">
      <c r="L181" s="2"/>
    </row>
    <row r="182" spans="12:12" x14ac:dyDescent="0.35">
      <c r="L182" s="2"/>
    </row>
    <row r="183" spans="12:12" x14ac:dyDescent="0.35">
      <c r="L183" s="2"/>
    </row>
    <row r="184" spans="12:12" x14ac:dyDescent="0.35">
      <c r="L184" s="2"/>
    </row>
    <row r="185" spans="12:12" x14ac:dyDescent="0.35">
      <c r="L185" s="2"/>
    </row>
    <row r="186" spans="12:12" x14ac:dyDescent="0.35">
      <c r="L186" s="2"/>
    </row>
    <row r="187" spans="12:12" x14ac:dyDescent="0.35">
      <c r="L187" s="2"/>
    </row>
    <row r="188" spans="12:12" x14ac:dyDescent="0.35">
      <c r="L188" s="2"/>
    </row>
    <row r="189" spans="12:12" x14ac:dyDescent="0.35">
      <c r="L189" s="2"/>
    </row>
    <row r="190" spans="12:12" x14ac:dyDescent="0.35">
      <c r="L190" s="2"/>
    </row>
    <row r="191" spans="12:12" x14ac:dyDescent="0.35">
      <c r="L191" s="2"/>
    </row>
    <row r="192" spans="12:12" x14ac:dyDescent="0.35">
      <c r="L192" s="2"/>
    </row>
    <row r="193" spans="12:12" x14ac:dyDescent="0.35">
      <c r="L193" s="2"/>
    </row>
    <row r="194" spans="12:12" x14ac:dyDescent="0.35">
      <c r="L194" s="2"/>
    </row>
    <row r="195" spans="12:12" x14ac:dyDescent="0.35">
      <c r="L195" s="2"/>
    </row>
    <row r="196" spans="12:12" x14ac:dyDescent="0.35">
      <c r="L196" s="2"/>
    </row>
    <row r="197" spans="12:12" x14ac:dyDescent="0.35">
      <c r="L197" s="2"/>
    </row>
    <row r="198" spans="12:12" x14ac:dyDescent="0.35">
      <c r="L198" s="2"/>
    </row>
    <row r="199" spans="12:12" x14ac:dyDescent="0.35">
      <c r="L199" s="2"/>
    </row>
    <row r="200" spans="12:12" x14ac:dyDescent="0.35">
      <c r="L200" s="2"/>
    </row>
    <row r="201" spans="12:12" x14ac:dyDescent="0.35">
      <c r="L201" s="2"/>
    </row>
    <row r="202" spans="12:12" x14ac:dyDescent="0.35">
      <c r="L202" s="2"/>
    </row>
    <row r="203" spans="12:12" x14ac:dyDescent="0.35">
      <c r="L203" s="2"/>
    </row>
    <row r="204" spans="12:12" x14ac:dyDescent="0.35">
      <c r="L204" s="2"/>
    </row>
    <row r="205" spans="12:12" x14ac:dyDescent="0.35">
      <c r="L205" s="2"/>
    </row>
    <row r="206" spans="12:12" x14ac:dyDescent="0.35">
      <c r="L206" s="2"/>
    </row>
    <row r="207" spans="12:12" x14ac:dyDescent="0.35">
      <c r="L207" s="2"/>
    </row>
    <row r="208" spans="12:12" x14ac:dyDescent="0.35">
      <c r="L208" s="2"/>
    </row>
    <row r="209" spans="12:12" x14ac:dyDescent="0.35">
      <c r="L209" s="2"/>
    </row>
    <row r="210" spans="12:12" x14ac:dyDescent="0.35">
      <c r="L210" s="2"/>
    </row>
    <row r="211" spans="12:12" x14ac:dyDescent="0.35">
      <c r="L211" s="2"/>
    </row>
    <row r="212" spans="12:12" x14ac:dyDescent="0.35">
      <c r="L212" s="2"/>
    </row>
    <row r="213" spans="12:12" x14ac:dyDescent="0.35">
      <c r="L213" s="2"/>
    </row>
    <row r="214" spans="12:12" x14ac:dyDescent="0.35">
      <c r="L214" s="2"/>
    </row>
    <row r="215" spans="12:12" x14ac:dyDescent="0.35">
      <c r="L215" s="2"/>
    </row>
    <row r="216" spans="12:12" x14ac:dyDescent="0.35">
      <c r="L216" s="2"/>
    </row>
    <row r="217" spans="12:12" x14ac:dyDescent="0.35">
      <c r="L217" s="2"/>
    </row>
    <row r="218" spans="12:12" x14ac:dyDescent="0.35">
      <c r="L218" s="2"/>
    </row>
    <row r="219" spans="12:12" x14ac:dyDescent="0.35">
      <c r="L219" s="2"/>
    </row>
    <row r="220" spans="12:12" x14ac:dyDescent="0.35">
      <c r="L220" s="2"/>
    </row>
    <row r="221" spans="12:12" x14ac:dyDescent="0.35">
      <c r="L221" s="2"/>
    </row>
    <row r="222" spans="12:12" x14ac:dyDescent="0.35">
      <c r="L222" s="2"/>
    </row>
    <row r="223" spans="12:12" x14ac:dyDescent="0.35">
      <c r="L223" s="2"/>
    </row>
    <row r="224" spans="12:12" x14ac:dyDescent="0.35">
      <c r="L224" s="2"/>
    </row>
    <row r="225" spans="12:12" x14ac:dyDescent="0.35">
      <c r="L225" s="2"/>
    </row>
    <row r="226" spans="12:12" x14ac:dyDescent="0.35">
      <c r="L226" s="2"/>
    </row>
    <row r="227" spans="12:12" x14ac:dyDescent="0.35">
      <c r="L227" s="2"/>
    </row>
    <row r="228" spans="12:12" x14ac:dyDescent="0.35">
      <c r="L228" s="2"/>
    </row>
    <row r="229" spans="12:12" x14ac:dyDescent="0.35">
      <c r="L229" s="2"/>
    </row>
    <row r="230" spans="12:12" x14ac:dyDescent="0.35">
      <c r="L230" s="2"/>
    </row>
    <row r="231" spans="12:12" x14ac:dyDescent="0.35">
      <c r="L231" s="2"/>
    </row>
    <row r="232" spans="12:12" x14ac:dyDescent="0.35">
      <c r="L232" s="2"/>
    </row>
    <row r="233" spans="12:12" x14ac:dyDescent="0.35">
      <c r="L233" s="2"/>
    </row>
    <row r="234" spans="12:12" x14ac:dyDescent="0.35">
      <c r="L234" s="2"/>
    </row>
    <row r="235" spans="12:12" x14ac:dyDescent="0.35">
      <c r="L235" s="2"/>
    </row>
    <row r="236" spans="12:12" x14ac:dyDescent="0.35">
      <c r="L236" s="2"/>
    </row>
    <row r="237" spans="12:12" x14ac:dyDescent="0.35">
      <c r="L237" s="2"/>
    </row>
    <row r="238" spans="12:12" x14ac:dyDescent="0.35">
      <c r="L238" s="2"/>
    </row>
    <row r="239" spans="12:12" x14ac:dyDescent="0.35">
      <c r="L239" s="2"/>
    </row>
    <row r="240" spans="12:12" x14ac:dyDescent="0.35">
      <c r="L240" s="2"/>
    </row>
    <row r="241" spans="12:12" x14ac:dyDescent="0.35">
      <c r="L241" s="2"/>
    </row>
    <row r="242" spans="12:12" x14ac:dyDescent="0.35">
      <c r="L242" s="2"/>
    </row>
    <row r="243" spans="12:12" x14ac:dyDescent="0.35">
      <c r="L243" s="2"/>
    </row>
    <row r="244" spans="12:12" x14ac:dyDescent="0.35">
      <c r="L244" s="2"/>
    </row>
    <row r="245" spans="12:12" x14ac:dyDescent="0.35">
      <c r="L245" s="2"/>
    </row>
    <row r="246" spans="12:12" x14ac:dyDescent="0.35">
      <c r="L246" s="2"/>
    </row>
    <row r="247" spans="12:12" x14ac:dyDescent="0.35">
      <c r="L247" s="2"/>
    </row>
    <row r="248" spans="12:12" x14ac:dyDescent="0.35">
      <c r="L248" s="2"/>
    </row>
    <row r="249" spans="12:12" x14ac:dyDescent="0.35">
      <c r="L249" s="2"/>
    </row>
    <row r="250" spans="12:12" x14ac:dyDescent="0.35">
      <c r="L250" s="2"/>
    </row>
    <row r="251" spans="12:12" x14ac:dyDescent="0.35">
      <c r="L251" s="2"/>
    </row>
    <row r="252" spans="12:12" x14ac:dyDescent="0.35">
      <c r="L252" s="2"/>
    </row>
    <row r="253" spans="12:12" x14ac:dyDescent="0.35">
      <c r="L253" s="2"/>
    </row>
    <row r="254" spans="12:12" x14ac:dyDescent="0.35">
      <c r="L254" s="2"/>
    </row>
    <row r="255" spans="12:12" x14ac:dyDescent="0.35">
      <c r="L255" s="2"/>
    </row>
    <row r="256" spans="12:12" x14ac:dyDescent="0.35">
      <c r="L256" s="2"/>
    </row>
    <row r="257" spans="12:12" x14ac:dyDescent="0.35">
      <c r="L257" s="2"/>
    </row>
    <row r="258" spans="12:12" x14ac:dyDescent="0.35">
      <c r="L258" s="2"/>
    </row>
    <row r="259" spans="12:12" x14ac:dyDescent="0.35">
      <c r="L259" s="2"/>
    </row>
    <row r="260" spans="12:12" x14ac:dyDescent="0.35">
      <c r="L260" s="2"/>
    </row>
    <row r="261" spans="12:12" x14ac:dyDescent="0.35">
      <c r="L261" s="2"/>
    </row>
    <row r="262" spans="12:12" x14ac:dyDescent="0.35">
      <c r="L262" s="2"/>
    </row>
    <row r="263" spans="12:12" x14ac:dyDescent="0.35">
      <c r="L263" s="2"/>
    </row>
    <row r="264" spans="12:12" x14ac:dyDescent="0.35">
      <c r="L264" s="2"/>
    </row>
    <row r="265" spans="12:12" x14ac:dyDescent="0.35">
      <c r="L265" s="2"/>
    </row>
    <row r="266" spans="12:12" x14ac:dyDescent="0.35">
      <c r="L266" s="2"/>
    </row>
    <row r="267" spans="12:12" x14ac:dyDescent="0.35">
      <c r="L267" s="2"/>
    </row>
    <row r="268" spans="12:12" x14ac:dyDescent="0.35">
      <c r="L268" s="2"/>
    </row>
    <row r="269" spans="12:12" x14ac:dyDescent="0.35">
      <c r="L269" s="2"/>
    </row>
    <row r="270" spans="12:12" x14ac:dyDescent="0.35">
      <c r="L270" s="2"/>
    </row>
    <row r="271" spans="12:12" x14ac:dyDescent="0.35">
      <c r="L271" s="2"/>
    </row>
    <row r="272" spans="12:12" x14ac:dyDescent="0.35">
      <c r="L272" s="2"/>
    </row>
    <row r="273" spans="12:12" x14ac:dyDescent="0.35">
      <c r="L273" s="2"/>
    </row>
    <row r="274" spans="12:12" x14ac:dyDescent="0.35">
      <c r="L274" s="2"/>
    </row>
    <row r="275" spans="12:12" x14ac:dyDescent="0.35">
      <c r="L275" s="2"/>
    </row>
    <row r="276" spans="12:12" x14ac:dyDescent="0.35">
      <c r="L276" s="2"/>
    </row>
    <row r="277" spans="12:12" x14ac:dyDescent="0.35">
      <c r="L277" s="2"/>
    </row>
    <row r="278" spans="12:12" x14ac:dyDescent="0.35">
      <c r="L278" s="2"/>
    </row>
    <row r="279" spans="12:12" x14ac:dyDescent="0.35">
      <c r="L279" s="2"/>
    </row>
    <row r="280" spans="12:12" x14ac:dyDescent="0.35">
      <c r="L280" s="2"/>
    </row>
    <row r="281" spans="12:12" x14ac:dyDescent="0.35">
      <c r="L281" s="2"/>
    </row>
    <row r="282" spans="12:12" x14ac:dyDescent="0.35">
      <c r="L282" s="2"/>
    </row>
    <row r="283" spans="12:12" x14ac:dyDescent="0.35">
      <c r="L283" s="2"/>
    </row>
    <row r="284" spans="12:12" x14ac:dyDescent="0.35">
      <c r="L284" s="2"/>
    </row>
    <row r="285" spans="12:12" x14ac:dyDescent="0.35">
      <c r="L285" s="2"/>
    </row>
    <row r="286" spans="12:12" x14ac:dyDescent="0.35">
      <c r="L286" s="2"/>
    </row>
    <row r="287" spans="12:12" x14ac:dyDescent="0.35">
      <c r="L287" s="2"/>
    </row>
    <row r="288" spans="12:12" x14ac:dyDescent="0.35">
      <c r="L288" s="2"/>
    </row>
    <row r="289" spans="12:12" x14ac:dyDescent="0.35">
      <c r="L289" s="2"/>
    </row>
    <row r="290" spans="12:12" x14ac:dyDescent="0.35">
      <c r="L290" s="2"/>
    </row>
    <row r="291" spans="12:12" x14ac:dyDescent="0.35">
      <c r="L291" s="2"/>
    </row>
    <row r="292" spans="12:12" x14ac:dyDescent="0.35">
      <c r="L292" s="2"/>
    </row>
    <row r="293" spans="12:12" x14ac:dyDescent="0.35">
      <c r="L293" s="2"/>
    </row>
    <row r="294" spans="12:12" x14ac:dyDescent="0.3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4.5" x14ac:dyDescent="0.35"/>
  <cols>
    <col min="1" max="1" width="9.54296875" bestFit="1" customWidth="1"/>
    <col min="2" max="2" width="9.1796875" bestFit="1" customWidth="1"/>
    <col min="3" max="3" width="36.1796875" bestFit="1" customWidth="1"/>
    <col min="4" max="4" width="9" bestFit="1" customWidth="1"/>
    <col min="5" max="5" width="7.453125" bestFit="1" customWidth="1"/>
    <col min="6" max="6" width="24.7265625" bestFit="1" customWidth="1"/>
    <col min="7" max="7" width="8.7265625" bestFit="1" customWidth="1"/>
    <col min="8" max="8" width="9.1796875" bestFit="1" customWidth="1"/>
    <col min="9" max="10" width="8.453125" bestFit="1" customWidth="1"/>
  </cols>
  <sheetData>
    <row r="1" spans="1:9" x14ac:dyDescent="0.3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3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3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3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3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3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3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3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3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3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3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3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3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3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3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3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3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3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3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3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3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3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3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3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3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3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3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3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3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3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3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3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3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3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3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3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3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3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3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3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3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3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3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3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3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3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3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3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3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3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3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3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3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3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3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3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3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3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3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3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3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3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3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3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3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3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3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3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3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3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3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3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3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3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3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3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3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3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3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3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3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3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3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3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3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3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3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3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3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3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3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3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3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3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3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3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3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3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3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3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3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3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3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3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3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3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3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3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3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3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3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3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3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3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3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3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3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3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3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3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3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3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3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3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3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3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3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3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3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3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3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3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3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3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3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3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3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3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3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3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3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3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3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3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3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3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3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3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3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3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3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3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3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3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3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3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3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3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3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3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3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3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3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3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3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3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3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3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3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3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3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3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3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3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3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3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3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3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3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3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3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3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3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3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3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3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3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3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3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3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3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3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3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3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3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3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3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3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3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3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3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3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3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3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3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3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3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3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3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3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3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3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3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3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3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3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3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3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3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3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3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3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3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3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3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3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3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3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3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3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3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3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3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3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3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3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3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3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3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3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3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3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3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3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3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3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3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3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3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3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3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3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3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3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3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3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3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3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3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3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3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3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3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3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3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3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3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3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3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3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3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3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3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3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3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3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3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3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3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3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3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3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3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3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3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3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3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3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3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3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3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3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3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3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4.5" x14ac:dyDescent="0.35"/>
  <cols>
    <col min="3" max="3" width="18.1796875" bestFit="1" customWidth="1"/>
  </cols>
  <sheetData>
    <row r="1" spans="1:3" ht="15" thickBot="1" x14ac:dyDescent="0.4">
      <c r="A1" t="s">
        <v>276</v>
      </c>
      <c r="B1" t="s">
        <v>277</v>
      </c>
      <c r="C1" s="1" t="s">
        <v>278</v>
      </c>
    </row>
    <row r="2" spans="1:3" x14ac:dyDescent="0.35">
      <c r="A2" s="169" t="s">
        <v>31</v>
      </c>
      <c r="B2" s="169" t="s">
        <v>31</v>
      </c>
      <c r="C2" s="170">
        <v>3.75</v>
      </c>
    </row>
    <row r="3" spans="1:3" x14ac:dyDescent="0.35">
      <c r="A3" s="171" t="s">
        <v>15</v>
      </c>
      <c r="B3" s="171" t="s">
        <v>106</v>
      </c>
      <c r="C3" s="172">
        <v>5</v>
      </c>
    </row>
    <row r="4" spans="1:3" ht="15" thickBot="1" x14ac:dyDescent="0.4">
      <c r="A4" s="173" t="s">
        <v>279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4.5" x14ac:dyDescent="0.35"/>
  <cols>
    <col min="1" max="1" width="38.54296875" bestFit="1" customWidth="1"/>
    <col min="2" max="7" width="15.26953125" customWidth="1"/>
    <col min="10" max="10" width="38.54296875" bestFit="1" customWidth="1"/>
    <col min="11" max="12" width="11.54296875" bestFit="1" customWidth="1"/>
    <col min="13" max="13" width="10.7265625" customWidth="1"/>
    <col min="14" max="14" width="9.54296875" bestFit="1" customWidth="1"/>
  </cols>
  <sheetData>
    <row r="1" spans="1:15" x14ac:dyDescent="0.35">
      <c r="A1" s="209" t="s">
        <v>15</v>
      </c>
      <c r="J1" s="209" t="s">
        <v>31</v>
      </c>
    </row>
    <row r="2" spans="1:15" x14ac:dyDescent="0.35">
      <c r="A2" s="210"/>
      <c r="B2" s="210" t="str">
        <f>'PR DATE'!D3</f>
        <v>Earnings</v>
      </c>
      <c r="C2" s="210" t="s">
        <v>456</v>
      </c>
      <c r="D2" s="210" t="s">
        <v>458</v>
      </c>
      <c r="E2" s="210" t="s">
        <v>117</v>
      </c>
      <c r="F2" s="210" t="s">
        <v>456</v>
      </c>
      <c r="G2" s="210" t="s">
        <v>458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456</v>
      </c>
      <c r="O2" s="210" t="s">
        <v>458</v>
      </c>
    </row>
    <row r="3" spans="1:15" x14ac:dyDescent="0.3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457</v>
      </c>
      <c r="E3" s="211" t="s">
        <v>459</v>
      </c>
      <c r="F3" s="211" t="s">
        <v>459</v>
      </c>
      <c r="G3" s="211" t="s">
        <v>459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490</v>
      </c>
    </row>
    <row r="5" spans="1:15" x14ac:dyDescent="0.35">
      <c r="A5" s="212" t="str">
        <f ca="1">IF('PR DATE'!A6=0,"",'PR DATE'!A6)</f>
        <v>EXPRESS TRANSPORTATION SERVICES, LLC</v>
      </c>
      <c r="B5" s="213">
        <f ca="1">IF('PR DATE'!D6=0,"",'PR DATE'!D6)</f>
        <v>19326.370690000003</v>
      </c>
      <c r="C5" s="214">
        <f ca="1">IF(SUMIFS(Hours_Working!M:M,Hours_Working!A:A,A5,Hours_Working!C:C,"CCCTA")=0,"",SUMIFS(Hours_Working!M:M,Hours_Working!A:A,A5,Hours_Working!C:C,"CCCTA"))</f>
        <v>513.572</v>
      </c>
      <c r="D5" s="215">
        <f t="shared" ref="D5" ca="1" si="1">IFERROR(B5/C5,"")</f>
        <v>37.631277970761651</v>
      </c>
      <c r="E5" s="213">
        <f ca="1">IF('PR DATE'!E6=0,"",'PR DATE'!E6)</f>
        <v>2694.0127999999995</v>
      </c>
      <c r="F5" s="214">
        <f ca="1">IF(SUMIF('Fares_Big Star Export'!A:A,A5,'Fares_Big Star Export'!W:W)=0,"",SUMIF('Fares_Big Star Export'!A:A,A5,'Fares_Big Star Export'!W:W))</f>
        <v>7551.1625000000276</v>
      </c>
      <c r="G5" s="215">
        <f ca="1">IFERROR(E5/F5,"")</f>
        <v>0.35676795460301503</v>
      </c>
      <c r="J5" s="212" t="str">
        <f ca="1">IF('PR DATE'!A57=0,"",'PR DATE'!A57)</f>
        <v>EXPRESS TRANSPORTATION SERVICES, LLC</v>
      </c>
      <c r="K5" s="213">
        <f ca="1">IF('PR DATE'!D57=0,"",'PR DATE'!D57)</f>
        <v>13797.0569</v>
      </c>
      <c r="L5" s="214">
        <f ca="1">IF(SUMIFS(Hours_Working!M:M,Hours_Working!A:A,A5,Hours_Working!C:C,"LAVTA")=0,"",SUMIFS(Hours_Working!M:M,Hours_Working!A:A,A5,Hours_Working!C:C,"LAVTA"))</f>
        <v>328.34499999999986</v>
      </c>
      <c r="M5" s="215">
        <f t="shared" ref="M5" ca="1" si="2">IFERROR(K5/L5,"")</f>
        <v>42.020000000000017</v>
      </c>
      <c r="N5" s="214">
        <f ca="1">IF(COUNTIFS(Fares_CCCTA_LAVTA!B:B,Review!J5,Fares_CCCTA_LAVTA!A:A,"LAVTA")="0","",COUNTIFS(Fares_CCCTA_LAVTA!B:B,Review!J5,Fares_CCCTA_LAVTA!A:A,"LAVTA"))</f>
        <v>290</v>
      </c>
      <c r="O5" s="215">
        <f ca="1">IFERROR(K5/N5,"")</f>
        <v>47.576058275862067</v>
      </c>
    </row>
    <row r="6" spans="1:15" x14ac:dyDescent="0.35">
      <c r="A6" s="216" t="str">
        <f ca="1">IF('PR DATE'!A7=0,"",'PR DATE'!A7)</f>
        <v>GET CARE TRANSIT LLC</v>
      </c>
      <c r="B6" s="217">
        <f ca="1">IF('PR DATE'!D7=0,"",'PR DATE'!D7)</f>
        <v>3920.6459999999997</v>
      </c>
      <c r="C6" s="218">
        <f ca="1">IF(SUMIFS(Hours_Working!M:M,Hours_Working!A:A,A6,Hours_Working!C:C,"CCCTA")=0,"",SUMIFS(Hours_Working!M:M,Hours_Working!A:A,A6,Hours_Working!C:C,"CCCTA"))</f>
        <v>119.45600000000002</v>
      </c>
      <c r="D6" s="219">
        <f t="shared" ref="D6" ca="1" si="3">IFERROR(B6/C6,"")</f>
        <v>32.820837798017671</v>
      </c>
      <c r="E6" s="219">
        <f ca="1">IF('PR DATE'!E7=0,"",'PR DATE'!E7)</f>
        <v>563.86680000000013</v>
      </c>
      <c r="F6" s="218">
        <f ca="1">IF(SUMIF('Fares_Big Star Export'!A:A,A6,'Fares_Big Star Export'!W:W)=0,"",SUMIF('Fares_Big Star Export'!A:A,A6,'Fares_Big Star Export'!W:W))</f>
        <v>1657.5</v>
      </c>
      <c r="G6" s="219">
        <f ca="1">IFERROR(E6/F6,"")</f>
        <v>0.34019113122171951</v>
      </c>
      <c r="J6" s="216" t="str">
        <f ca="1">IF('PR DATE'!A58=0,"",'PR DATE'!A58)</f>
        <v>GET CARE TRANSIT LLC</v>
      </c>
      <c r="K6" s="217" t="str">
        <f ca="1">IF('PR DATE'!D58=0,"",'PR DATE'!D58)</f>
        <v/>
      </c>
      <c r="L6" s="218" t="str">
        <f ca="1">IF(SUMIFS(Hours_Working!M:M,Hours_Working!A:A,A6,Hours_Working!C:C,"LAVTA")=0,"",SUMIFS(Hours_Working!M:M,Hours_Working!A:A,A6,Hours_Working!C:C,"LAVTA"))</f>
        <v/>
      </c>
      <c r="M6" s="219" t="str">
        <f t="shared" ref="M6:M7" ca="1" si="4">IFERROR(K6/L6,"")</f>
        <v/>
      </c>
      <c r="N6" s="218">
        <f ca="1">IF(COUNTIFS(Fares_CCCTA_LAVTA!B:B,Review!J6,Fares_CCCTA_LAVTA!A:A,"LAVTA")="0","",COUNTIFS(Fares_CCCTA_LAVTA!B:B,Review!J6,Fares_CCCTA_LAVTA!A:A,"LAVTA"))</f>
        <v>0</v>
      </c>
      <c r="O6" s="219" t="str">
        <f t="shared" ref="O6:O25" ca="1" si="5">IFERROR(K6/N6,"")</f>
        <v/>
      </c>
    </row>
    <row r="7" spans="1:15" x14ac:dyDescent="0.35">
      <c r="A7" s="216" t="str">
        <f ca="1">IF('PR DATE'!A8=0,"",'PR DATE'!A8)</f>
        <v>QUICK RIDES CA</v>
      </c>
      <c r="B7" s="217">
        <f ca="1">IF('PR DATE'!D8=0,"",'PR DATE'!D8)</f>
        <v>5192.3300000000017</v>
      </c>
      <c r="C7" s="218">
        <f ca="1">IF(SUMIFS(Hours_Working!M:M,Hours_Working!A:A,A7,Hours_Working!C:C,"CCCTA")=0,"",SUMIFS(Hours_Working!M:M,Hours_Working!A:A,A7,Hours_Working!C:C,"CCCTA"))</f>
        <v>159.76400000000001</v>
      </c>
      <c r="D7" s="219">
        <f t="shared" ref="D7:D23" ca="1" si="6">IFERROR(B7/C7,"")</f>
        <v>32.500000000000007</v>
      </c>
      <c r="E7" s="219">
        <f ca="1">IF('PR DATE'!E8=0,"",'PR DATE'!E8)</f>
        <v>670.12180000000001</v>
      </c>
      <c r="F7" s="218">
        <f ca="1">IF(SUMIF('Fares_Big Star Export'!A:A,A7,'Fares_Big Star Export'!W:W)=0,"",SUMIF('Fares_Big Star Export'!A:A,A7,'Fares_Big Star Export'!W:W))</f>
        <v>1462.5</v>
      </c>
      <c r="G7" s="219">
        <f ca="1">IFERROR(E7/F7,"")</f>
        <v>0.45820294017094015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3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3071.04</v>
      </c>
      <c r="L8" s="218">
        <f ca="1">IF(SUMIFS(Hours_Working!M:M,Hours_Working!A:A,A8,Hours_Working!C:C,"LAVTA")=0,"",SUMIFS(Hours_Working!M:M,Hours_Working!A:A,A8,Hours_Working!C:C,"LAVTA"))</f>
        <v>76.77600000000001</v>
      </c>
      <c r="M8" s="219">
        <f t="shared" ref="M8:M27" ca="1" si="7">IFERROR(K8/L8,"")</f>
        <v>39.999999999999993</v>
      </c>
      <c r="N8" s="218">
        <f ca="1">IF(COUNTIFS(Fares_CCCTA_LAVTA!B:B,Review!J8,Fares_CCCTA_LAVTA!A:A,"LAVTA")="0","",COUNTIFS(Fares_CCCTA_LAVTA!B:B,Review!J8,Fares_CCCTA_LAVTA!A:A,"LAVTA"))</f>
        <v>166</v>
      </c>
      <c r="O8" s="219">
        <f t="shared" ca="1" si="5"/>
        <v>18.500240963855422</v>
      </c>
    </row>
    <row r="9" spans="1:15" x14ac:dyDescent="0.35">
      <c r="A9" s="216" t="str">
        <f ca="1">IF('PR DATE'!A10=0,"",'PR DATE'!A10)</f>
        <v>NEMIA CARE LLC</v>
      </c>
      <c r="B9" s="217" t="str">
        <f ca="1">IF('PR DATE'!D10=0,"",'PR DATE'!D10)</f>
        <v/>
      </c>
      <c r="C9" s="218" t="str">
        <f ca="1">IF(SUMIFS(Hours_Working!M:M,Hours_Working!A:A,A9,Hours_Working!C:C,"CCCTA")=0,"",SUMIFS(Hours_Working!M:M,Hours_Working!A:A,A9,Hours_Working!C:C,"CCCTA"))</f>
        <v/>
      </c>
      <c r="D9" s="219" t="str">
        <f t="shared" ca="1" si="6"/>
        <v/>
      </c>
      <c r="E9" s="219" t="str">
        <f ca="1">IF('PR DATE'!E10=0,"",'PR DATE'!E10)</f>
        <v/>
      </c>
      <c r="F9" s="218" t="str">
        <f ca="1">IF(SUMIF('Fares_Big Star Export'!A:A,A9,'Fares_Big Star Export'!W:W)=0,"",SUMIF('Fares_Big Star Export'!A:A,A9,'Fares_Big Star Export'!W:W))</f>
        <v/>
      </c>
      <c r="G9" s="219" t="str">
        <f ca="1">IFERROR(E9/F9,"")</f>
        <v/>
      </c>
      <c r="J9" s="216" t="str">
        <f ca="1">IF('PR DATE'!A61=0,"",'PR DATE'!A61)</f>
        <v>NEMIA CARE LLC</v>
      </c>
      <c r="K9" s="217">
        <f ca="1">IF('PR DATE'!D61=0,"",'PR DATE'!D61)</f>
        <v>5814.3409999999994</v>
      </c>
      <c r="L9" s="218">
        <f ca="1">IF(SUMIFS(Hours_Working!M:M,Hours_Working!A:A,A9,Hours_Working!C:C,"LAVTA")=0,"",SUMIFS(Hours_Working!M:M,Hours_Working!A:A,A9,Hours_Working!C:C,"LAVTA"))</f>
        <v>164.16499999999999</v>
      </c>
      <c r="M9" s="219">
        <f t="shared" ca="1" si="7"/>
        <v>35.417665153960954</v>
      </c>
      <c r="N9" s="218">
        <f ca="1">IF(COUNTIFS(Fares_CCCTA_LAVTA!B:B,Review!J9,Fares_CCCTA_LAVTA!A:A,"LAVTA")="0","",COUNTIFS(Fares_CCCTA_LAVTA!B:B,Review!J9,Fares_CCCTA_LAVTA!A:A,"LAVTA"))</f>
        <v>239</v>
      </c>
      <c r="O9" s="219">
        <f t="shared" ca="1" si="5"/>
        <v>24.327786610878658</v>
      </c>
    </row>
    <row r="10" spans="1:15" x14ac:dyDescent="0.35">
      <c r="A10" s="216" t="str">
        <f ca="1">IF('PR DATE'!A11=0,"",'PR DATE'!A11)</f>
        <v>DIAMOND HILL TRANSPORTATION LLC</v>
      </c>
      <c r="B10" s="217">
        <f ca="1">IF('PR DATE'!D11=0,"",'PR DATE'!D11)</f>
        <v>3288.4249999999997</v>
      </c>
      <c r="C10" s="218">
        <f ca="1">IF(SUMIFS(Hours_Working!M:M,Hours_Working!A:A,A10,Hours_Working!C:C,"CCCTA")=0,"",SUMIFS(Hours_Working!M:M,Hours_Working!A:A,A10,Hours_Working!C:C,"CCCTA"))</f>
        <v>98.833999999999989</v>
      </c>
      <c r="D10" s="219">
        <f t="shared" ca="1" si="6"/>
        <v>33.2722038974442</v>
      </c>
      <c r="E10" s="219">
        <f ca="1">IF('PR DATE'!E11=0,"",'PR DATE'!E11)</f>
        <v>467.36109999999991</v>
      </c>
      <c r="F10" s="218">
        <f ca="1">IF(SUMIF('Fares_Big Star Export'!A:A,A10,'Fares_Big Star Export'!W:W)=0,"",SUMIF('Fares_Big Star Export'!A:A,A10,'Fares_Big Star Export'!W:W))</f>
        <v>1332.5</v>
      </c>
      <c r="G10" s="219">
        <f t="shared" ref="G10:G19" ca="1" si="8">IFERROR(E10/F10,"")</f>
        <v>0.35074003752345206</v>
      </c>
      <c r="J10" s="216" t="str">
        <f ca="1">IF('PR DATE'!A62=0,"",'PR DATE'!A62)</f>
        <v>DIAMOND HILL TRANSPORTATION LLC</v>
      </c>
      <c r="K10" s="217" t="str">
        <f ca="1">IF('PR DATE'!D62=0,"",'PR DATE'!D62)</f>
        <v/>
      </c>
      <c r="L10" s="218" t="str">
        <f ca="1">IF(SUMIFS(Hours_Working!M:M,Hours_Working!A:A,A10,Hours_Working!C:C,"LAVTA")=0,"",SUMIFS(Hours_Working!M:M,Hours_Working!A:A,A10,Hours_Working!C:C,"LAVTA"))</f>
        <v/>
      </c>
      <c r="M10" s="219" t="str">
        <f t="shared" ca="1" si="7"/>
        <v/>
      </c>
      <c r="N10" s="218">
        <f ca="1">IF(COUNTIFS(Fares_CCCTA_LAVTA!B:B,Review!J10,Fares_CCCTA_LAVTA!A:A,"LAVTA")="0","",COUNTIFS(Fares_CCCTA_LAVTA!B:B,Review!J10,Fares_CCCTA_LAVTA!A:A,"LAVTA"))</f>
        <v>0</v>
      </c>
      <c r="O10" s="219" t="str">
        <f t="shared" ca="1" si="5"/>
        <v/>
      </c>
    </row>
    <row r="11" spans="1:15" x14ac:dyDescent="0.35">
      <c r="A11" s="216" t="str">
        <f ca="1">IF('PR DATE'!A12=0,"",'PR DATE'!A12)</f>
        <v>PEOPLE FIRST TRANSIT LLC</v>
      </c>
      <c r="B11" s="217" t="str">
        <f ca="1">IF('PR DATE'!D12=0,"",'PR DATE'!D12)</f>
        <v/>
      </c>
      <c r="C11" s="218" t="str">
        <f ca="1">IF(SUMIFS(Hours_Working!M:M,Hours_Working!A:A,A11,Hours_Working!C:C,"CCCTA")=0,"",SUMIFS(Hours_Working!M:M,Hours_Working!A:A,A11,Hours_Working!C:C,"CCCTA"))</f>
        <v/>
      </c>
      <c r="D11" s="219" t="str">
        <f t="shared" ca="1" si="6"/>
        <v/>
      </c>
      <c r="E11" s="219" t="str">
        <f ca="1">IF('PR DATE'!E12=0,"",'PR DATE'!E12)</f>
        <v/>
      </c>
      <c r="F11" s="218" t="str">
        <f ca="1">IF(SUMIF('Fares_Big Star Export'!A:A,A11,'Fares_Big Star Export'!W:W)=0,"",SUMIF('Fares_Big Star Export'!A:A,A11,'Fares_Big Star Export'!W:W))</f>
        <v/>
      </c>
      <c r="G11" s="219" t="str">
        <f t="shared" ca="1" si="8"/>
        <v/>
      </c>
      <c r="J11" s="216" t="str">
        <f ca="1">IF('PR DATE'!A63=0,"",'PR DATE'!A63)</f>
        <v>PEOPLE FIRST TRANSIT LLC</v>
      </c>
      <c r="K11" s="217">
        <f ca="1">IF('PR DATE'!D63=0,"",'PR DATE'!D63)</f>
        <v>3926.2369999999996</v>
      </c>
      <c r="L11" s="218">
        <f ca="1">IF(SUMIFS(Hours_Working!M:M,Hours_Working!A:A,A11,Hours_Working!C:C,"LAVTA")=0,"",SUMIFS(Hours_Working!M:M,Hours_Working!A:A,A11,Hours_Working!C:C,"LAVTA"))</f>
        <v>110.42500000000001</v>
      </c>
      <c r="M11" s="219">
        <f t="shared" ca="1" si="7"/>
        <v>35.555689381933433</v>
      </c>
      <c r="N11" s="218">
        <f ca="1">IF(COUNTIFS(Fares_CCCTA_LAVTA!B:B,Review!J11,Fares_CCCTA_LAVTA!A:A,"LAVTA")="0","",COUNTIFS(Fares_CCCTA_LAVTA!B:B,Review!J11,Fares_CCCTA_LAVTA!A:A,"LAVTA"))</f>
        <v>220</v>
      </c>
      <c r="O11" s="219">
        <f t="shared" ca="1" si="5"/>
        <v>17.846531818181816</v>
      </c>
    </row>
    <row r="12" spans="1:15" x14ac:dyDescent="0.35">
      <c r="A12" s="216" t="str">
        <f ca="1">IF('PR DATE'!A13=0,"",'PR DATE'!A13)</f>
        <v>TRANSIT LTM LLC</v>
      </c>
      <c r="B12" s="217">
        <f ca="1">IF('PR DATE'!D13=0,"",'PR DATE'!D13)</f>
        <v>3289.3320000000003</v>
      </c>
      <c r="C12" s="218">
        <f ca="1">IF(SUMIFS(Hours_Working!M:M,Hours_Working!A:A,A12,Hours_Working!C:C,"CCCTA")=0,"",SUMIFS(Hours_Working!M:M,Hours_Working!A:A,A12,Hours_Working!C:C,"CCCTA"))</f>
        <v>100</v>
      </c>
      <c r="D12" s="219">
        <f t="shared" ca="1" si="6"/>
        <v>32.893320000000003</v>
      </c>
      <c r="E12" s="219">
        <f ca="1">IF('PR DATE'!E13=0,"",'PR DATE'!E13)</f>
        <v>350.53739999999999</v>
      </c>
      <c r="F12" s="218">
        <f ca="1">IF(SUMIF('Fares_Big Star Export'!A:A,A12,'Fares_Big Star Export'!W:W)=0,"",SUMIF('Fares_Big Star Export'!A:A,A12,'Fares_Big Star Export'!W:W))</f>
        <v>812.5</v>
      </c>
      <c r="G12" s="219">
        <f t="shared" ca="1" si="8"/>
        <v>0.43143064615384613</v>
      </c>
      <c r="J12" s="216" t="str">
        <f ca="1">IF('PR DATE'!A64=0,"",'PR DATE'!A64)</f>
        <v>TRANSIT LTM LLC</v>
      </c>
      <c r="K12" s="217" t="str">
        <f ca="1">IF('PR DATE'!D64=0,"",'PR DATE'!D64)</f>
        <v/>
      </c>
      <c r="L12" s="218" t="str">
        <f ca="1">IF(SUMIFS(Hours_Working!M:M,Hours_Working!A:A,A12,Hours_Working!C:C,"LAVTA")=0,"",SUMIFS(Hours_Working!M:M,Hours_Working!A:A,A12,Hours_Working!C:C,"LAVTA"))</f>
        <v/>
      </c>
      <c r="M12" s="219" t="str">
        <f t="shared" ca="1" si="7"/>
        <v/>
      </c>
      <c r="N12" s="218">
        <f ca="1">IF(COUNTIFS(Fares_CCCTA_LAVTA!B:B,Review!J12,Fares_CCCTA_LAVTA!A:A,"LAVTA")="0","",COUNTIFS(Fares_CCCTA_LAVTA!B:B,Review!J12,Fares_CCCTA_LAVTA!A:A,"LAVTA"))</f>
        <v>0</v>
      </c>
      <c r="O12" s="219" t="str">
        <f t="shared" ca="1" si="5"/>
        <v/>
      </c>
    </row>
    <row r="13" spans="1:15" x14ac:dyDescent="0.35">
      <c r="A13" s="216" t="str">
        <f ca="1">IF('PR DATE'!A14=0,"",'PR DATE'!A14)</f>
        <v>SYNERGY MEDICAL TRANSPORTATION LLC</v>
      </c>
      <c r="B13" s="217">
        <f ca="1">IF('PR DATE'!D14=0,"",'PR DATE'!D14)</f>
        <v>6612.0909999999994</v>
      </c>
      <c r="C13" s="218">
        <f ca="1">IF(SUMIFS(Hours_Working!M:M,Hours_Working!A:A,A13,Hours_Working!C:C,"CCCTA")=0,"",SUMIFS(Hours_Working!M:M,Hours_Working!A:A,A13,Hours_Working!C:C,"CCCTA"))</f>
        <v>213.66700000000003</v>
      </c>
      <c r="D13" s="219">
        <f t="shared" ca="1" si="6"/>
        <v>30.945775435607739</v>
      </c>
      <c r="E13" s="219">
        <f ca="1">IF('PR DATE'!E14=0,"",'PR DATE'!E14)</f>
        <v>912.87229999999988</v>
      </c>
      <c r="F13" s="218">
        <f ca="1">IF(SUMIF('Fares_Big Star Export'!A:A,A13,'Fares_Big Star Export'!W:W)=0,"",SUMIF('Fares_Big Star Export'!A:A,A13,'Fares_Big Star Export'!W:W))</f>
        <v>1914</v>
      </c>
      <c r="G13" s="219">
        <f t="shared" ca="1" si="8"/>
        <v>0.47694477533960289</v>
      </c>
      <c r="J13" s="216" t="str">
        <f ca="1">IF('PR DATE'!A65=0,"",'PR DATE'!A65)</f>
        <v>SYNERGY MEDICAL TRANSPORTATION LLC</v>
      </c>
      <c r="K13" s="217">
        <f ca="1">IF('PR DATE'!D65=0,"",'PR DATE'!D65)</f>
        <v>712.28700000000003</v>
      </c>
      <c r="L13" s="218">
        <f ca="1">IF(SUMIFS(Hours_Working!M:M,Hours_Working!A:A,A13,Hours_Working!C:C,"LAVTA")=0,"",SUMIFS(Hours_Working!M:M,Hours_Working!A:A,A13,Hours_Working!C:C,"LAVTA"))</f>
        <v>19.250999999999998</v>
      </c>
      <c r="M13" s="219">
        <f t="shared" ca="1" si="7"/>
        <v>37.000000000000007</v>
      </c>
      <c r="N13" s="218">
        <f ca="1">IF(COUNTIFS(Fares_CCCTA_LAVTA!B:B,Review!J13,Fares_CCCTA_LAVTA!A:A,"LAVTA")="0","",COUNTIFS(Fares_CCCTA_LAVTA!B:B,Review!J13,Fares_CCCTA_LAVTA!A:A,"LAVTA"))</f>
        <v>15</v>
      </c>
      <c r="O13" s="219">
        <f t="shared" ca="1" si="5"/>
        <v>47.485800000000005</v>
      </c>
    </row>
    <row r="14" spans="1:15" x14ac:dyDescent="0.35">
      <c r="A14" s="216" t="str">
        <f ca="1">IF('PR DATE'!A15=0,"",'PR DATE'!A15)</f>
        <v>HUGO FAMILY TRANSPORTATION</v>
      </c>
      <c r="B14" s="217">
        <f ca="1">IF('PR DATE'!D15=0,"",'PR DATE'!D15)</f>
        <v>3012.75</v>
      </c>
      <c r="C14" s="218">
        <f ca="1">IF(SUMIFS(Hours_Working!M:M,Hours_Working!A:A,A14,Hours_Working!C:C,"CCCTA")=0,"",SUMIFS(Hours_Working!M:M,Hours_Working!A:A,A14,Hours_Working!C:C,"CCCTA"))</f>
        <v>92.699999999999989</v>
      </c>
      <c r="D14" s="219">
        <f t="shared" ca="1" si="6"/>
        <v>32.500000000000007</v>
      </c>
      <c r="E14" s="219">
        <f ca="1">IF('PR DATE'!E15=0,"",'PR DATE'!E15)</f>
        <v>518.55239999999992</v>
      </c>
      <c r="F14" s="218">
        <f ca="1">IF(SUMIF('Fares_Big Star Export'!A:A,A14,'Fares_Big Star Export'!W:W)=0,"",SUMIF('Fares_Big Star Export'!A:A,A14,'Fares_Big Star Export'!W:W))</f>
        <v>2015</v>
      </c>
      <c r="G14" s="219">
        <f t="shared" ca="1" si="8"/>
        <v>0.25734610421836224</v>
      </c>
      <c r="J14" s="216" t="str">
        <f ca="1">IF('PR DATE'!A66=0,"",'PR DATE'!A66)</f>
        <v>HUGO FAMILY TRANSPORTATION</v>
      </c>
      <c r="K14" s="217">
        <f ca="1">IF('PR DATE'!D66=0,"",'PR DATE'!D66)</f>
        <v>367.39499999999998</v>
      </c>
      <c r="L14" s="218">
        <f ca="1">IF(SUMIFS(Hours_Working!M:M,Hours_Working!A:A,A14,Hours_Working!C:C,"LAVTA")=0,"",SUMIFS(Hours_Working!M:M,Hours_Working!A:A,A14,Hours_Working!C:C,"LAVTA"))</f>
        <v>10.497</v>
      </c>
      <c r="M14" s="219">
        <f t="shared" ca="1" si="7"/>
        <v>35</v>
      </c>
      <c r="N14" s="218">
        <f ca="1">IF(COUNTIFS(Fares_CCCTA_LAVTA!B:B,Review!J14,Fares_CCCTA_LAVTA!A:A,"LAVTA")="0","",COUNTIFS(Fares_CCCTA_LAVTA!B:B,Review!J14,Fares_CCCTA_LAVTA!A:A,"LAVTA"))</f>
        <v>10</v>
      </c>
      <c r="O14" s="219">
        <f t="shared" ca="1" si="5"/>
        <v>36.7395</v>
      </c>
    </row>
    <row r="15" spans="1:15" x14ac:dyDescent="0.35">
      <c r="A15" s="216" t="str">
        <f ca="1">IF('PR DATE'!A16=0,"",'PR DATE'!A16)</f>
        <v>HIGHER-SELF LLC</v>
      </c>
      <c r="B15" s="217">
        <f ca="1">IF('PR DATE'!D16=0,"",'PR DATE'!D16)</f>
        <v>3300.4349999999999</v>
      </c>
      <c r="C15" s="218">
        <f ca="1">IF(SUMIFS(Hours_Working!M:M,Hours_Working!A:A,A15,Hours_Working!C:C,"CCCTA")=0,"",SUMIFS(Hours_Working!M:M,Hours_Working!A:A,A15,Hours_Working!C:C,"CCCTA"))</f>
        <v>112.49699999999999</v>
      </c>
      <c r="D15" s="219">
        <f t="shared" ca="1" si="6"/>
        <v>29.337982346195901</v>
      </c>
      <c r="E15" s="219">
        <f ca="1">IF('PR DATE'!E16=0,"",'PR DATE'!E16)</f>
        <v>404.71650000000005</v>
      </c>
      <c r="F15" s="218">
        <f ca="1">IF(SUMIF('Fares_Big Star Export'!A:A,A15,'Fares_Big Star Export'!W:W)=0,"",SUMIF('Fares_Big Star Export'!A:A,A15,'Fares_Big Star Export'!W:W))</f>
        <v>899</v>
      </c>
      <c r="G15" s="219">
        <f t="shared" ca="1" si="8"/>
        <v>0.45018520578420473</v>
      </c>
      <c r="J15" s="216" t="str">
        <f ca="1">IF('PR DATE'!A67=0,"",'PR DATE'!A67)</f>
        <v>HIGHER-SELF LLC</v>
      </c>
      <c r="K15" s="217" t="str">
        <f ca="1">IF('PR DATE'!D67=0,"",'PR DATE'!D67)</f>
        <v/>
      </c>
      <c r="L15" s="218" t="str">
        <f ca="1">IF(SUMIFS(Hours_Working!M:M,Hours_Working!A:A,A15,Hours_Working!C:C,"LAVTA")=0,"",SUMIFS(Hours_Working!M:M,Hours_Working!A:A,A15,Hours_Working!C:C,"LAVTA"))</f>
        <v/>
      </c>
      <c r="M15" s="219" t="str">
        <f t="shared" ca="1" si="7"/>
        <v/>
      </c>
      <c r="N15" s="218">
        <f ca="1">IF(COUNTIFS(Fares_CCCTA_LAVTA!B:B,Review!J15,Fares_CCCTA_LAVTA!A:A,"LAVTA")="0","",COUNTIFS(Fares_CCCTA_LAVTA!B:B,Review!J15,Fares_CCCTA_LAVTA!A:A,"LAVTA"))</f>
        <v>0</v>
      </c>
      <c r="O15" s="219" t="str">
        <f t="shared" ca="1" si="5"/>
        <v/>
      </c>
    </row>
    <row r="16" spans="1:15" x14ac:dyDescent="0.35">
      <c r="A16" s="216" t="str">
        <f ca="1">IF('PR DATE'!A17=0,"",'PR DATE'!A17)</f>
        <v>REM SOLUTIONS LLC</v>
      </c>
      <c r="B16" s="217">
        <f ca="1">IF('PR DATE'!D17=0,"",'PR DATE'!D17)</f>
        <v>2940.7160000000003</v>
      </c>
      <c r="C16" s="218">
        <f ca="1">IF(SUMIFS(Hours_Working!M:M,Hours_Working!A:A,A16,Hours_Working!C:C,"CCCTA")=0,"",SUMIFS(Hours_Working!M:M,Hours_Working!A:A,A16,Hours_Working!C:C,"CCCTA"))</f>
        <v>101.404</v>
      </c>
      <c r="D16" s="219">
        <f t="shared" ca="1" si="6"/>
        <v>29.000000000000004</v>
      </c>
      <c r="E16" s="219">
        <f ca="1">IF('PR DATE'!E17=0,"",'PR DATE'!E17)</f>
        <v>551.5163</v>
      </c>
      <c r="F16" s="218">
        <f ca="1">IF(SUMIF('Fares_Big Star Export'!A:A,A16,'Fares_Big Star Export'!W:W)=0,"",SUMIF('Fares_Big Star Export'!A:A,A16,'Fares_Big Star Export'!W:W))</f>
        <v>1305</v>
      </c>
      <c r="G16" s="219">
        <f t="shared" ca="1" si="8"/>
        <v>0.42261785440613026</v>
      </c>
      <c r="J16" s="216" t="str">
        <f ca="1">IF('PR DATE'!A68=0,"",'PR DATE'!A68)</f>
        <v>REM SOLUTIONS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35">
      <c r="A17" s="216" t="str">
        <f ca="1">IF('PR DATE'!A18=0,"",'PR DATE'!A18)</f>
        <v>MONAI&amp;SON'S LLC</v>
      </c>
      <c r="B17" s="217">
        <f ca="1">IF('PR DATE'!D18=0,"",'PR DATE'!D18)</f>
        <v>3237.9425000000001</v>
      </c>
      <c r="C17" s="218">
        <f ca="1">IF(SUMIFS(Hours_Working!M:M,Hours_Working!A:A,A17,Hours_Working!C:C,"CCCTA")=0,"",SUMIFS(Hours_Working!M:M,Hours_Working!A:A,A17,Hours_Working!C:C,"CCCTA"))</f>
        <v>99.629000000000019</v>
      </c>
      <c r="D17" s="219">
        <f t="shared" ca="1" si="6"/>
        <v>32.499999999999993</v>
      </c>
      <c r="E17" s="219">
        <f ca="1">IF('PR DATE'!E18=0,"",'PR DATE'!E18)</f>
        <v>572.37049999999988</v>
      </c>
      <c r="F17" s="218">
        <f ca="1">IF(SUMIF('Fares_Big Star Export'!A:A,A17,'Fares_Big Star Export'!W:W)=0,"",SUMIF('Fares_Big Star Export'!A:A,A17,'Fares_Big Star Export'!W:W))</f>
        <v>1885</v>
      </c>
      <c r="G17" s="219">
        <f t="shared" ca="1" si="8"/>
        <v>0.30364482758620681</v>
      </c>
      <c r="J17" s="216" t="str">
        <f ca="1">IF('PR DATE'!A69=0,"",'PR DATE'!A69)</f>
        <v>MONAI&amp;SON'S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35">
      <c r="A18" s="216" t="str">
        <f ca="1">IF('PR DATE'!A19=0,"",'PR DATE'!A19)</f>
        <v>AARON TRANSPORTATION</v>
      </c>
      <c r="B18" s="217">
        <f ca="1">IF('PR DATE'!D19=0,"",'PR DATE'!D19)</f>
        <v>3395.3575000000001</v>
      </c>
      <c r="C18" s="218">
        <f ca="1">IF(SUMIFS(Hours_Working!M:M,Hours_Working!A:A,A18,Hours_Working!C:C,"CCCTA")=0,"",SUMIFS(Hours_Working!M:M,Hours_Working!A:A,A18,Hours_Working!C:C,"CCCTA"))</f>
        <v>102.90099999999998</v>
      </c>
      <c r="D18" s="219">
        <f t="shared" ca="1" si="6"/>
        <v>32.996350861507672</v>
      </c>
      <c r="E18" s="219">
        <f ca="1">IF('PR DATE'!E19=0,"",'PR DATE'!E19)</f>
        <v>528.82810000000006</v>
      </c>
      <c r="F18" s="218">
        <f ca="1">IF(SUMIF('Fares_Big Star Export'!A:A,A18,'Fares_Big Star Export'!W:W)=0,"",SUMIF('Fares_Big Star Export'!A:A,A18,'Fares_Big Star Export'!W:W))</f>
        <v>1690</v>
      </c>
      <c r="G18" s="219">
        <f t="shared" ca="1" si="8"/>
        <v>0.3129160355029586</v>
      </c>
      <c r="J18" s="216" t="str">
        <f ca="1">IF('PR DATE'!A70=0,"",'PR DATE'!A70)</f>
        <v>AARON TRANSPORTATION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35">
      <c r="A19" s="216" t="str">
        <f ca="1">IF('PR DATE'!A20=0,"",'PR DATE'!A20)</f>
        <v>NORTHCAL TRANSPORTATION LLC</v>
      </c>
      <c r="B19" s="217">
        <f ca="1">IF('PR DATE'!D20=0,"",'PR DATE'!D20)</f>
        <v>3205.6049999999996</v>
      </c>
      <c r="C19" s="218">
        <f ca="1">IF(SUMIFS(Hours_Working!M:M,Hours_Working!A:A,A19,Hours_Working!C:C,"CCCTA")=0,"",SUMIFS(Hours_Working!M:M,Hours_Working!A:A,A19,Hours_Working!C:C,"CCCTA"))</f>
        <v>98.634000000000015</v>
      </c>
      <c r="D19" s="219">
        <f t="shared" ca="1" si="6"/>
        <v>32.499999999999993</v>
      </c>
      <c r="E19" s="219">
        <f ca="1">IF('PR DATE'!E20=0,"",'PR DATE'!E20)</f>
        <v>547.72739999999988</v>
      </c>
      <c r="F19" s="218">
        <f ca="1">IF(SUMIF('Fares_Big Star Export'!A:A,A19,'Fares_Big Star Export'!W:W)=0,"",SUMIF('Fares_Big Star Export'!A:A,A19,'Fares_Big Star Export'!W:W))</f>
        <v>2275</v>
      </c>
      <c r="G19" s="219">
        <f t="shared" ca="1" si="8"/>
        <v>0.24075929670329665</v>
      </c>
      <c r="J19" s="216" t="str">
        <f ca="1">IF('PR DATE'!A71=0,"",'PR DATE'!A71)</f>
        <v>NORTHCAL TRANSPORTATION LLC</v>
      </c>
      <c r="K19" s="217" t="str">
        <f ca="1">IF('PR DATE'!D71=0,"",'PR DATE'!D71)</f>
        <v/>
      </c>
      <c r="L19" s="218" t="str">
        <f ca="1">IF(SUMIFS(Hours_Working!M:M,Hours_Working!A:A,A19,Hours_Working!C:C,"LAVTA")=0,"",SUMIFS(Hours_Working!M:M,Hours_Working!A:A,A19,Hours_Working!C:C,"LAVTA"))</f>
        <v/>
      </c>
      <c r="M19" s="219" t="str">
        <f t="shared" ca="1" si="7"/>
        <v/>
      </c>
      <c r="N19" s="218">
        <f ca="1">IF(COUNTIFS(Fares_CCCTA_LAVTA!B:B,Review!J19,Fares_CCCTA_LAVTA!A:A,"LAVTA")="0","",COUNTIFS(Fares_CCCTA_LAVTA!B:B,Review!J19,Fares_CCCTA_LAVTA!A:A,"LAVTA"))</f>
        <v>0</v>
      </c>
      <c r="O19" s="219" t="str">
        <f t="shared" ca="1" si="5"/>
        <v/>
      </c>
    </row>
    <row r="20" spans="1:15" x14ac:dyDescent="0.35">
      <c r="A20" s="216" t="str">
        <f ca="1">IF('PR DATE'!A21=0,"",'PR DATE'!A21)</f>
        <v>FOWLER SENIOR TRANSIT LLC</v>
      </c>
      <c r="B20" s="217">
        <f ca="1">IF('PR DATE'!D21=0,"",'PR DATE'!D21)</f>
        <v>3064.8834999999999</v>
      </c>
      <c r="C20" s="218">
        <f ca="1">IF(SUMIFS(Hours_Working!M:M,Hours_Working!A:A,A20,Hours_Working!C:C,"CCCTA")=0,"",SUMIFS(Hours_Working!M:M,Hours_Working!A:A,A20,Hours_Working!C:C,"CCCTA"))</f>
        <v>93.690999999999974</v>
      </c>
      <c r="D20" s="219">
        <f t="shared" ca="1" si="6"/>
        <v>32.712677845257289</v>
      </c>
      <c r="E20" s="219">
        <f ca="1">IF('PR DATE'!E21=0,"",'PR DATE'!E21)</f>
        <v>299.80020000000007</v>
      </c>
      <c r="F20" s="218">
        <f ca="1">IF(SUMIF('Fares_Big Star Export'!A:A,A20,'Fares_Big Star Export'!W:W)=0,"",SUMIF('Fares_Big Star Export'!A:A,A20,'Fares_Big Star Export'!W:W))</f>
        <v>715</v>
      </c>
      <c r="G20" s="219">
        <f ca="1">IFERROR(E20/F20,"")</f>
        <v>0.41930097902097913</v>
      </c>
      <c r="J20" s="216" t="str">
        <f ca="1">IF('PR DATE'!A72=0,"",'PR DATE'!A72)</f>
        <v>FOWLER SENIOR TRANSIT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35">
      <c r="A21" s="216" t="str">
        <f ca="1">IF('PR DATE'!A22=0,"",'PR DATE'!A22)</f>
        <v>MADE EAZY LLC</v>
      </c>
      <c r="B21" s="217">
        <f ca="1">IF('PR DATE'!D22=0,"",'PR DATE'!D22)</f>
        <v>2491.9990000000003</v>
      </c>
      <c r="C21" s="218">
        <f ca="1">IF(SUMIFS(Hours_Working!M:M,Hours_Working!A:A,A21,Hours_Working!C:C,"CCCTA")=0,"",SUMIFS(Hours_Working!M:M,Hours_Working!A:A,A21,Hours_Working!C:C,"CCCTA"))</f>
        <v>85.931000000000012</v>
      </c>
      <c r="D21" s="219">
        <f t="shared" ca="1" si="6"/>
        <v>29</v>
      </c>
      <c r="E21" s="219">
        <f ca="1">IF('PR DATE'!E22=0,"",'PR DATE'!E22)</f>
        <v>307.42830000000004</v>
      </c>
      <c r="F21" s="218">
        <f ca="1">IF(SUMIF('Fares_Big Star Export'!A:A,A21,'Fares_Big Star Export'!W:W)=0,"",SUMIF('Fares_Big Star Export'!A:A,A21,'Fares_Big Star Export'!W:W))</f>
        <v>1334</v>
      </c>
      <c r="G21" s="219">
        <f ca="1">IFERROR(E21/F21,"")</f>
        <v>0.23045599700149927</v>
      </c>
      <c r="J21" s="216" t="str">
        <f ca="1">IF('PR DATE'!A73=0,"",'PR DATE'!A73)</f>
        <v>MADE EAZY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35">
      <c r="A22" s="216" t="str">
        <f ca="1">IF('PR DATE'!A23=0,"",'PR DATE'!A23)</f>
        <v>BUFFINGTON TRANSPORTATION LLC</v>
      </c>
      <c r="B22" s="217" t="str">
        <f ca="1">IF('PR DATE'!D23=0,"",'PR DATE'!D23)</f>
        <v/>
      </c>
      <c r="C22" s="218" t="str">
        <f ca="1">IF(SUMIFS(Hours_Working!M:M,Hours_Working!A:A,A22,Hours_Working!C:C,"CCCTA")=0,"",SUMIFS(Hours_Working!M:M,Hours_Working!A:A,A22,Hours_Working!C:C,"CCCTA"))</f>
        <v/>
      </c>
      <c r="D22" s="219" t="str">
        <f t="shared" ca="1" si="6"/>
        <v/>
      </c>
      <c r="E22" s="219" t="str">
        <f ca="1">IF('PR DATE'!E23=0,"",'PR DATE'!E23)</f>
        <v/>
      </c>
      <c r="F22" s="218" t="str">
        <f ca="1">IF(SUMIF('Fares_Big Star Export'!A:A,A22,'Fares_Big Star Export'!W:W)=0,"",SUMIF('Fares_Big Star Export'!A:A,A22,'Fares_Big Star Export'!W:W))</f>
        <v/>
      </c>
      <c r="G22" s="219" t="str">
        <f ca="1">IFERROR(E22/F22,"")</f>
        <v/>
      </c>
      <c r="J22" s="216" t="str">
        <f ca="1">IF('PR DATE'!A74=0,"",'PR DATE'!A74)</f>
        <v>BUFFINGTON TRANSPORTATION LLC</v>
      </c>
      <c r="K22" s="217">
        <f ca="1">IF('PR DATE'!D74=0,"",'PR DATE'!D74)</f>
        <v>3245.0949999999998</v>
      </c>
      <c r="L22" s="218">
        <f ca="1">IF(SUMIFS(Hours_Working!M:M,Hours_Working!A:A,A22,Hours_Working!C:C,"LAVTA")=0,"",SUMIFS(Hours_Working!M:M,Hours_Working!A:A,A22,Hours_Working!C:C,"LAVTA"))</f>
        <v>92.716999999999999</v>
      </c>
      <c r="M22" s="219">
        <f t="shared" ca="1" si="7"/>
        <v>35</v>
      </c>
      <c r="N22" s="218">
        <f ca="1">IF(COUNTIFS(Fares_CCCTA_LAVTA!B:B,Review!J22,Fares_CCCTA_LAVTA!A:A,"LAVTA")="0","",COUNTIFS(Fares_CCCTA_LAVTA!B:B,Review!J22,Fares_CCCTA_LAVTA!A:A,"LAVTA"))</f>
        <v>180</v>
      </c>
      <c r="O22" s="219">
        <f t="shared" ca="1" si="5"/>
        <v>18.028305555555555</v>
      </c>
    </row>
    <row r="23" spans="1:15" x14ac:dyDescent="0.35">
      <c r="A23" s="216" t="str">
        <f ca="1">IF('PR DATE'!A24=0,"",'PR DATE'!A24)</f>
        <v>JORGE TRANSPORTATION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JORGE TRANSPORTATION</v>
      </c>
      <c r="K23" s="217">
        <f ca="1">IF('PR DATE'!D75=0,"",'PR DATE'!D75)</f>
        <v>3491.81</v>
      </c>
      <c r="L23" s="218">
        <f ca="1">IF(SUMIFS(Hours_Working!M:M,Hours_Working!A:A,A23,Hours_Working!C:C,"LAVTA")=0,"",SUMIFS(Hours_Working!M:M,Hours_Working!A:A,A23,Hours_Working!C:C,"LAVTA"))</f>
        <v>99.766000000000005</v>
      </c>
      <c r="M23" s="219">
        <f t="shared" ca="1" si="7"/>
        <v>35</v>
      </c>
      <c r="N23" s="218">
        <f ca="1">IF(COUNTIFS(Fares_CCCTA_LAVTA!B:B,Review!J23,Fares_CCCTA_LAVTA!A:A,"LAVTA")="0","",COUNTIFS(Fares_CCCTA_LAVTA!B:B,Review!J23,Fares_CCCTA_LAVTA!A:A,"LAVTA"))</f>
        <v>107</v>
      </c>
      <c r="O23" s="219">
        <f t="shared" ca="1" si="5"/>
        <v>32.633738317757008</v>
      </c>
    </row>
    <row r="24" spans="1:15" x14ac:dyDescent="0.35">
      <c r="A24" s="216" t="str">
        <f>IF('PR DATE'!A25=0,"",'PR DATE'!A25)</f>
        <v/>
      </c>
      <c r="B24" s="217" t="str">
        <f>IF('PR DATE'!D25=0,"",'PR DATE'!D25)</f>
        <v/>
      </c>
      <c r="C24" s="218" t="str">
        <f>IF(SUMIFS(Hours_Working!M:M,Hours_Working!A:A,A24,Hours_Working!C:C,"CCCTA")=0,"",SUMIFS(Hours_Working!M:M,Hours_Working!A:A,A24,Hours_Working!C:C,"CCCTA"))</f>
        <v/>
      </c>
      <c r="D24" s="219" t="str">
        <f t="shared" ref="D24:D26" si="9">IFERROR(B24/C24,"")</f>
        <v/>
      </c>
      <c r="E24" s="219" t="str">
        <f>IF('PR DATE'!E25=0,"",'PR DATE'!E25)</f>
        <v/>
      </c>
      <c r="F24" s="218" t="str">
        <f>IF(SUMIF('Fares_Big Star Export'!A:A,A24,'Fares_Big Star Export'!W:W)=0,"",SUMIF('Fares_Big Star Export'!A:A,A24,'Fares_Big Star Export'!W:W))</f>
        <v/>
      </c>
      <c r="G24" s="219" t="str">
        <f t="shared" ref="G24:G26" si="10">IFERROR(E24/F24,"")</f>
        <v/>
      </c>
      <c r="J24" s="216" t="str">
        <f>IF('PR DATE'!A76=0,"",'PR DATE'!A76)</f>
        <v/>
      </c>
      <c r="K24" s="217" t="str">
        <f>IF('PR DATE'!D76=0,"",'PR DATE'!D76)</f>
        <v/>
      </c>
      <c r="L24" s="218" t="str">
        <f>IF(SUMIFS(Hours_Working!M:M,Hours_Working!A:A,A24,Hours_Working!C:C,"LAVTA")=0,"",SUMIFS(Hours_Working!M:M,Hours_Working!A:A,A24,Hours_Working!C:C,"LAVTA"))</f>
        <v/>
      </c>
      <c r="M24" s="219" t="str">
        <f t="shared" si="7"/>
        <v/>
      </c>
      <c r="N24" s="218">
        <f>IF(COUNTIFS(Fares_CCCTA_LAVTA!B:B,Review!J24,Fares_CCCTA_LAVTA!A:A,"LAVTA")="0","",COUNTIFS(Fares_CCCTA_LAVTA!B:B,Review!J24,Fares_CCCTA_LAVTA!A:A,"LAVTA"))</f>
        <v>0</v>
      </c>
      <c r="O24" s="219" t="str">
        <f t="shared" si="5"/>
        <v/>
      </c>
    </row>
    <row r="25" spans="1:15" x14ac:dyDescent="0.3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3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35">
      <c r="A27" s="220"/>
      <c r="B27" s="221"/>
      <c r="C27" s="221"/>
      <c r="D27" s="221"/>
      <c r="E27" s="221"/>
      <c r="F27" s="221"/>
      <c r="G27" s="221"/>
      <c r="J27" s="223" t="s">
        <v>159</v>
      </c>
      <c r="K27" s="224">
        <f ca="1">SUM(K5:K26)</f>
        <v>34425.261900000005</v>
      </c>
      <c r="L27" s="225">
        <f ca="1">SUM(L3:L26)</f>
        <v>901.94199999999967</v>
      </c>
      <c r="M27" s="226">
        <f t="shared" ca="1" si="7"/>
        <v>38.167933082171601</v>
      </c>
      <c r="N27" s="225">
        <f ca="1">SUM(N3:N26)</f>
        <v>1227</v>
      </c>
      <c r="O27" s="226">
        <f ca="1">IFERROR(K27/N27,"")</f>
        <v>28.056448166259173</v>
      </c>
    </row>
    <row r="28" spans="1:15" x14ac:dyDescent="0.35">
      <c r="A28" s="222"/>
    </row>
    <row r="29" spans="1:15" x14ac:dyDescent="0.35">
      <c r="A29" s="223" t="s">
        <v>159</v>
      </c>
      <c r="B29" s="224">
        <f ca="1">SUM(B5:B28)</f>
        <v>66278.883189999993</v>
      </c>
      <c r="C29" s="225">
        <f ca="1">SUM(C5:C28)</f>
        <v>1992.6800000000003</v>
      </c>
      <c r="D29" s="226">
        <f ca="1">IFERROR(B29/C29,"")</f>
        <v>33.261177504667074</v>
      </c>
      <c r="E29" s="224">
        <f t="shared" ref="E29:F29" ca="1" si="12">SUM(E5:E28)</f>
        <v>9389.7118999999984</v>
      </c>
      <c r="F29" s="225">
        <f t="shared" ca="1" si="12"/>
        <v>26848.162500000028</v>
      </c>
      <c r="G29" s="226">
        <f ca="1">IFERROR(E29/F29,"")</f>
        <v>0.34973387471116463</v>
      </c>
      <c r="K29" s="8">
        <f ca="1">K27-'PR DATE'!D78</f>
        <v>0</v>
      </c>
      <c r="O29" s="227"/>
    </row>
    <row r="31" spans="1:15" x14ac:dyDescent="0.35">
      <c r="B31" s="8">
        <f ca="1">B29-'PR DATE'!D29</f>
        <v>0</v>
      </c>
      <c r="E31" s="8">
        <f ca="1">E29-'PR DATE'!E29</f>
        <v>0</v>
      </c>
    </row>
    <row r="32" spans="1:15" x14ac:dyDescent="0.35">
      <c r="L32" s="8"/>
    </row>
    <row r="35" spans="3:6" x14ac:dyDescent="0.35">
      <c r="C35" s="8"/>
      <c r="F35" s="8"/>
    </row>
    <row r="37" spans="3:6" x14ac:dyDescent="0.35">
      <c r="E37" s="8"/>
    </row>
    <row r="38" spans="3:6" x14ac:dyDescent="0.3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7"/>
  <sheetViews>
    <sheetView showGridLines="0" tabSelected="1" zoomScale="80" zoomScaleNormal="80" workbookViewId="0">
      <pane ySplit="4" topLeftCell="A5" activePane="bottomLeft" state="frozen"/>
      <selection pane="bottomLeft" activeCell="J81" sqref="J81:N81"/>
    </sheetView>
  </sheetViews>
  <sheetFormatPr defaultColWidth="9.1796875" defaultRowHeight="14.5" x14ac:dyDescent="0.35"/>
  <cols>
    <col min="1" max="1" width="35.81640625" style="139" customWidth="1"/>
    <col min="2" max="2" width="8.81640625" style="140" customWidth="1"/>
    <col min="3" max="3" width="33.7265625" style="140" customWidth="1"/>
    <col min="4" max="5" width="13.26953125" style="140" customWidth="1"/>
    <col min="6" max="6" width="20.7265625" style="140" customWidth="1"/>
    <col min="7" max="8" width="17.26953125" style="140" customWidth="1"/>
    <col min="9" max="9" width="10.26953125" style="140" customWidth="1"/>
    <col min="10" max="10" width="13.7265625" style="140" customWidth="1"/>
    <col min="11" max="11" width="13.26953125" style="140" customWidth="1"/>
    <col min="12" max="12" width="14" style="140" customWidth="1"/>
    <col min="13" max="13" width="15.7265625" style="140" bestFit="1" customWidth="1"/>
    <col min="14" max="14" width="13.26953125" style="140" bestFit="1" customWidth="1"/>
    <col min="15" max="15" width="17.26953125" style="140" customWidth="1"/>
    <col min="16" max="19" width="9.1796875" style="140" customWidth="1"/>
    <col min="20" max="16384" width="9.1796875" style="140"/>
  </cols>
  <sheetData>
    <row r="1" spans="1:18" ht="15.75" customHeight="1" x14ac:dyDescent="0.35">
      <c r="A1" s="153" t="s">
        <v>114</v>
      </c>
      <c r="B1" s="154"/>
      <c r="C1" s="154"/>
    </row>
    <row r="2" spans="1:18" ht="18.75" customHeight="1" x14ac:dyDescent="0.45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3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4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18" s="66" customFormat="1" ht="23.5" customHeight="1" thickTop="1" x14ac:dyDescent="0.55000000000000004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3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7" cm="1">
        <f t="array" aca="1" ref="D6:D24" ca="1">IFERROR(SUMIFS(Hours_Working[TTL REV],Hours_Working[PARTNER],_xlfn.ANCHORARRAY($A6),Hours_Working[CLIENT],$A$5),0)</f>
        <v>19326.370690000003</v>
      </c>
      <c r="E6" s="197" cm="1">
        <f t="array" aca="1" ref="E6:E24" ca="1">IFERROR(SUMIF(Fares_Big_Star_Export[PARTNER NAME],_xlfn.ANCHORARRAY($A6),Fares_Big_Star_Export[Gross Revenue One Seat]),0)</f>
        <v>2694.0127999999995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250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8">
        <f ca="1">SUM(D6:I6)-SUM(J6:N6)</f>
        <v>20756.341244285719</v>
      </c>
      <c r="R6" s="162"/>
    </row>
    <row r="7" spans="1:18" ht="15" customHeight="1" x14ac:dyDescent="0.3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3920.6459999999997</v>
      </c>
      <c r="E7" s="197">
        <f ca="1"/>
        <v>563.86680000000013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8">
        <f t="shared" ref="O7:O28" ca="1" si="0">SUM(D7:I7)-SUM(J7:N7)</f>
        <v>4135.1302674999997</v>
      </c>
      <c r="R7" s="162"/>
    </row>
    <row r="8" spans="1:18" ht="15" customHeight="1" x14ac:dyDescent="0.3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5192.3300000000017</v>
      </c>
      <c r="E8" s="197">
        <f ca="1"/>
        <v>670.12180000000001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150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8">
        <f t="shared" ca="1" si="0"/>
        <v>4818.6703225000019</v>
      </c>
      <c r="R8" s="163"/>
    </row>
    <row r="9" spans="1:18" ht="15" customHeight="1" x14ac:dyDescent="0.3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3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7">
        <f ca="1"/>
        <v>0</v>
      </c>
      <c r="E10" s="197">
        <f ca="1"/>
        <v>0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8">
        <f t="shared" ca="1" si="0"/>
        <v>0</v>
      </c>
      <c r="R10" s="162"/>
    </row>
    <row r="11" spans="1:18" ht="15" customHeight="1" x14ac:dyDescent="0.3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7">
        <f ca="1"/>
        <v>3288.4249999999997</v>
      </c>
      <c r="E11" s="197">
        <f ca="1"/>
        <v>467.36109999999991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590</v>
      </c>
      <c r="L11" s="197" cm="1">
        <f t="array" aca="1" ref="L11" ca="1">SUM(_xlfn._xlws.FILTER(Deductions[Violation],((Deductions[Type]=$A$5)*(Deductions[PARTNER]=$A11)),0))</f>
        <v>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8">
        <f t="shared" ca="1" si="0"/>
        <v>2934.4109149999999</v>
      </c>
      <c r="R11" s="162"/>
    </row>
    <row r="12" spans="1:18" ht="15" customHeight="1" x14ac:dyDescent="0.3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7">
        <f ca="1"/>
        <v>0</v>
      </c>
      <c r="E12" s="197">
        <f ca="1"/>
        <v>0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8">
        <f t="shared" ca="1" si="0"/>
        <v>0</v>
      </c>
      <c r="R12" s="162"/>
    </row>
    <row r="13" spans="1:18" ht="15" customHeight="1" x14ac:dyDescent="0.3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7">
        <f ca="1"/>
        <v>3289.3320000000003</v>
      </c>
      <c r="E13" s="197">
        <f ca="1"/>
        <v>350.53739999999999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590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8">
        <f t="shared" ca="1" si="0"/>
        <v>2836.4356750000006</v>
      </c>
      <c r="R13" s="162"/>
    </row>
    <row r="14" spans="1:18" ht="15" customHeight="1" x14ac:dyDescent="0.3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7">
        <f ca="1"/>
        <v>6612.0909999999994</v>
      </c>
      <c r="E14" s="197">
        <f ca="1"/>
        <v>912.87229999999988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32.014912368421207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1020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8">
        <f t="shared" ca="1" si="0"/>
        <v>6089.4782123684208</v>
      </c>
      <c r="P14" s="67"/>
      <c r="R14" s="162"/>
    </row>
    <row r="15" spans="1:18" ht="15" customHeight="1" x14ac:dyDescent="0.3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7">
        <f ca="1"/>
        <v>3012.75</v>
      </c>
      <c r="E15" s="197">
        <f ca="1"/>
        <v>518.55239999999992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590</v>
      </c>
      <c r="L15" s="197" cm="1">
        <f t="array" aca="1" ref="L15" ca="1">SUM(_xlfn._xlws.FILTER(Deductions[Violation],((Deductions[Type]=$A$5)*(Deductions[PARTNER]=$A15)),0))</f>
        <v>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8">
        <f t="shared" ca="1" si="0"/>
        <v>2746.67839</v>
      </c>
      <c r="R15" s="162"/>
    </row>
    <row r="16" spans="1:18" ht="15" customHeight="1" x14ac:dyDescent="0.35">
      <c r="A16" s="164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7">
        <f ca="1"/>
        <v>3300.4349999999999</v>
      </c>
      <c r="E16" s="197">
        <f ca="1"/>
        <v>404.71650000000005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430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8">
        <f t="shared" ca="1" si="0"/>
        <v>3097.7976631578949</v>
      </c>
      <c r="R16" s="162"/>
    </row>
    <row r="17" spans="1:19" ht="15" customHeight="1" x14ac:dyDescent="0.3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7">
        <f ca="1"/>
        <v>2940.7160000000003</v>
      </c>
      <c r="E17" s="197">
        <f ca="1"/>
        <v>551.5163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150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8">
        <f t="shared" ca="1" si="0"/>
        <v>2746.2893710526323</v>
      </c>
      <c r="R17" s="162"/>
    </row>
    <row r="18" spans="1:19" ht="15" customHeight="1" x14ac:dyDescent="0.3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7">
        <f ca="1"/>
        <v>3237.9425000000001</v>
      </c>
      <c r="E18" s="197">
        <f ca="1"/>
        <v>572.37049999999988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590</v>
      </c>
      <c r="L18" s="197" cm="1">
        <f t="array" aca="1" ref="L18" ca="1">SUM(_xlfn._xlws.FILTER(Deductions[Violation],((Deductions[Type]=$A$5)*(Deductions[PARTNER]=$A18)),0))</f>
        <v>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8">
        <f t="shared" ca="1" si="0"/>
        <v>3068.2514700000002</v>
      </c>
      <c r="R18" s="162"/>
    </row>
    <row r="19" spans="1:19" ht="15" customHeight="1" x14ac:dyDescent="0.3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7">
        <f ca="1"/>
        <v>3395.3575000000001</v>
      </c>
      <c r="E19" s="197">
        <f ca="1"/>
        <v>528.82810000000006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8">
        <f t="shared" ca="1" si="0"/>
        <v>3163.5557200000003</v>
      </c>
      <c r="R19" s="162"/>
    </row>
    <row r="20" spans="1:19" ht="15" customHeight="1" x14ac:dyDescent="0.3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7">
        <f ca="1"/>
        <v>3205.6049999999996</v>
      </c>
      <c r="E20" s="197">
        <f ca="1"/>
        <v>547.72739999999988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8">
        <f t="shared" ca="1" si="0"/>
        <v>2941.6156674999993</v>
      </c>
      <c r="R20" s="162"/>
    </row>
    <row r="21" spans="1:19" ht="15" customHeight="1" x14ac:dyDescent="0.3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7">
        <f ca="1"/>
        <v>3064.8834999999999</v>
      </c>
      <c r="E21" s="197">
        <f ca="1"/>
        <v>299.80020000000007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200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8">
        <f t="shared" ca="1" si="0"/>
        <v>2300.6782874999999</v>
      </c>
      <c r="R21" s="162"/>
    </row>
    <row r="22" spans="1:19" ht="15" customHeight="1" x14ac:dyDescent="0.3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7">
        <f ca="1"/>
        <v>2491.9990000000003</v>
      </c>
      <c r="E22" s="197">
        <f ca="1"/>
        <v>307.42830000000004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430</v>
      </c>
      <c r="L22" s="197" cm="1">
        <f t="array" aca="1" ref="L22" ca="1">SUM(_xlfn._xlws.FILTER(Deductions[Violation],((Deductions[Type]=$A$5)*(Deductions[PARTNER]=$A22)),0))</f>
        <v>150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8">
        <f t="shared" ca="1" si="0"/>
        <v>2097.4651568421054</v>
      </c>
      <c r="R22" s="162"/>
    </row>
    <row r="23" spans="1:19" ht="15" customHeight="1" x14ac:dyDescent="0.3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7">
        <f ca="1"/>
        <v>0</v>
      </c>
      <c r="E23" s="197">
        <f ca="1"/>
        <v>0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0</v>
      </c>
      <c r="L23" s="197" cm="1">
        <f t="array" aca="1" ref="L23" ca="1">SUM(_xlfn._xlws.FILTER(Deductions[Violation],((Deductions[Type]=$A$5)*(Deductions[PARTNER]=$A23)),0))</f>
        <v>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8">
        <f t="shared" ca="1" si="0"/>
        <v>0</v>
      </c>
      <c r="R23" s="162"/>
    </row>
    <row r="24" spans="1:19" ht="15" customHeight="1" x14ac:dyDescent="0.3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8">
        <f t="shared" ca="1" si="0"/>
        <v>0</v>
      </c>
      <c r="R24" s="162"/>
    </row>
    <row r="25" spans="1:19" ht="15" customHeight="1" x14ac:dyDescent="0.35">
      <c r="B25" s="161"/>
      <c r="C25" s="161"/>
      <c r="D25" s="197"/>
      <c r="E25" s="197"/>
      <c r="F25" s="197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ref="G25">SUM(_xlfn._xlws.FILTER(Deductions[Other Income],((Deductions[Type]=$A$5)*(Deductions[PARTNER]=$A25)),0))</f>
        <v>0</v>
      </c>
      <c r="H25" s="197" cm="1">
        <f t="array" ref="H25">SUM(_xlfn._xlws.FILTER(Deductions[Reimbursement],((Deductions[Type]=$A$5)*(Deductions[PARTNER]=$A25)),0))</f>
        <v>0</v>
      </c>
      <c r="I25" s="197" cm="1">
        <f t="array" ref="I25">SUM(_xlfn._xlws.FILTER(Deductions[Bonus],((Deductions[Type]=$A$5)*(Deductions[PARTNER]=$A25)),0))</f>
        <v>0</v>
      </c>
      <c r="J25" s="197" cm="1">
        <f t="array" ref="J25">SUM(_xlfn._xlws.FILTER(Deductions[Credentials],((Deductions[Type]=$A$5)*(Deductions[PARTNER]=$A25)),0))</f>
        <v>0</v>
      </c>
      <c r="K25" s="197" cm="1">
        <f t="array" ref="K25">SUM(_xlfn._xlws.FILTER(Deductions[LIFT LEASE TOTAL],((Deductions[Type]=$A$5)*(Deductions[PARTNER]=$A25)),0))</f>
        <v>0</v>
      </c>
      <c r="L25" s="197" cm="1">
        <f t="array" ref="L25">SUM(_xlfn._xlws.FILTER(Deductions[Violation],((Deductions[Type]=$A$5)*(Deductions[PARTNER]=$A25)),0))</f>
        <v>0</v>
      </c>
      <c r="M25" s="197" cm="1">
        <f t="array" ref="M25">SUM(_xlfn._xlws.FILTER(Deductions[Other Deductions],((Deductions[Type]=$A$5)*(Deductions[PARTNER]=$A25)),0))</f>
        <v>0</v>
      </c>
      <c r="N25" s="197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8">
        <f t="shared" si="0"/>
        <v>0</v>
      </c>
      <c r="R25" s="162"/>
    </row>
    <row r="26" spans="1:19" ht="15" customHeight="1" x14ac:dyDescent="0.3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3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3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35">
      <c r="A29" s="195"/>
      <c r="B29" s="196"/>
      <c r="C29" s="196"/>
      <c r="D29" s="200">
        <f ca="1">SUM(D6:D28)</f>
        <v>66278.883189999993</v>
      </c>
      <c r="E29" s="200">
        <f t="shared" ref="E29:N29" ca="1" si="1">SUM(E6:E28)</f>
        <v>9389.7118999999984</v>
      </c>
      <c r="F29" s="200">
        <f t="shared" ca="1" si="1"/>
        <v>373.70327270676853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7030</v>
      </c>
      <c r="L29" s="200">
        <f t="shared" ca="1" si="1"/>
        <v>900</v>
      </c>
      <c r="M29" s="200">
        <f ca="1">SUM(M6:M28)</f>
        <v>0</v>
      </c>
      <c r="N29" s="200">
        <f t="shared" ca="1" si="1"/>
        <v>4379.5</v>
      </c>
      <c r="O29" s="200">
        <f ca="1">SUM(O6:O28)</f>
        <v>63732.798362706781</v>
      </c>
      <c r="P29" s="165"/>
      <c r="Q29" s="165"/>
      <c r="R29" s="165"/>
      <c r="S29" s="165"/>
    </row>
    <row r="30" spans="1:19" ht="15" customHeight="1" thickBot="1" x14ac:dyDescent="0.4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3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35">
      <c r="A32" s="150" t="s">
        <v>134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3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35">
      <c r="A34" s="139" t="s">
        <v>135</v>
      </c>
      <c r="C34" s="142">
        <v>4.5999999999999996</v>
      </c>
      <c r="D34" s="143" t="s">
        <v>136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3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3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35">
      <c r="A37" s="139" t="s">
        <v>138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35">
      <c r="A38" s="139" t="s">
        <v>139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3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35">
      <c r="A40" s="139" t="s">
        <v>140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35">
      <c r="A41" s="139" t="s">
        <v>141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3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3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35">
      <c r="A44" s="150" t="s">
        <v>142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35">
      <c r="A45" s="139" t="s">
        <v>143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35">
      <c r="A46" s="139" t="s">
        <v>144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35">
      <c r="A47" s="139" t="s">
        <v>145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35">
      <c r="A48" s="139" t="s">
        <v>146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35">
      <c r="A49" s="139" t="s">
        <v>147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3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35"/>
    <row r="52" spans="1:15" hidden="1" x14ac:dyDescent="0.35"/>
    <row r="53" spans="1:15" hidden="1" x14ac:dyDescent="0.35">
      <c r="A53" s="139" t="s">
        <v>734</v>
      </c>
    </row>
    <row r="54" spans="1:15" hidden="1" x14ac:dyDescent="0.35"/>
    <row r="55" spans="1:15" ht="15" hidden="1" thickBot="1" x14ac:dyDescent="0.4"/>
    <row r="56" spans="1:15" ht="24" thickTop="1" x14ac:dyDescent="0.55000000000000004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3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4" cm="1">
        <f t="array" aca="1" ref="D57:D75" ca="1">IFERROR(SUMIFS(Hours_Working[TTL REV],Hours_Working[PARTNER],_xlfn.ANCHORARRAY($A6),Hours_Working[CLIENT],$A$56),0)</f>
        <v>13797.0569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75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5">
        <f ca="1">SUM(D57:I57)-SUM(J57:N57)</f>
        <v>13459.2057</v>
      </c>
    </row>
    <row r="58" spans="1:15" x14ac:dyDescent="0.3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0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5">
        <f t="shared" ref="O58:O75" ca="1" si="2">SUM(D58:I58)-SUM(J58:N58)</f>
        <v>0</v>
      </c>
    </row>
    <row r="59" spans="1:15" x14ac:dyDescent="0.3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3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3071.04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5">
        <f t="shared" ca="1" si="2"/>
        <v>1972.0247775</v>
      </c>
    </row>
    <row r="61" spans="1:15" x14ac:dyDescent="0.3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4">
        <f ca="1"/>
        <v>5814.3409999999994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1180</v>
      </c>
      <c r="L61" s="204" cm="1">
        <f t="array" aca="1" ref="L61" ca="1">SUM(_xlfn._xlws.FILTER(Deductions[Violation],((Deductions[Type]=$A$56)*(Deductions[PARTNER]=$A61)),0))</f>
        <v>150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5">
        <f t="shared" ca="1" si="2"/>
        <v>4331.3165724999999</v>
      </c>
    </row>
    <row r="62" spans="1:15" x14ac:dyDescent="0.3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4">
        <f ca="1"/>
        <v>0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0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5">
        <f t="shared" ca="1" si="2"/>
        <v>0</v>
      </c>
    </row>
    <row r="63" spans="1:15" x14ac:dyDescent="0.3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4">
        <f ca="1"/>
        <v>3926.2369999999996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590</v>
      </c>
      <c r="L63" s="204" cm="1">
        <f t="array" aca="1" ref="L63" ca="1">SUM(_xlfn._xlws.FILTER(Deductions[Violation],((Deductions[Type]=$A$56)*(Deductions[PARTNER]=$A63)),0))</f>
        <v>0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5">
        <f t="shared" ca="1" si="2"/>
        <v>3104.1069099999995</v>
      </c>
    </row>
    <row r="64" spans="1:15" x14ac:dyDescent="0.3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4">
        <f ca="1"/>
        <v>0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0</v>
      </c>
      <c r="L64" s="204" cm="1">
        <f t="array" aca="1" ref="L64" ca="1">SUM(_xlfn._xlws.FILTER(Deductions[Violation],((Deductions[Type]=$A$56)*(Deductions[PARTNER]=$A64)),0))</f>
        <v>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5">
        <f t="shared" ca="1" si="2"/>
        <v>0</v>
      </c>
    </row>
    <row r="65" spans="1:15" x14ac:dyDescent="0.3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4">
        <f ca="1"/>
        <v>712.28700000000003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5">
        <f t="shared" ca="1" si="2"/>
        <v>665.78345999999999</v>
      </c>
    </row>
    <row r="66" spans="1:15" x14ac:dyDescent="0.3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4">
        <f ca="1"/>
        <v>367.39499999999998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5">
        <f t="shared" ca="1" si="2"/>
        <v>368.43195750000001</v>
      </c>
    </row>
    <row r="67" spans="1:15" x14ac:dyDescent="0.3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4">
        <f ca="1"/>
        <v>0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5">
        <f t="shared" ca="1" si="2"/>
        <v>0</v>
      </c>
    </row>
    <row r="68" spans="1:15" x14ac:dyDescent="0.3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3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3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3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4">
        <f ca="1"/>
        <v>0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0</v>
      </c>
    </row>
    <row r="72" spans="1:15" x14ac:dyDescent="0.3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3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3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4">
        <f ca="1"/>
        <v>3245.0949999999998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590</v>
      </c>
      <c r="L74" s="204" cm="1">
        <f t="array" aca="1" ref="L74" ca="1">SUM(_xlfn._xlws.FILTER(Deductions[Violation],((Deductions[Type]=$A$56)*(Deductions[PARTNER]=$A74)),0))</f>
        <v>50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5">
        <f t="shared" ca="1" si="2"/>
        <v>2532.2412224999998</v>
      </c>
    </row>
    <row r="75" spans="1:15" x14ac:dyDescent="0.3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4">
        <f ca="1"/>
        <v>3491.81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5">
        <f t="shared" ca="1" si="2"/>
        <v>2796.4635925000002</v>
      </c>
    </row>
    <row r="76" spans="1:15" x14ac:dyDescent="0.35">
      <c r="D76" s="204"/>
      <c r="E76" s="204"/>
      <c r="F76" s="197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4" cm="1">
        <f t="array" ref="G76">SUM(_xlfn._xlws.FILTER(Deductions[Other Income],((Deductions[Type]=$A$56)*(Deductions[PARTNER]=$A76)),0))</f>
        <v>0</v>
      </c>
      <c r="H76" s="204" cm="1">
        <f t="array" ref="H76">SUM(_xlfn._xlws.FILTER(Deductions[Reimbursement],((Deductions[Type]=$A$56)*(Deductions[PARTNER]=$A76)),0))</f>
        <v>0</v>
      </c>
      <c r="I76" s="204" cm="1">
        <f t="array" ref="I76">SUM(_xlfn._xlws.FILTER(Deductions[Bonus],((Deductions[Type]=$A$56)*(Deductions[PARTNER]=$A76)),0))</f>
        <v>0</v>
      </c>
      <c r="J76" s="204" cm="1">
        <f t="array" ref="J76">SUM(_xlfn._xlws.FILTER(Deductions[Credentials],((Deductions[Type]=$A$56)*(Deductions[PARTNER]=$A76)),0))</f>
        <v>0</v>
      </c>
      <c r="K76" s="204" cm="1">
        <f t="array" ref="K76">SUM(_xlfn._xlws.FILTER(Deductions[LIFT LEASE TOTAL],((Deductions[Type]=$A$56)*(Deductions[PARTNER]=$A76)),0))</f>
        <v>0</v>
      </c>
      <c r="L76" s="204" cm="1">
        <f t="array" ref="L76">SUM(_xlfn._xlws.FILTER(Deductions[Violation],((Deductions[Type]=$A$56)*(Deductions[PARTNER]=$A76)),0))</f>
        <v>0</v>
      </c>
      <c r="M76" s="204" cm="1">
        <f t="array" ref="M76">SUM(_xlfn._xlws.FILTER(Deductions[Other Deductions],((Deductions[Type]=$A$56)*(Deductions[PARTNER]=$A76)),0))</f>
        <v>0</v>
      </c>
      <c r="N76" s="204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5">
        <f t="shared" ref="O76" si="3">SUM(D76:I76)-SUM(J76:N76)</f>
        <v>0</v>
      </c>
    </row>
    <row r="77" spans="1:15" x14ac:dyDescent="0.3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35">
      <c r="A78" s="202"/>
      <c r="B78" s="202"/>
      <c r="C78" s="202"/>
      <c r="D78" s="203">
        <f ca="1">SUM(D57:D76)</f>
        <v>34425.261900000005</v>
      </c>
      <c r="E78" s="203">
        <f t="shared" ref="E78:O78" si="4">SUM(E57:E76)</f>
        <v>0</v>
      </c>
      <c r="F78" s="203">
        <f ca="1">SUM(F57:F76)</f>
        <v>141.03229250000064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425</v>
      </c>
      <c r="M78" s="203">
        <f t="shared" ca="1" si="4"/>
        <v>500</v>
      </c>
      <c r="N78" s="203">
        <f t="shared" ca="1" si="4"/>
        <v>1045</v>
      </c>
      <c r="O78" s="203">
        <f t="shared" ca="1" si="4"/>
        <v>29229.5741925</v>
      </c>
    </row>
    <row r="81" spans="1:15" s="207" customFormat="1" x14ac:dyDescent="0.35">
      <c r="A81" s="206"/>
      <c r="D81" s="208">
        <f ca="1">+D29+D78</f>
        <v>100704.14509000001</v>
      </c>
      <c r="E81" s="208">
        <f t="shared" ref="E81:O81" ca="1" si="5">+E29+E78</f>
        <v>9389.7118999999984</v>
      </c>
      <c r="F81" s="208">
        <f t="shared" ca="1" si="5"/>
        <v>514.73556520676914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10396.720000000001</v>
      </c>
      <c r="L81" s="208">
        <f t="shared" ca="1" si="5"/>
        <v>1325</v>
      </c>
      <c r="M81" s="208">
        <f t="shared" ca="1" si="5"/>
        <v>500</v>
      </c>
      <c r="N81" s="208">
        <f ca="1">+N29+N78</f>
        <v>5424.5</v>
      </c>
      <c r="O81" s="208">
        <f t="shared" ca="1" si="5"/>
        <v>92962.372555206777</v>
      </c>
    </row>
    <row r="87" spans="1:15" x14ac:dyDescent="0.35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4.5" x14ac:dyDescent="0.35"/>
  <cols>
    <col min="4" max="4" width="10" bestFit="1" customWidth="1"/>
    <col min="5" max="5" width="14.1796875" bestFit="1" customWidth="1"/>
  </cols>
  <sheetData>
    <row r="1" spans="1:18" x14ac:dyDescent="0.35">
      <c r="A1" t="str">
        <f ca="1">"$D$2:$R$"&amp;COUNTA(_xlfn.ANCHORARRAY(C2))+1</f>
        <v>$D$2:$R$39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3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10/27/24, 11/3/24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22020.383490000004</v>
      </c>
      <c r="I2" cm="1">
        <f t="array" aca="1" ref="I2:I39" ca="1">INDEX('PR DATE'!F:F,_xlfn.ANCHORARRAY(PRExportPrep!$C2))</f>
        <v>121.20775428571483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250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1135.25</v>
      </c>
    </row>
    <row r="3" spans="1:18" x14ac:dyDescent="0.35">
      <c r="C3">
        <f ca="1"/>
        <v>7</v>
      </c>
      <c r="D3" t="str">
        <f ca="1"/>
        <v>DIVISION 5</v>
      </c>
      <c r="E3" t="str">
        <f ca="1"/>
        <v>10/27/24, 11/3/24</v>
      </c>
      <c r="F3">
        <f ca="1"/>
        <v>5057</v>
      </c>
      <c r="H3">
        <f ca="1"/>
        <v>4484.5127999999995</v>
      </c>
      <c r="I3">
        <f ca="1"/>
        <v>23.36746750000011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372.75</v>
      </c>
    </row>
    <row r="4" spans="1:18" x14ac:dyDescent="0.35">
      <c r="C4">
        <f ca="1"/>
        <v>8</v>
      </c>
      <c r="D4" t="str">
        <f ca="1"/>
        <v>DIVISION 5</v>
      </c>
      <c r="E4" t="str">
        <f ca="1"/>
        <v>10/27/24, 11/3/24</v>
      </c>
      <c r="F4">
        <f ca="1"/>
        <v>5073</v>
      </c>
      <c r="H4">
        <f ca="1"/>
        <v>5862.4518000000016</v>
      </c>
      <c r="I4">
        <f ca="1"/>
        <v>31.718522500000162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150</v>
      </c>
      <c r="P4">
        <f ca="1"/>
        <v>0</v>
      </c>
      <c r="Q4">
        <f ca="1"/>
        <v>335.5</v>
      </c>
    </row>
    <row r="5" spans="1:18" x14ac:dyDescent="0.35">
      <c r="C5">
        <f ca="1"/>
        <v>9</v>
      </c>
      <c r="D5" t="str">
        <f ca="1"/>
        <v>DIVISION 5</v>
      </c>
      <c r="E5" t="str">
        <f ca="1"/>
        <v>10/27/24, 11/3/24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35">
      <c r="C6">
        <f ca="1"/>
        <v>10</v>
      </c>
      <c r="D6" t="str">
        <f ca="1"/>
        <v>DIVISION 5</v>
      </c>
      <c r="E6" t="str">
        <f ca="1"/>
        <v>10/27/24, 11/3/24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35">
      <c r="C7">
        <f ca="1"/>
        <v>11</v>
      </c>
      <c r="D7" t="str">
        <f ca="1"/>
        <v>DIVISION 5</v>
      </c>
      <c r="E7" t="str">
        <f ca="1"/>
        <v>10/27/24, 11/3/24</v>
      </c>
      <c r="F7">
        <f ca="1"/>
        <v>5106</v>
      </c>
      <c r="H7">
        <f ca="1"/>
        <v>3755.7860999999998</v>
      </c>
      <c r="I7">
        <f ca="1"/>
        <v>20.12481500000009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0</v>
      </c>
      <c r="P7">
        <f ca="1"/>
        <v>0</v>
      </c>
      <c r="Q7">
        <f ca="1"/>
        <v>251.5</v>
      </c>
    </row>
    <row r="8" spans="1:18" x14ac:dyDescent="0.35">
      <c r="C8">
        <f ca="1"/>
        <v>12</v>
      </c>
      <c r="D8" t="str">
        <f ca="1"/>
        <v>DIVISION 5</v>
      </c>
      <c r="E8" t="str">
        <f ca="1"/>
        <v>10/27/24, 11/3/24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35">
      <c r="C9">
        <f ca="1"/>
        <v>13</v>
      </c>
      <c r="D9" t="str">
        <f ca="1"/>
        <v>DIVISION 5</v>
      </c>
      <c r="E9" t="str">
        <f ca="1"/>
        <v>10/27/24, 11/3/24</v>
      </c>
      <c r="F9">
        <f ca="1"/>
        <v>5132</v>
      </c>
      <c r="H9">
        <f ca="1"/>
        <v>3639.8694000000005</v>
      </c>
      <c r="I9">
        <f ca="1"/>
        <v>16.566275000000079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230</v>
      </c>
    </row>
    <row r="10" spans="1:18" x14ac:dyDescent="0.35">
      <c r="C10">
        <f ca="1"/>
        <v>14</v>
      </c>
      <c r="D10" t="str">
        <f ca="1"/>
        <v>DIVISION 5</v>
      </c>
      <c r="E10" t="str">
        <f ca="1"/>
        <v>10/27/24, 11/3/24</v>
      </c>
      <c r="F10">
        <f ca="1"/>
        <v>5138</v>
      </c>
      <c r="H10">
        <f ca="1"/>
        <v>7524.9632999999994</v>
      </c>
      <c r="I10">
        <f ca="1"/>
        <v>32.014912368421207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447.5</v>
      </c>
    </row>
    <row r="11" spans="1:18" x14ac:dyDescent="0.35">
      <c r="C11">
        <f ca="1"/>
        <v>15</v>
      </c>
      <c r="D11" t="str">
        <f ca="1"/>
        <v>DIVISION 5</v>
      </c>
      <c r="E11" t="str">
        <f ca="1"/>
        <v>10/27/24, 11/3/24</v>
      </c>
      <c r="F11">
        <f ca="1"/>
        <v>5139</v>
      </c>
      <c r="H11">
        <f ca="1"/>
        <v>3531.3024</v>
      </c>
      <c r="I11">
        <f ca="1"/>
        <v>20.875990000000087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0</v>
      </c>
      <c r="P11">
        <f ca="1"/>
        <v>0</v>
      </c>
      <c r="Q11">
        <f ca="1"/>
        <v>215.5</v>
      </c>
    </row>
    <row r="12" spans="1:18" x14ac:dyDescent="0.35">
      <c r="C12">
        <f ca="1"/>
        <v>16</v>
      </c>
      <c r="D12" t="str">
        <f ca="1"/>
        <v>DIVISION 5</v>
      </c>
      <c r="E12" t="str">
        <f ca="1"/>
        <v>10/27/24, 11/3/24</v>
      </c>
      <c r="F12">
        <f ca="1"/>
        <v>5143</v>
      </c>
      <c r="H12">
        <f ca="1"/>
        <v>3705.1514999999999</v>
      </c>
      <c r="I12">
        <f ca="1"/>
        <v>12.896163157894783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190.25</v>
      </c>
    </row>
    <row r="13" spans="1:18" x14ac:dyDescent="0.35">
      <c r="C13">
        <f ca="1"/>
        <v>17</v>
      </c>
      <c r="D13" t="str">
        <f ca="1"/>
        <v>DIVISION 5</v>
      </c>
      <c r="E13" t="str">
        <f ca="1"/>
        <v>10/27/24, 11/3/24</v>
      </c>
      <c r="F13">
        <f ca="1"/>
        <v>5152</v>
      </c>
      <c r="H13">
        <f ca="1"/>
        <v>3492.2323000000006</v>
      </c>
      <c r="I13">
        <f ca="1"/>
        <v>9.8070710526316276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150</v>
      </c>
      <c r="P13">
        <f ca="1"/>
        <v>0</v>
      </c>
      <c r="Q13">
        <f ca="1"/>
        <v>175.75</v>
      </c>
    </row>
    <row r="14" spans="1:18" x14ac:dyDescent="0.35">
      <c r="C14">
        <f ca="1"/>
        <v>18</v>
      </c>
      <c r="D14" t="str">
        <f ca="1"/>
        <v>DIVISION 5</v>
      </c>
      <c r="E14" t="str">
        <f ca="1"/>
        <v>10/27/24, 11/3/24</v>
      </c>
      <c r="F14">
        <f ca="1"/>
        <v>5153</v>
      </c>
      <c r="H14">
        <f ca="1"/>
        <v>3810.3130000000001</v>
      </c>
      <c r="I14">
        <f ca="1"/>
        <v>18.688470000000081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170.75</v>
      </c>
    </row>
    <row r="15" spans="1:18" x14ac:dyDescent="0.35">
      <c r="C15">
        <f ca="1"/>
        <v>19</v>
      </c>
      <c r="D15" t="str">
        <f ca="1"/>
        <v>DIVISION 5</v>
      </c>
      <c r="E15" t="str">
        <f ca="1"/>
        <v>10/27/24, 11/3/24</v>
      </c>
      <c r="F15">
        <f ca="1"/>
        <v>5155</v>
      </c>
      <c r="H15">
        <f ca="1"/>
        <v>3924.1856000000002</v>
      </c>
      <c r="I15">
        <f ca="1"/>
        <v>21.120120000000103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191.75</v>
      </c>
    </row>
    <row r="16" spans="1:18" x14ac:dyDescent="0.35">
      <c r="C16">
        <f ca="1"/>
        <v>20</v>
      </c>
      <c r="D16" t="str">
        <f ca="1"/>
        <v>DIVISION 5</v>
      </c>
      <c r="E16" t="str">
        <f ca="1"/>
        <v>10/27/24, 11/3/24</v>
      </c>
      <c r="F16">
        <f ca="1"/>
        <v>5156</v>
      </c>
      <c r="H16">
        <f ca="1"/>
        <v>3753.3323999999993</v>
      </c>
      <c r="I16">
        <f ca="1"/>
        <v>19.283267500000083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241</v>
      </c>
    </row>
    <row r="17" spans="3:17" x14ac:dyDescent="0.35">
      <c r="C17">
        <f ca="1"/>
        <v>21</v>
      </c>
      <c r="D17" t="str">
        <f ca="1"/>
        <v>DIVISION 5</v>
      </c>
      <c r="E17" t="str">
        <f ca="1"/>
        <v>10/27/24, 11/3/24</v>
      </c>
      <c r="F17">
        <f ca="1"/>
        <v>5164</v>
      </c>
      <c r="H17">
        <f ca="1"/>
        <v>3364.6837</v>
      </c>
      <c r="I17">
        <f ca="1"/>
        <v>13.994587500000076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200</v>
      </c>
      <c r="P17">
        <f ca="1"/>
        <v>0</v>
      </c>
      <c r="Q17">
        <f ca="1"/>
        <v>288</v>
      </c>
    </row>
    <row r="18" spans="3:17" x14ac:dyDescent="0.35">
      <c r="C18">
        <f ca="1"/>
        <v>22</v>
      </c>
      <c r="D18" t="str">
        <f ca="1"/>
        <v>DIVISION 5</v>
      </c>
      <c r="E18" t="str">
        <f ca="1"/>
        <v>10/27/24, 11/3/24</v>
      </c>
      <c r="F18">
        <f ca="1"/>
        <v>5163</v>
      </c>
      <c r="H18">
        <f ca="1"/>
        <v>2799.4273000000003</v>
      </c>
      <c r="I18">
        <f ca="1"/>
        <v>12.037856842105317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150</v>
      </c>
      <c r="P18">
        <f ca="1"/>
        <v>0</v>
      </c>
      <c r="Q18">
        <f ca="1"/>
        <v>134</v>
      </c>
    </row>
    <row r="19" spans="3:17" x14ac:dyDescent="0.35">
      <c r="C19">
        <f ca="1"/>
        <v>23</v>
      </c>
      <c r="D19" t="str">
        <f ca="1"/>
        <v>DIVISION 5</v>
      </c>
      <c r="E19" t="str">
        <f ca="1"/>
        <v>10/27/24, 11/3/24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35">
      <c r="C20">
        <f ca="1"/>
        <v>24</v>
      </c>
      <c r="D20" t="str">
        <f ca="1"/>
        <v>DIVISION 5</v>
      </c>
      <c r="E20" t="str">
        <f ca="1"/>
        <v>10/27/24, 11/3/24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35">
      <c r="C21">
        <f ca="1"/>
        <v>57</v>
      </c>
      <c r="D21" t="str">
        <f ca="1"/>
        <v>DIVISION 5</v>
      </c>
      <c r="E21" t="str">
        <f ca="1"/>
        <v>10/27/24, 11/3/24</v>
      </c>
      <c r="F21">
        <f ca="1"/>
        <v>5997</v>
      </c>
      <c r="H21">
        <f ca="1"/>
        <v>13797.0569</v>
      </c>
      <c r="I21">
        <f ca="1"/>
        <v>64.648800000000278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75</v>
      </c>
      <c r="P21">
        <f ca="1"/>
        <v>0</v>
      </c>
      <c r="Q21">
        <f ca="1"/>
        <v>327.5</v>
      </c>
    </row>
    <row r="22" spans="3:17" x14ac:dyDescent="0.35">
      <c r="C22">
        <f ca="1"/>
        <v>58</v>
      </c>
      <c r="D22" t="str">
        <f ca="1"/>
        <v>DIVISION 5</v>
      </c>
      <c r="E22" t="str">
        <f ca="1"/>
        <v>10/27/24, 11/3/24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35">
      <c r="C23">
        <f ca="1"/>
        <v>59</v>
      </c>
      <c r="D23" t="str">
        <f ca="1"/>
        <v>DIVISION 5</v>
      </c>
      <c r="E23" t="str">
        <f ca="1"/>
        <v>10/27/24, 11/3/24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35">
      <c r="C24">
        <f ca="1"/>
        <v>60</v>
      </c>
      <c r="D24" t="str">
        <f ca="1"/>
        <v>DIVISION 5</v>
      </c>
      <c r="E24" t="str">
        <f ca="1"/>
        <v>10/27/24, 11/3/24</v>
      </c>
      <c r="F24">
        <f ca="1"/>
        <v>5026</v>
      </c>
      <c r="H24">
        <f ca="1"/>
        <v>3071.04</v>
      </c>
      <c r="I24">
        <f ca="1"/>
        <v>8.9547775000000378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41.25</v>
      </c>
    </row>
    <row r="25" spans="3:17" x14ac:dyDescent="0.35">
      <c r="C25">
        <f ca="1"/>
        <v>61</v>
      </c>
      <c r="D25" t="str">
        <f ca="1"/>
        <v>DIVISION 5</v>
      </c>
      <c r="E25" t="str">
        <f ca="1"/>
        <v>10/27/24, 11/3/24</v>
      </c>
      <c r="F25">
        <f ca="1"/>
        <v>5108</v>
      </c>
      <c r="H25">
        <f ca="1"/>
        <v>5814.3409999999994</v>
      </c>
      <c r="I25">
        <f ca="1"/>
        <v>23.225572500000105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176.25</v>
      </c>
    </row>
    <row r="26" spans="3:17" x14ac:dyDescent="0.35">
      <c r="C26">
        <f ca="1"/>
        <v>62</v>
      </c>
      <c r="D26" t="str">
        <f ca="1"/>
        <v>DIVISION 5</v>
      </c>
      <c r="E26" t="str">
        <f ca="1"/>
        <v>10/27/24, 11/3/24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35">
      <c r="C27">
        <f ca="1"/>
        <v>63</v>
      </c>
      <c r="D27" t="str">
        <f ca="1"/>
        <v>DIVISION 5</v>
      </c>
      <c r="E27" t="str">
        <f ca="1"/>
        <v>10/27/24, 11/3/24</v>
      </c>
      <c r="F27">
        <f ca="1"/>
        <v>5109</v>
      </c>
      <c r="H27">
        <f ca="1"/>
        <v>3926.2369999999996</v>
      </c>
      <c r="I27">
        <f ca="1"/>
        <v>15.36991000000007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0</v>
      </c>
      <c r="P27">
        <f ca="1"/>
        <v>0</v>
      </c>
      <c r="Q27">
        <f ca="1"/>
        <v>247.5</v>
      </c>
    </row>
    <row r="28" spans="3:17" x14ac:dyDescent="0.35">
      <c r="C28">
        <f ca="1"/>
        <v>64</v>
      </c>
      <c r="D28" t="str">
        <f ca="1"/>
        <v>DIVISION 5</v>
      </c>
      <c r="E28" t="str">
        <f ca="1"/>
        <v>10/27/24, 11/3/24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35">
      <c r="C29">
        <f ca="1"/>
        <v>65</v>
      </c>
      <c r="D29" t="str">
        <f ca="1"/>
        <v>DIVISION 5</v>
      </c>
      <c r="E29" t="str">
        <f ca="1"/>
        <v>10/27/24, 11/3/24</v>
      </c>
      <c r="F29">
        <f ca="1"/>
        <v>5138</v>
      </c>
      <c r="H29">
        <f ca="1"/>
        <v>712.28700000000003</v>
      </c>
      <c r="I29">
        <f ca="1"/>
        <v>2.2464600000000114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48.75</v>
      </c>
    </row>
    <row r="30" spans="3:17" x14ac:dyDescent="0.35">
      <c r="C30">
        <f ca="1"/>
        <v>66</v>
      </c>
      <c r="D30" t="str">
        <f ca="1"/>
        <v>DIVISION 5</v>
      </c>
      <c r="E30" t="str">
        <f ca="1"/>
        <v>10/27/24, 11/3/24</v>
      </c>
      <c r="F30">
        <f ca="1"/>
        <v>5139</v>
      </c>
      <c r="H30">
        <f ca="1"/>
        <v>367.39499999999998</v>
      </c>
      <c r="I30">
        <f ca="1"/>
        <v>1.0369575000000084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35">
      <c r="C31">
        <f ca="1"/>
        <v>67</v>
      </c>
      <c r="D31" t="str">
        <f ca="1"/>
        <v>DIVISION 5</v>
      </c>
      <c r="E31" t="str">
        <f ca="1"/>
        <v>10/27/24, 11/3/24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35">
      <c r="C32">
        <f ca="1"/>
        <v>68</v>
      </c>
      <c r="D32" t="str">
        <f ca="1"/>
        <v>DIVISION 5</v>
      </c>
      <c r="E32" t="str">
        <f ca="1"/>
        <v>10/27/24, 11/3/24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35">
      <c r="C33">
        <f ca="1"/>
        <v>69</v>
      </c>
      <c r="D33" t="str">
        <f ca="1"/>
        <v>DIVISION 5</v>
      </c>
      <c r="E33" t="str">
        <f ca="1"/>
        <v>10/27/24, 11/3/24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35">
      <c r="C34">
        <f ca="1"/>
        <v>70</v>
      </c>
      <c r="D34" t="str">
        <f ca="1"/>
        <v>DIVISION 5</v>
      </c>
      <c r="E34" t="str">
        <f ca="1"/>
        <v>10/27/24, 11/3/24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35">
      <c r="C35">
        <f ca="1"/>
        <v>71</v>
      </c>
      <c r="D35" t="str">
        <f ca="1"/>
        <v>DIVISION 5</v>
      </c>
      <c r="E35" t="str">
        <f ca="1"/>
        <v>10/27/24, 11/3/24</v>
      </c>
      <c r="F35">
        <f ca="1"/>
        <v>5156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35">
      <c r="C36">
        <f ca="1"/>
        <v>72</v>
      </c>
      <c r="D36" t="str">
        <f ca="1"/>
        <v>DIVISION 5</v>
      </c>
      <c r="E36" t="str">
        <f ca="1"/>
        <v>10/27/24, 11/3/24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35">
      <c r="C37">
        <f ca="1"/>
        <v>73</v>
      </c>
      <c r="D37" t="str">
        <f ca="1"/>
        <v>DIVISION 5</v>
      </c>
      <c r="E37" t="str">
        <f ca="1"/>
        <v>10/27/24, 11/3/24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35">
      <c r="C38">
        <f ca="1"/>
        <v>74</v>
      </c>
      <c r="D38" t="str">
        <f ca="1"/>
        <v>DIVISION 5</v>
      </c>
      <c r="E38" t="str">
        <f ca="1"/>
        <v>10/27/24, 11/3/24</v>
      </c>
      <c r="F38">
        <f ca="1"/>
        <v>5167</v>
      </c>
      <c r="H38">
        <f ca="1"/>
        <v>3245.0949999999998</v>
      </c>
      <c r="I38">
        <f ca="1"/>
        <v>13.396222500000061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50</v>
      </c>
      <c r="P38">
        <f ca="1"/>
        <v>0</v>
      </c>
      <c r="Q38">
        <f ca="1"/>
        <v>86.25</v>
      </c>
    </row>
    <row r="39" spans="3:17" x14ac:dyDescent="0.35">
      <c r="C39">
        <f ca="1"/>
        <v>75</v>
      </c>
      <c r="D39" t="str">
        <f ca="1"/>
        <v>DIVISION 5</v>
      </c>
      <c r="E39" t="str">
        <f ca="1"/>
        <v>10/27/24, 11/3/24</v>
      </c>
      <c r="F39">
        <f ca="1"/>
        <v>5168</v>
      </c>
      <c r="H39">
        <f ca="1"/>
        <v>3491.81</v>
      </c>
      <c r="I39">
        <f ca="1"/>
        <v>12.153592500000059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117.5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4.5" x14ac:dyDescent="0.35"/>
  <cols>
    <col min="1" max="1" width="18.1796875" bestFit="1" customWidth="1"/>
    <col min="2" max="2" width="20.81640625" bestFit="1" customWidth="1"/>
    <col min="7" max="7" width="38.54296875" bestFit="1" customWidth="1"/>
    <col min="8" max="8" width="20.81640625" bestFit="1" customWidth="1"/>
  </cols>
  <sheetData>
    <row r="3" spans="1:8" x14ac:dyDescent="0.3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3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35">
      <c r="A5" s="27" t="s">
        <v>31</v>
      </c>
      <c r="B5">
        <v>1045</v>
      </c>
      <c r="G5" s="27" t="s">
        <v>60</v>
      </c>
      <c r="H5">
        <v>372.75</v>
      </c>
    </row>
    <row r="6" spans="1:8" x14ac:dyDescent="0.35">
      <c r="A6" s="27" t="s">
        <v>92</v>
      </c>
      <c r="B6">
        <v>2157</v>
      </c>
      <c r="G6" s="27" t="s">
        <v>56</v>
      </c>
      <c r="H6">
        <v>335.5</v>
      </c>
    </row>
    <row r="7" spans="1:8" x14ac:dyDescent="0.35">
      <c r="A7" s="27" t="s">
        <v>180</v>
      </c>
      <c r="B7">
        <v>5424.5</v>
      </c>
      <c r="G7" s="27" t="s">
        <v>59</v>
      </c>
      <c r="H7">
        <v>41.25</v>
      </c>
    </row>
    <row r="8" spans="1:8" x14ac:dyDescent="0.35">
      <c r="G8" s="27" t="s">
        <v>333</v>
      </c>
      <c r="H8">
        <v>176.25</v>
      </c>
    </row>
    <row r="9" spans="1:8" x14ac:dyDescent="0.35">
      <c r="G9" s="27" t="s">
        <v>331</v>
      </c>
      <c r="H9">
        <v>251.5</v>
      </c>
    </row>
    <row r="10" spans="1:8" x14ac:dyDescent="0.35">
      <c r="G10" s="27" t="s">
        <v>336</v>
      </c>
      <c r="H10">
        <v>247.5</v>
      </c>
    </row>
    <row r="11" spans="1:8" x14ac:dyDescent="0.35">
      <c r="G11" s="27" t="s">
        <v>370</v>
      </c>
      <c r="H11">
        <v>230</v>
      </c>
    </row>
    <row r="12" spans="1:8" x14ac:dyDescent="0.35">
      <c r="G12" s="27" t="s">
        <v>392</v>
      </c>
      <c r="H12">
        <v>496.25</v>
      </c>
    </row>
    <row r="13" spans="1:8" x14ac:dyDescent="0.35">
      <c r="G13" s="27" t="s">
        <v>390</v>
      </c>
      <c r="H13">
        <v>215.5</v>
      </c>
    </row>
    <row r="14" spans="1:8" x14ac:dyDescent="0.35">
      <c r="G14" s="27" t="s">
        <v>406</v>
      </c>
      <c r="H14">
        <v>190.25</v>
      </c>
    </row>
    <row r="15" spans="1:8" x14ac:dyDescent="0.35">
      <c r="G15" s="27" t="s">
        <v>432</v>
      </c>
      <c r="H15">
        <v>175.75</v>
      </c>
    </row>
    <row r="16" spans="1:8" x14ac:dyDescent="0.35">
      <c r="G16" s="27" t="s">
        <v>444</v>
      </c>
      <c r="H16">
        <v>170.75</v>
      </c>
    </row>
    <row r="17" spans="7:8" x14ac:dyDescent="0.35">
      <c r="G17" s="27" t="s">
        <v>461</v>
      </c>
      <c r="H17">
        <v>191.75</v>
      </c>
    </row>
    <row r="18" spans="7:8" x14ac:dyDescent="0.35">
      <c r="G18" s="27" t="s">
        <v>470</v>
      </c>
      <c r="H18">
        <v>241</v>
      </c>
    </row>
    <row r="19" spans="7:8" x14ac:dyDescent="0.35">
      <c r="G19" s="27" t="s">
        <v>581</v>
      </c>
      <c r="H19">
        <v>288</v>
      </c>
    </row>
    <row r="20" spans="7:8" x14ac:dyDescent="0.35">
      <c r="G20" s="27" t="s">
        <v>582</v>
      </c>
      <c r="H20">
        <v>134</v>
      </c>
    </row>
    <row r="21" spans="7:8" x14ac:dyDescent="0.35">
      <c r="G21" s="27" t="s">
        <v>698</v>
      </c>
      <c r="H21">
        <v>117.5</v>
      </c>
    </row>
    <row r="22" spans="7:8" x14ac:dyDescent="0.35">
      <c r="G22" s="27" t="s">
        <v>734</v>
      </c>
      <c r="H22">
        <v>86.25</v>
      </c>
    </row>
    <row r="23" spans="7:8" x14ac:dyDescent="0.3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4.5" x14ac:dyDescent="0.35"/>
  <cols>
    <col min="1" max="1" width="3" customWidth="1"/>
    <col min="2" max="2" width="12.7265625" style="33" customWidth="1"/>
    <col min="3" max="3" width="13" customWidth="1"/>
    <col min="4" max="4" width="25.453125" customWidth="1"/>
    <col min="5" max="5" width="9.54296875" style="69" bestFit="1" customWidth="1"/>
    <col min="6" max="6" width="13" style="3" customWidth="1"/>
    <col min="7" max="7" width="11.7265625" style="3" bestFit="1" customWidth="1"/>
    <col min="8" max="8" width="13" style="3" customWidth="1"/>
    <col min="9" max="9" width="9.81640625" style="80" customWidth="1"/>
    <col min="10" max="10" width="11" style="80" customWidth="1"/>
    <col min="11" max="11" width="9.26953125" style="85" customWidth="1"/>
    <col min="12" max="12" width="10.453125" style="9" customWidth="1"/>
    <col min="13" max="13" width="10.7265625" style="93" customWidth="1"/>
    <col min="14" max="14" width="12" style="8" bestFit="1" customWidth="1"/>
    <col min="15" max="15" width="12.453125" customWidth="1"/>
    <col min="16" max="16" width="9.26953125" customWidth="1"/>
    <col min="17" max="17" width="19.81640625" customWidth="1"/>
    <col min="18" max="18" width="13.26953125" style="2" customWidth="1"/>
    <col min="20" max="20" width="18.7265625" style="3" customWidth="1"/>
    <col min="21" max="21" width="10.7265625" style="3" customWidth="1"/>
    <col min="22" max="22" width="10.453125" customWidth="1"/>
    <col min="23" max="23" width="17.26953125" customWidth="1"/>
    <col min="25" max="25" width="8.81640625" style="3"/>
    <col min="26" max="26" width="8.81640625" style="8"/>
    <col min="27" max="27" width="8.81640625" style="30"/>
  </cols>
  <sheetData>
    <row r="1" spans="2:30" ht="15" thickBot="1" x14ac:dyDescent="0.4">
      <c r="D1" s="48" t="s">
        <v>101</v>
      </c>
      <c r="F1" s="49">
        <f ca="1">IFERROR(SUM(TTL_REV),0)</f>
        <v>33123.427590000007</v>
      </c>
      <c r="I1" s="231" t="str">
        <f>"WE: "&amp;TEXT('WEEK ENDING DATES'!$C$2,"MMM D")</f>
        <v>WE: Oct 27</v>
      </c>
      <c r="J1" s="232"/>
      <c r="K1" s="233" t="str">
        <f>"WE: "&amp;TEXT('WEEK ENDING DATES'!$C$3,"MMM D")</f>
        <v>WE: Nov 3</v>
      </c>
      <c r="L1" s="234"/>
    </row>
    <row r="2" spans="2:30" ht="19" thickBot="1" x14ac:dyDescent="0.5">
      <c r="B2" s="129" t="s">
        <v>206</v>
      </c>
      <c r="C2" s="131">
        <f ca="1">F1+R6+M7+X2-U2-F5</f>
        <v>34215.546944285721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5" x14ac:dyDescent="0.45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4790.8640000000005</v>
      </c>
      <c r="J3" s="120">
        <f>SUMIFS(Hours_Working[Gallon],Hours_Working[PARTNER],$B$9,Hours_Working[Week],1,Hours_Working[TYPE],$H3)</f>
        <v>399.23866666666657</v>
      </c>
      <c r="K3" s="120">
        <f>SUMIFS(Hours_Working[MILES],Hours_Working[PARTNER],$B$9,Hours_Working[Week],2,Hours_Working[TYPE],$H3)</f>
        <v>4040.9680000000003</v>
      </c>
      <c r="L3" s="120">
        <f>SUMIFS(Hours_Working[Gallon],Hours_Working[PARTNER],$B$9,Hours_Working[Week],2,Hours_Working[TYPE],$H3)</f>
        <v>336.7473333333333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5" x14ac:dyDescent="0.45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2902.9469999999997</v>
      </c>
      <c r="J4" s="120">
        <f>SUMIFS(Hours_Working[Gallon],Hours_Working[PARTNER],$B$9,Hours_Working[Week],1,Hours_Working[TYPE],$H4)</f>
        <v>414.70671428571427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5" x14ac:dyDescent="0.45">
      <c r="B5" s="34" t="s">
        <v>69</v>
      </c>
      <c r="C5" s="7"/>
      <c r="D5" s="48" t="s">
        <v>294</v>
      </c>
      <c r="F5" s="176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" thickBot="1" x14ac:dyDescent="0.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185.85655428571508</v>
      </c>
      <c r="G6" s="137"/>
      <c r="H6" s="78" t="s">
        <v>159</v>
      </c>
      <c r="I6" s="121">
        <f>SUM(I3:I5)</f>
        <v>7693.8109999999997</v>
      </c>
      <c r="J6" s="122">
        <f>SUM(J3:J5)</f>
        <v>813.9453809523809</v>
      </c>
      <c r="K6" s="122">
        <f>SUM(K3:K5)</f>
        <v>6643.2170000000006</v>
      </c>
      <c r="L6" s="122">
        <f>SUM(L3:L5)</f>
        <v>708.49719047619033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5" x14ac:dyDescent="0.45">
      <c r="B7" s="34"/>
      <c r="C7" s="7"/>
      <c r="F7" s="41"/>
      <c r="G7" s="235" t="s">
        <v>211</v>
      </c>
      <c r="H7" s="235"/>
      <c r="I7" s="185">
        <f>SUMIFS(Hours_Working[GallonUpdated],Hours_Working[Week],1,Hours_Working[PARTNER],$B9)*'PR DATE'!$D$35</f>
        <v>122.09180714285741</v>
      </c>
      <c r="K7" s="185">
        <f>SUMIFS(Hours_Working[GallonUpdated],Hours_Working[Week],2,Hours_Working[PARTNER],$B9)*'PR DATE'!$D$36</f>
        <v>63.764747142857679</v>
      </c>
      <c r="M7" s="186">
        <f>I7+K7</f>
        <v>185.85655428571508</v>
      </c>
      <c r="P7" s="1"/>
      <c r="Q7" s="5"/>
      <c r="R7" s="65"/>
    </row>
    <row r="8" spans="2:30" ht="18.5" x14ac:dyDescent="0.45">
      <c r="B8" s="34"/>
      <c r="C8" s="7"/>
      <c r="F8" s="41"/>
      <c r="G8" s="4"/>
      <c r="I8" s="79"/>
      <c r="M8" s="135"/>
      <c r="P8" s="1"/>
      <c r="Q8" s="5"/>
      <c r="R8" s="65"/>
    </row>
    <row r="9" spans="2:30" ht="16" thickBot="1" x14ac:dyDescent="0.4">
      <c r="B9" s="236" t="s">
        <v>55</v>
      </c>
      <c r="C9" s="236"/>
      <c r="D9" s="236"/>
      <c r="H9" s="41"/>
      <c r="J9" s="85"/>
    </row>
    <row r="10" spans="2:30" ht="23.5" customHeight="1" thickBot="1" x14ac:dyDescent="0.6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4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3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ROBERTSON, SARAH</v>
      </c>
      <c r="E12" s="100" t="str">
        <v>208</v>
      </c>
      <c r="F12" s="13" t="str">
        <v>WAV</v>
      </c>
      <c r="G12" s="13">
        <v>8</v>
      </c>
      <c r="H12" s="13">
        <v>8.4499999999999993</v>
      </c>
      <c r="I12" s="82">
        <v>0</v>
      </c>
      <c r="J12" s="82">
        <v>0.23300000000000001</v>
      </c>
      <c r="K12" s="86">
        <v>176.15799999999999</v>
      </c>
      <c r="L12" s="54">
        <v>36.770000000000003</v>
      </c>
      <c r="M12" s="95">
        <v>8.2169999999999987</v>
      </c>
      <c r="N12" s="55">
        <v>302.13908999999995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1">
        <v>14.21</v>
      </c>
      <c r="AB12" s="182">
        <v>2</v>
      </c>
      <c r="AC12" s="182">
        <v>28.42</v>
      </c>
      <c r="AD12">
        <v>34.92</v>
      </c>
    </row>
    <row r="13" spans="2:30" x14ac:dyDescent="0.35">
      <c r="B13" s="36">
        <v>45586</v>
      </c>
      <c r="C13" s="15" t="str">
        <v>CCCTA</v>
      </c>
      <c r="D13" s="16" t="str">
        <v>ALLGOOD, SCOTT</v>
      </c>
      <c r="E13" s="101" t="str">
        <v>201</v>
      </c>
      <c r="F13" s="18" t="str">
        <v>BIGVAN</v>
      </c>
      <c r="G13" s="18">
        <v>10</v>
      </c>
      <c r="H13" s="18">
        <v>8.8000000000000007</v>
      </c>
      <c r="I13" s="83">
        <v>0.46700000000000003</v>
      </c>
      <c r="J13" s="83">
        <v>0.5</v>
      </c>
      <c r="K13" s="87">
        <v>172.15600000000001</v>
      </c>
      <c r="L13" s="56">
        <v>42.02</v>
      </c>
      <c r="M13" s="96">
        <v>8.1630000000000003</v>
      </c>
      <c r="N13" s="57">
        <v>343.00926000000004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35">
      <c r="B14" s="36">
        <v>45586</v>
      </c>
      <c r="C14" s="15" t="str">
        <v>CCCTA</v>
      </c>
      <c r="D14" s="16" t="str">
        <v>SILVA, PAUL</v>
      </c>
      <c r="E14" s="101" t="str">
        <v>306B BIGST</v>
      </c>
      <c r="F14" s="18" t="str">
        <v>BIGVAN</v>
      </c>
      <c r="G14" s="18">
        <v>1</v>
      </c>
      <c r="H14" s="18">
        <v>2.2170000000000001</v>
      </c>
      <c r="I14" s="83">
        <v>0</v>
      </c>
      <c r="J14" s="83">
        <v>0</v>
      </c>
      <c r="K14" s="87">
        <v>63.604999999999997</v>
      </c>
      <c r="L14" s="56">
        <v>42.02</v>
      </c>
      <c r="M14" s="96">
        <v>2.2170000000000001</v>
      </c>
      <c r="N14" s="57">
        <v>93.15834000000001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35">
      <c r="B15" s="36">
        <v>45586</v>
      </c>
      <c r="C15" s="15" t="str">
        <v>CCCTA</v>
      </c>
      <c r="D15" s="16" t="str">
        <v>BANKS, LENARD</v>
      </c>
      <c r="E15" s="101" t="str">
        <v>221</v>
      </c>
      <c r="F15" s="18" t="str">
        <v>WAV</v>
      </c>
      <c r="G15" s="18">
        <v>9</v>
      </c>
      <c r="H15" s="18">
        <v>8.7669999999999995</v>
      </c>
      <c r="I15" s="83">
        <v>0.45</v>
      </c>
      <c r="J15" s="83">
        <v>0.51700000000000002</v>
      </c>
      <c r="K15" s="87">
        <v>173.398</v>
      </c>
      <c r="L15" s="56">
        <v>36.770000000000003</v>
      </c>
      <c r="M15" s="96">
        <v>8.129999999999999</v>
      </c>
      <c r="N15" s="57">
        <v>298.94009999999997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35">
      <c r="B16" s="36">
        <v>45586</v>
      </c>
      <c r="C16" s="15" t="str">
        <v>CCCTA</v>
      </c>
      <c r="D16" s="16" t="str">
        <v>UMANA, DOMINGO</v>
      </c>
      <c r="E16" s="101" t="str">
        <v>306BB</v>
      </c>
      <c r="F16" s="18" t="str">
        <v>WAV</v>
      </c>
      <c r="G16" s="18">
        <v>2</v>
      </c>
      <c r="H16" s="18">
        <v>1.1499999999999999</v>
      </c>
      <c r="I16" s="83">
        <v>0</v>
      </c>
      <c r="J16" s="83">
        <v>0</v>
      </c>
      <c r="K16" s="87">
        <v>22.498999999999999</v>
      </c>
      <c r="L16" s="56">
        <v>36.770000000000003</v>
      </c>
      <c r="M16" s="96">
        <v>1.1499999999999999</v>
      </c>
      <c r="N16" s="57">
        <v>42.285499999999999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35">
      <c r="B17" s="36">
        <v>45586</v>
      </c>
      <c r="C17" s="15" t="str">
        <v>CCCTA</v>
      </c>
      <c r="D17" s="16" t="str">
        <v>UMANA, DOMINGO</v>
      </c>
      <c r="E17" s="101" t="str">
        <v>210</v>
      </c>
      <c r="F17" s="18" t="str">
        <v>WAV</v>
      </c>
      <c r="G17" s="18">
        <v>7</v>
      </c>
      <c r="H17" s="18">
        <v>9.0500000000000007</v>
      </c>
      <c r="I17" s="83">
        <v>0.16700000000000001</v>
      </c>
      <c r="J17" s="83">
        <v>0.35</v>
      </c>
      <c r="K17" s="87">
        <v>187.53700000000001</v>
      </c>
      <c r="L17" s="56">
        <v>36.770000000000003</v>
      </c>
      <c r="M17" s="96">
        <v>8.7000000000000011</v>
      </c>
      <c r="N17" s="57">
        <v>319.89900000000006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35">
      <c r="B18" s="36">
        <v>45586</v>
      </c>
      <c r="C18" s="15" t="str">
        <v>CCCTA</v>
      </c>
      <c r="D18" s="16" t="str">
        <v>ROGERS, JAMES</v>
      </c>
      <c r="E18" s="101" t="str">
        <v>207</v>
      </c>
      <c r="F18" s="18" t="str">
        <v>WAV</v>
      </c>
      <c r="G18" s="18">
        <v>10</v>
      </c>
      <c r="H18" s="18">
        <v>8.5329999999999995</v>
      </c>
      <c r="I18" s="83">
        <v>0.3</v>
      </c>
      <c r="J18" s="83">
        <v>0.433</v>
      </c>
      <c r="K18" s="87">
        <v>175.483</v>
      </c>
      <c r="L18" s="56">
        <v>36.770000000000003</v>
      </c>
      <c r="M18" s="96">
        <v>8.1</v>
      </c>
      <c r="N18" s="57">
        <v>297.83699999999999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3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35">
      <c r="B20" s="36">
        <v>45586</v>
      </c>
      <c r="C20" s="15" t="str">
        <v>LAVTA</v>
      </c>
      <c r="D20" s="16" t="str">
        <v>CARTER, RENE</v>
      </c>
      <c r="E20" s="101" t="str">
        <v>309A</v>
      </c>
      <c r="F20" s="18" t="str">
        <v>BIGVAN</v>
      </c>
      <c r="G20" s="18">
        <v>7</v>
      </c>
      <c r="H20" s="18">
        <v>8.5500000000000007</v>
      </c>
      <c r="I20" s="83">
        <v>0.26700000000000002</v>
      </c>
      <c r="J20" s="83">
        <v>0.53300000000000003</v>
      </c>
      <c r="K20" s="87">
        <v>95.768000000000001</v>
      </c>
      <c r="L20" s="56">
        <v>42.02</v>
      </c>
      <c r="M20" s="96">
        <v>8.0170000000000012</v>
      </c>
      <c r="N20" s="57">
        <v>336.87434000000007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35">
      <c r="B21" s="36">
        <v>45586</v>
      </c>
      <c r="C21" s="15" t="str">
        <v>LAVTA</v>
      </c>
      <c r="D21" s="16" t="str">
        <v>RIVERA, LETOSHA</v>
      </c>
      <c r="E21" s="101" t="str">
        <v>306A</v>
      </c>
      <c r="F21" s="18" t="str">
        <v>BIGVAN</v>
      </c>
      <c r="G21" s="18">
        <v>8</v>
      </c>
      <c r="H21" s="18">
        <v>8.7170000000000005</v>
      </c>
      <c r="I21" s="83">
        <v>0.41699999999999998</v>
      </c>
      <c r="J21" s="83">
        <v>0.48299999999999998</v>
      </c>
      <c r="K21" s="87">
        <v>94.611000000000004</v>
      </c>
      <c r="L21" s="56">
        <v>42.02</v>
      </c>
      <c r="M21" s="96">
        <v>8.1470000000000002</v>
      </c>
      <c r="N21" s="57">
        <v>342.33694000000003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35">
      <c r="B22" s="36">
        <v>45587</v>
      </c>
      <c r="C22" s="15" t="str">
        <v>CCCTA</v>
      </c>
      <c r="D22" s="16" t="str">
        <v>KEITH , CLYDE</v>
      </c>
      <c r="E22" s="101" t="str">
        <v>212</v>
      </c>
      <c r="F22" s="18" t="str">
        <v>WAV</v>
      </c>
      <c r="G22" s="18">
        <v>9</v>
      </c>
      <c r="H22" s="18">
        <v>8.75</v>
      </c>
      <c r="I22" s="83">
        <v>0</v>
      </c>
      <c r="J22" s="83">
        <v>0.48299999999999998</v>
      </c>
      <c r="K22" s="87">
        <v>138.77799999999999</v>
      </c>
      <c r="L22" s="56">
        <v>36.770000000000003</v>
      </c>
      <c r="M22" s="96">
        <v>8.2669999999999995</v>
      </c>
      <c r="N22" s="57">
        <v>303.97759000000002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35">
      <c r="B23" s="36">
        <v>45587</v>
      </c>
      <c r="C23" s="15" t="str">
        <v>CCCTA</v>
      </c>
      <c r="D23" s="16" t="str">
        <v>UMANA, DOMINGO</v>
      </c>
      <c r="E23" s="101" t="str">
        <v>210</v>
      </c>
      <c r="F23" s="18" t="str">
        <v>WAV</v>
      </c>
      <c r="G23" s="18">
        <v>7</v>
      </c>
      <c r="H23" s="18">
        <v>9.4670000000000005</v>
      </c>
      <c r="I23" s="83">
        <v>0.36699999999999999</v>
      </c>
      <c r="J23" s="83">
        <v>0.58299999999999996</v>
      </c>
      <c r="K23" s="87">
        <v>190.935</v>
      </c>
      <c r="L23" s="56">
        <v>36.770000000000003</v>
      </c>
      <c r="M23" s="96">
        <v>8.8470000000000013</v>
      </c>
      <c r="N23" s="57">
        <v>325.30419000000006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3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35">
      <c r="B25" s="36">
        <v>45587</v>
      </c>
      <c r="C25" s="15" t="str">
        <v>CCCTA</v>
      </c>
      <c r="D25" s="16" t="str">
        <v>ROGERS, JAMES</v>
      </c>
      <c r="E25" s="101" t="str">
        <v>207</v>
      </c>
      <c r="F25" s="18" t="str">
        <v>WAV</v>
      </c>
      <c r="G25" s="18">
        <v>9</v>
      </c>
      <c r="H25" s="18">
        <v>8.5</v>
      </c>
      <c r="I25" s="83">
        <v>0.25</v>
      </c>
      <c r="J25" s="83">
        <v>0.36699999999999999</v>
      </c>
      <c r="K25" s="87">
        <v>196.779</v>
      </c>
      <c r="L25" s="56">
        <v>36.770000000000003</v>
      </c>
      <c r="M25" s="96">
        <v>8.1329999999999991</v>
      </c>
      <c r="N25" s="57">
        <v>299.05041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35">
      <c r="B26" s="36">
        <v>45587</v>
      </c>
      <c r="C26" s="15" t="str">
        <v>CCCTA</v>
      </c>
      <c r="D26" s="16" t="str">
        <v>ALLGOOD, SCOTT</v>
      </c>
      <c r="E26" s="101" t="str">
        <v>201</v>
      </c>
      <c r="F26" s="18" t="str">
        <v>BIGVAN</v>
      </c>
      <c r="G26" s="18">
        <v>6</v>
      </c>
      <c r="H26" s="18">
        <v>7.633</v>
      </c>
      <c r="I26" s="83">
        <v>0.55000000000000004</v>
      </c>
      <c r="J26" s="83">
        <v>0.51700000000000002</v>
      </c>
      <c r="K26" s="87">
        <v>201.001</v>
      </c>
      <c r="L26" s="56">
        <v>42.02</v>
      </c>
      <c r="M26" s="96">
        <v>6.8959999999999999</v>
      </c>
      <c r="N26" s="57">
        <v>289.76992000000001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35">
      <c r="B27" s="36">
        <v>45587</v>
      </c>
      <c r="C27" s="15" t="str">
        <v>LAVTA</v>
      </c>
      <c r="D27" s="16" t="str">
        <v>SILVA, PAUL</v>
      </c>
      <c r="E27" s="101" t="str">
        <v>306B</v>
      </c>
      <c r="F27" s="18" t="str">
        <v>BIGVAN</v>
      </c>
      <c r="G27" s="18">
        <v>9</v>
      </c>
      <c r="H27" s="18">
        <v>9.3000000000000007</v>
      </c>
      <c r="I27" s="83">
        <v>6.7000000000000004E-2</v>
      </c>
      <c r="J27" s="83">
        <v>0.45</v>
      </c>
      <c r="K27" s="87">
        <v>106.871</v>
      </c>
      <c r="L27" s="56">
        <v>42.02</v>
      </c>
      <c r="M27" s="96">
        <v>8.8500000000000014</v>
      </c>
      <c r="N27" s="57">
        <v>371.87700000000007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35">
      <c r="B28" s="36">
        <v>45587</v>
      </c>
      <c r="C28" s="15" t="str">
        <v>LAVTA</v>
      </c>
      <c r="D28" s="16" t="str">
        <v>MARSHALL, WILLIAM</v>
      </c>
      <c r="E28" s="101" t="str">
        <v>309B</v>
      </c>
      <c r="F28" s="18" t="str">
        <v>BIGVAN</v>
      </c>
      <c r="G28" s="18">
        <v>11</v>
      </c>
      <c r="H28" s="18">
        <v>8.5169999999999995</v>
      </c>
      <c r="I28" s="83">
        <v>0.35</v>
      </c>
      <c r="J28" s="83">
        <v>0.51700000000000002</v>
      </c>
      <c r="K28" s="87">
        <v>97.106999999999999</v>
      </c>
      <c r="L28" s="56">
        <v>42.02</v>
      </c>
      <c r="M28" s="96">
        <v>7.9799999999999995</v>
      </c>
      <c r="N28" s="57">
        <v>335.31959999999998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35">
      <c r="B29" s="36">
        <v>45587</v>
      </c>
      <c r="C29" s="15" t="str">
        <v>LAVTA</v>
      </c>
      <c r="D29" s="16" t="str">
        <v>ALLGOOD, SCOTT</v>
      </c>
      <c r="E29" s="101" t="str">
        <v>201 LAVTA</v>
      </c>
      <c r="F29" s="18" t="str">
        <v>BIGVAN</v>
      </c>
      <c r="G29" s="18">
        <v>1</v>
      </c>
      <c r="H29" s="18">
        <v>1.867</v>
      </c>
      <c r="I29" s="83">
        <v>0</v>
      </c>
      <c r="J29" s="83">
        <v>0</v>
      </c>
      <c r="K29" s="87">
        <v>53.509</v>
      </c>
      <c r="L29" s="56">
        <v>42.02</v>
      </c>
      <c r="M29" s="96">
        <v>1.867</v>
      </c>
      <c r="N29" s="57">
        <v>78.451340000000002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35">
      <c r="B30" s="36">
        <v>45587</v>
      </c>
      <c r="C30" s="15" t="str">
        <v>LAVTA</v>
      </c>
      <c r="D30" s="16" t="str">
        <v>CARTER, RENE</v>
      </c>
      <c r="E30" s="101" t="str">
        <v>306A</v>
      </c>
      <c r="F30" s="18" t="str">
        <v>BIGVAN</v>
      </c>
      <c r="G30" s="18">
        <v>8</v>
      </c>
      <c r="H30" s="18">
        <v>8.5329999999999995</v>
      </c>
      <c r="I30" s="83">
        <v>0.317</v>
      </c>
      <c r="J30" s="83">
        <v>0.51700000000000002</v>
      </c>
      <c r="K30" s="87">
        <v>71.671000000000006</v>
      </c>
      <c r="L30" s="56">
        <v>42.02</v>
      </c>
      <c r="M30" s="96">
        <v>8.016</v>
      </c>
      <c r="N30" s="57">
        <v>336.83232000000004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35">
      <c r="B31" s="36">
        <v>45588</v>
      </c>
      <c r="C31" s="15" t="str">
        <v>CCCTA</v>
      </c>
      <c r="D31" s="16" t="str">
        <v>UMANA, DOMINGO</v>
      </c>
      <c r="E31" s="101" t="str">
        <v>210</v>
      </c>
      <c r="F31" s="18" t="str">
        <v>WAV</v>
      </c>
      <c r="G31" s="18">
        <v>5</v>
      </c>
      <c r="H31" s="18">
        <v>7.3</v>
      </c>
      <c r="I31" s="83">
        <v>0.3</v>
      </c>
      <c r="J31" s="83">
        <v>0.51700000000000002</v>
      </c>
      <c r="K31" s="87">
        <v>312.33300000000003</v>
      </c>
      <c r="L31" s="56">
        <v>36.770000000000003</v>
      </c>
      <c r="M31" s="96">
        <v>6.7829999999999995</v>
      </c>
      <c r="N31" s="57">
        <v>249.41091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35">
      <c r="B32" s="36">
        <v>45588</v>
      </c>
      <c r="C32" s="15" t="str">
        <v>CCCTA</v>
      </c>
      <c r="D32" s="16" t="str">
        <v>SILVA PAUL</v>
      </c>
      <c r="E32" s="101" t="str">
        <v>213</v>
      </c>
      <c r="F32" s="18" t="str">
        <v>WAV</v>
      </c>
      <c r="G32" s="18">
        <v>8</v>
      </c>
      <c r="H32" s="18">
        <v>9.2829999999999995</v>
      </c>
      <c r="I32" s="83">
        <v>0.33300000000000002</v>
      </c>
      <c r="J32" s="83">
        <v>0.5</v>
      </c>
      <c r="K32" s="87">
        <v>192.8</v>
      </c>
      <c r="L32" s="56">
        <v>36.770000000000003</v>
      </c>
      <c r="M32" s="96">
        <v>8.7799999999999994</v>
      </c>
      <c r="N32" s="57">
        <v>322.84059999999999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35">
      <c r="B33" s="36">
        <v>45588</v>
      </c>
      <c r="C33" s="15" t="str">
        <v>CCCTA</v>
      </c>
      <c r="D33" s="16" t="str">
        <v>ALLGOOD, SCOTT</v>
      </c>
      <c r="E33" s="101" t="str">
        <v>201</v>
      </c>
      <c r="F33" s="18" t="str">
        <v>BIGVAN</v>
      </c>
      <c r="G33" s="18">
        <v>10</v>
      </c>
      <c r="H33" s="18">
        <v>8.8000000000000007</v>
      </c>
      <c r="I33" s="83">
        <v>0.433</v>
      </c>
      <c r="J33" s="83">
        <v>0.55000000000000004</v>
      </c>
      <c r="K33" s="87">
        <v>188.72300000000001</v>
      </c>
      <c r="L33" s="56">
        <v>42.02</v>
      </c>
      <c r="M33" s="96">
        <v>8.1470000000000002</v>
      </c>
      <c r="N33" s="57">
        <v>342.33694000000003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35">
      <c r="B34" s="36">
        <v>45588</v>
      </c>
      <c r="C34" s="15" t="str">
        <v>CCCTA</v>
      </c>
      <c r="D34" s="16" t="str">
        <v>KEITH , CLYDE</v>
      </c>
      <c r="E34" s="101" t="str">
        <v>212</v>
      </c>
      <c r="F34" s="18" t="str">
        <v>WAV</v>
      </c>
      <c r="G34" s="18">
        <v>7</v>
      </c>
      <c r="H34" s="18">
        <v>8.1999999999999993</v>
      </c>
      <c r="I34" s="83">
        <v>0.46700000000000003</v>
      </c>
      <c r="J34" s="83">
        <v>0.48299999999999998</v>
      </c>
      <c r="K34" s="87">
        <v>160.893</v>
      </c>
      <c r="L34" s="56">
        <v>36.770000000000003</v>
      </c>
      <c r="M34" s="96">
        <v>7.5799999999999992</v>
      </c>
      <c r="N34" s="57">
        <v>278.71659999999997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35">
      <c r="B35" s="36">
        <v>45588</v>
      </c>
      <c r="C35" s="15" t="str">
        <v>CCCTA</v>
      </c>
      <c r="D35" s="16" t="str">
        <v>BANKS, LENARD</v>
      </c>
      <c r="E35" s="101" t="str">
        <v>221</v>
      </c>
      <c r="F35" s="18" t="str">
        <v>WAV</v>
      </c>
      <c r="G35" s="18">
        <v>6</v>
      </c>
      <c r="H35" s="18">
        <v>8.6999999999999993</v>
      </c>
      <c r="I35" s="83">
        <v>0.38300000000000001</v>
      </c>
      <c r="J35" s="83">
        <v>0.51700000000000002</v>
      </c>
      <c r="K35" s="87">
        <v>168.96199999999999</v>
      </c>
      <c r="L35" s="56">
        <v>36.770000000000003</v>
      </c>
      <c r="M35" s="96">
        <v>8.129999999999999</v>
      </c>
      <c r="N35" s="57">
        <v>298.94009999999997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35">
      <c r="B36" s="36">
        <v>45588</v>
      </c>
      <c r="C36" s="15" t="str">
        <v>LAVTA</v>
      </c>
      <c r="D36" s="16" t="str">
        <v>RIVERA, LETOSHA</v>
      </c>
      <c r="E36" s="101" t="str">
        <v>306A</v>
      </c>
      <c r="F36" s="18" t="str">
        <v>BIGVAN</v>
      </c>
      <c r="G36" s="18">
        <v>11</v>
      </c>
      <c r="H36" s="18">
        <v>8.7669999999999995</v>
      </c>
      <c r="I36" s="83">
        <v>0.23300000000000001</v>
      </c>
      <c r="J36" s="83">
        <v>0.45</v>
      </c>
      <c r="K36" s="87">
        <v>106.71899999999999</v>
      </c>
      <c r="L36" s="56">
        <v>42.02</v>
      </c>
      <c r="M36" s="96">
        <v>8.3170000000000002</v>
      </c>
      <c r="N36" s="57">
        <v>349.48034000000001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35">
      <c r="B37" s="36">
        <v>45588</v>
      </c>
      <c r="C37" s="15" t="str">
        <v>LAVTA</v>
      </c>
      <c r="D37" s="16" t="str">
        <v>MARSHALL, WILLIAM</v>
      </c>
      <c r="E37" s="101" t="str">
        <v>309B</v>
      </c>
      <c r="F37" s="18" t="str">
        <v>BIGVAN</v>
      </c>
      <c r="G37" s="18">
        <v>9</v>
      </c>
      <c r="H37" s="18">
        <v>8.7170000000000005</v>
      </c>
      <c r="I37" s="83">
        <v>0.51700000000000002</v>
      </c>
      <c r="J37" s="83">
        <v>0.23300000000000001</v>
      </c>
      <c r="K37" s="87">
        <v>106.28100000000001</v>
      </c>
      <c r="L37" s="56">
        <v>42.02</v>
      </c>
      <c r="M37" s="96">
        <v>8.2970000000000006</v>
      </c>
      <c r="N37" s="57">
        <v>348.63994000000002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35">
      <c r="B38" s="36">
        <v>45588</v>
      </c>
      <c r="C38" s="15" t="str">
        <v>LAVTA</v>
      </c>
      <c r="D38" s="16" t="str">
        <v>SILVA, PAUL</v>
      </c>
      <c r="E38" s="101" t="str">
        <v>306B</v>
      </c>
      <c r="F38" s="18" t="str">
        <v>BIGVAN</v>
      </c>
      <c r="G38" s="18">
        <v>9</v>
      </c>
      <c r="H38" s="18">
        <v>9.2170000000000005</v>
      </c>
      <c r="I38" s="83">
        <v>0</v>
      </c>
      <c r="J38" s="83">
        <v>0.25</v>
      </c>
      <c r="K38" s="87">
        <v>88.697999999999993</v>
      </c>
      <c r="L38" s="56">
        <v>42.02</v>
      </c>
      <c r="M38" s="96">
        <v>8.9670000000000005</v>
      </c>
      <c r="N38" s="57">
        <v>376.79334000000006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35">
      <c r="B39" s="36">
        <v>45589</v>
      </c>
      <c r="C39" s="15" t="str">
        <v>CCCTA</v>
      </c>
      <c r="D39" s="16" t="str">
        <v>SILVA PAUL</v>
      </c>
      <c r="E39" s="101" t="str">
        <v>213</v>
      </c>
      <c r="F39" s="18" t="str">
        <v>WAV</v>
      </c>
      <c r="G39" s="18">
        <v>6</v>
      </c>
      <c r="H39" s="18">
        <v>8.5169999999999995</v>
      </c>
      <c r="I39" s="83">
        <v>0.33300000000000002</v>
      </c>
      <c r="J39" s="83">
        <v>0.5</v>
      </c>
      <c r="K39" s="87">
        <v>150.71</v>
      </c>
      <c r="L39" s="56">
        <v>36.770000000000003</v>
      </c>
      <c r="M39" s="96">
        <v>8.0139999999999993</v>
      </c>
      <c r="N39" s="57">
        <v>294.67478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35">
      <c r="B40" s="36">
        <v>45589</v>
      </c>
      <c r="C40" s="15" t="str">
        <v>CCCTA</v>
      </c>
      <c r="D40" s="16" t="str">
        <v>MATUECCI, MATT</v>
      </c>
      <c r="E40" s="101" t="str">
        <v>208</v>
      </c>
      <c r="F40" s="18" t="str">
        <v>WAV</v>
      </c>
      <c r="G40" s="18">
        <v>7</v>
      </c>
      <c r="H40" s="18">
        <v>7.9829999999999997</v>
      </c>
      <c r="I40" s="83">
        <v>0</v>
      </c>
      <c r="J40" s="83">
        <v>0.51700000000000002</v>
      </c>
      <c r="K40" s="87">
        <v>170.19300000000001</v>
      </c>
      <c r="L40" s="56">
        <v>36.770000000000003</v>
      </c>
      <c r="M40" s="96">
        <v>7.4659999999999993</v>
      </c>
      <c r="N40" s="57">
        <v>274.52481999999998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35">
      <c r="B41" s="36">
        <v>45589</v>
      </c>
      <c r="C41" s="15" t="str">
        <v>CCCTA</v>
      </c>
      <c r="D41" s="16" t="str">
        <v>LARA, DOUGLAS</v>
      </c>
      <c r="E41" s="101" t="str">
        <v>221</v>
      </c>
      <c r="F41" s="18" t="str">
        <v>WAV</v>
      </c>
      <c r="G41" s="18">
        <v>7</v>
      </c>
      <c r="H41" s="18">
        <v>8.6329999999999991</v>
      </c>
      <c r="I41" s="83">
        <v>0.9</v>
      </c>
      <c r="J41" s="83">
        <v>0.61699999999999999</v>
      </c>
      <c r="K41" s="87">
        <v>145.596</v>
      </c>
      <c r="L41" s="56">
        <v>36.770000000000003</v>
      </c>
      <c r="M41" s="96">
        <v>7.4459999999999988</v>
      </c>
      <c r="N41" s="57">
        <v>273.78942000000001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3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35">
      <c r="B43" s="36">
        <v>45589</v>
      </c>
      <c r="C43" s="15" t="str">
        <v>CCCTA</v>
      </c>
      <c r="D43" s="16" t="str">
        <v>ALLGOOD, SCOTT</v>
      </c>
      <c r="E43" s="101" t="str">
        <v>201</v>
      </c>
      <c r="F43" s="18" t="str">
        <v>BIGVAN</v>
      </c>
      <c r="G43" s="18">
        <v>11</v>
      </c>
      <c r="H43" s="18">
        <v>8.4499999999999993</v>
      </c>
      <c r="I43" s="83">
        <v>0.9</v>
      </c>
      <c r="J43" s="83">
        <v>0.6</v>
      </c>
      <c r="K43" s="87">
        <v>134.03800000000001</v>
      </c>
      <c r="L43" s="56">
        <v>42.02</v>
      </c>
      <c r="M43" s="96">
        <v>7.2799999999999994</v>
      </c>
      <c r="N43" s="57">
        <v>305.90559999999999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35">
      <c r="B44" s="36">
        <v>45589</v>
      </c>
      <c r="C44" s="15" t="str">
        <v>LAVTA</v>
      </c>
      <c r="D44" s="16" t="str">
        <v>CARTER, RENE</v>
      </c>
      <c r="E44" s="101" t="str">
        <v>309A</v>
      </c>
      <c r="F44" s="18" t="str">
        <v>BIGVAN</v>
      </c>
      <c r="G44" s="18">
        <v>11</v>
      </c>
      <c r="H44" s="18">
        <v>8.9329999999999998</v>
      </c>
      <c r="I44" s="83">
        <v>0.35</v>
      </c>
      <c r="J44" s="83">
        <v>0.61699999999999999</v>
      </c>
      <c r="K44" s="87">
        <v>103.65900000000001</v>
      </c>
      <c r="L44" s="56">
        <v>42.02</v>
      </c>
      <c r="M44" s="96">
        <v>8.2959999999999994</v>
      </c>
      <c r="N44" s="57">
        <v>348.59791999999999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35">
      <c r="B45" s="36">
        <v>45589</v>
      </c>
      <c r="C45" s="15" t="str">
        <v>LAVTA</v>
      </c>
      <c r="D45" s="16" t="str">
        <v>SILVA, PAUL</v>
      </c>
      <c r="E45" s="101" t="str">
        <v>306B</v>
      </c>
      <c r="F45" s="18" t="str">
        <v>BIGVAN</v>
      </c>
      <c r="G45" s="18">
        <v>13</v>
      </c>
      <c r="H45" s="18">
        <v>9.4499999999999993</v>
      </c>
      <c r="I45" s="83">
        <v>0</v>
      </c>
      <c r="J45" s="83">
        <v>0.16700000000000001</v>
      </c>
      <c r="K45" s="87">
        <v>134.10400000000001</v>
      </c>
      <c r="L45" s="56">
        <v>42.02</v>
      </c>
      <c r="M45" s="96">
        <v>9.2829999999999995</v>
      </c>
      <c r="N45" s="57">
        <v>390.07166000000001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35">
      <c r="B46" s="36">
        <v>45589</v>
      </c>
      <c r="C46" s="15" t="str">
        <v>LAVTA</v>
      </c>
      <c r="D46" s="16" t="str">
        <v>CARTER, RENE</v>
      </c>
      <c r="E46" s="101" t="str">
        <v>306A</v>
      </c>
      <c r="F46" s="18" t="str">
        <v>BIGVAN</v>
      </c>
      <c r="G46" s="18">
        <v>10</v>
      </c>
      <c r="H46" s="18">
        <v>8.7330000000000005</v>
      </c>
      <c r="I46" s="83">
        <v>1.7000000000000001E-2</v>
      </c>
      <c r="J46" s="83">
        <v>0.35</v>
      </c>
      <c r="K46" s="87">
        <v>126.474</v>
      </c>
      <c r="L46" s="56">
        <v>42.02</v>
      </c>
      <c r="M46" s="96">
        <v>8.3830000000000009</v>
      </c>
      <c r="N46" s="57">
        <v>352.25366000000008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35">
      <c r="B47" s="36">
        <v>45590</v>
      </c>
      <c r="C47" s="15" t="str">
        <v>CCCTA</v>
      </c>
      <c r="D47" s="16" t="str">
        <v>ROBERTSON, SARAH</v>
      </c>
      <c r="E47" s="101" t="str">
        <v>208</v>
      </c>
      <c r="F47" s="18" t="str">
        <v>WAV</v>
      </c>
      <c r="G47" s="18">
        <v>10</v>
      </c>
      <c r="H47" s="18">
        <v>8.4</v>
      </c>
      <c r="I47" s="83">
        <v>0</v>
      </c>
      <c r="J47" s="83">
        <v>0.63300000000000001</v>
      </c>
      <c r="K47" s="87">
        <v>184.86</v>
      </c>
      <c r="L47" s="56">
        <v>36.770000000000003</v>
      </c>
      <c r="M47" s="96">
        <v>7.7670000000000003</v>
      </c>
      <c r="N47" s="57">
        <v>285.59259000000003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35">
      <c r="B48" s="36">
        <v>45590</v>
      </c>
      <c r="C48" s="15" t="str">
        <v>CCCTA</v>
      </c>
      <c r="D48" s="16" t="str">
        <v>UMANA, DOMINGO</v>
      </c>
      <c r="E48" s="101" t="str">
        <v>210</v>
      </c>
      <c r="F48" s="18" t="str">
        <v>WAV</v>
      </c>
      <c r="G48" s="18">
        <v>6</v>
      </c>
      <c r="H48" s="18">
        <v>7.5170000000000003</v>
      </c>
      <c r="I48" s="83">
        <v>0.2</v>
      </c>
      <c r="J48" s="83">
        <v>0</v>
      </c>
      <c r="K48" s="87">
        <v>157.137</v>
      </c>
      <c r="L48" s="56">
        <v>36.770000000000003</v>
      </c>
      <c r="M48" s="96">
        <v>7.5170000000000003</v>
      </c>
      <c r="N48" s="57">
        <v>276.40009000000003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35">
      <c r="B49" s="36">
        <v>45590</v>
      </c>
      <c r="C49" s="15" t="str">
        <v>CCCTA</v>
      </c>
      <c r="D49" s="16" t="str">
        <v>ROGERS, JAMES</v>
      </c>
      <c r="E49" s="101" t="str">
        <v>207</v>
      </c>
      <c r="F49" s="18" t="str">
        <v>WAV</v>
      </c>
      <c r="G49" s="18">
        <v>9</v>
      </c>
      <c r="H49" s="18">
        <v>8.5500000000000007</v>
      </c>
      <c r="I49" s="83">
        <v>0.4</v>
      </c>
      <c r="J49" s="83">
        <v>0.4</v>
      </c>
      <c r="K49" s="87">
        <v>134.18199999999999</v>
      </c>
      <c r="L49" s="56">
        <v>36.770000000000003</v>
      </c>
      <c r="M49" s="96">
        <v>8.08</v>
      </c>
      <c r="N49" s="57">
        <v>297.10160000000002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35">
      <c r="B50" s="36">
        <v>45590</v>
      </c>
      <c r="C50" s="15" t="str">
        <v>CCCTA</v>
      </c>
      <c r="D50" s="16" t="str">
        <v>SILVA PAUL</v>
      </c>
      <c r="E50" s="101" t="str">
        <v>213</v>
      </c>
      <c r="F50" s="18" t="str">
        <v>WAV</v>
      </c>
      <c r="G50" s="18">
        <v>6</v>
      </c>
      <c r="H50" s="18">
        <v>8.7669999999999995</v>
      </c>
      <c r="I50" s="83">
        <v>0.33300000000000002</v>
      </c>
      <c r="J50" s="83">
        <v>0.5</v>
      </c>
      <c r="K50" s="87">
        <v>140.90299999999999</v>
      </c>
      <c r="L50" s="56">
        <v>36.770000000000003</v>
      </c>
      <c r="M50" s="96">
        <v>8.2639999999999993</v>
      </c>
      <c r="N50" s="57">
        <v>303.86727999999999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35">
      <c r="B51" s="36">
        <v>45590</v>
      </c>
      <c r="C51" s="15" t="str">
        <v>CCCTA</v>
      </c>
      <c r="D51" s="16" t="str">
        <v>LARA, DOUGLAS</v>
      </c>
      <c r="E51" s="101" t="str">
        <v>221</v>
      </c>
      <c r="F51" s="18" t="str">
        <v>WAV</v>
      </c>
      <c r="G51" s="18">
        <v>6</v>
      </c>
      <c r="H51" s="18">
        <v>8.4329999999999998</v>
      </c>
      <c r="I51" s="83">
        <v>0</v>
      </c>
      <c r="J51" s="83">
        <v>0.53300000000000003</v>
      </c>
      <c r="K51" s="87">
        <v>143.84800000000001</v>
      </c>
      <c r="L51" s="56">
        <v>36.770000000000003</v>
      </c>
      <c r="M51" s="96">
        <v>7.8999999999999995</v>
      </c>
      <c r="N51" s="57">
        <v>290.483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35">
      <c r="B52" s="36">
        <v>45590</v>
      </c>
      <c r="C52" s="15" t="str">
        <v>CCCTA</v>
      </c>
      <c r="D52" s="16" t="str">
        <v>KEITH , CLYDE</v>
      </c>
      <c r="E52" s="101" t="str">
        <v>212</v>
      </c>
      <c r="F52" s="18" t="str">
        <v>WAV</v>
      </c>
      <c r="G52" s="18">
        <v>8</v>
      </c>
      <c r="H52" s="18">
        <v>8.4169999999999998</v>
      </c>
      <c r="I52" s="83">
        <v>0</v>
      </c>
      <c r="J52" s="83">
        <v>0</v>
      </c>
      <c r="K52" s="87">
        <v>159.12</v>
      </c>
      <c r="L52" s="56">
        <v>36.770000000000003</v>
      </c>
      <c r="M52" s="96">
        <v>8.4169999999999998</v>
      </c>
      <c r="N52" s="57">
        <v>309.49309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35">
      <c r="B53" s="36">
        <v>45590</v>
      </c>
      <c r="C53" s="15" t="str">
        <v>LAVTA</v>
      </c>
      <c r="D53" s="16" t="str">
        <v>CARTER, RENE</v>
      </c>
      <c r="E53" s="101" t="str">
        <v>309A</v>
      </c>
      <c r="F53" s="18" t="str">
        <v>BIGVAN</v>
      </c>
      <c r="G53" s="18">
        <v>9</v>
      </c>
      <c r="H53" s="18">
        <v>9.1669999999999998</v>
      </c>
      <c r="I53" s="83">
        <v>0</v>
      </c>
      <c r="J53" s="83">
        <v>0</v>
      </c>
      <c r="K53" s="87">
        <v>96.828000000000003</v>
      </c>
      <c r="L53" s="56">
        <v>42.02</v>
      </c>
      <c r="M53" s="96">
        <v>9.1669999999999998</v>
      </c>
      <c r="N53" s="58">
        <v>385.19734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35">
      <c r="B54" s="36">
        <v>45590</v>
      </c>
      <c r="C54" s="15" t="str">
        <v>LAVTA</v>
      </c>
      <c r="D54" s="16" t="str">
        <v>MARSHALL, WILLIAM</v>
      </c>
      <c r="E54" s="101" t="str">
        <v>309B</v>
      </c>
      <c r="F54" s="18" t="str">
        <v>BIGVAN</v>
      </c>
      <c r="G54" s="18">
        <v>4</v>
      </c>
      <c r="H54" s="18">
        <v>6.5830000000000002</v>
      </c>
      <c r="I54" s="83">
        <v>0.46700000000000003</v>
      </c>
      <c r="J54" s="83">
        <v>0.46700000000000003</v>
      </c>
      <c r="K54" s="87">
        <v>64.191999999999993</v>
      </c>
      <c r="L54" s="56">
        <v>42.02</v>
      </c>
      <c r="M54" s="96">
        <v>5.9790000000000001</v>
      </c>
      <c r="N54" s="58">
        <v>251.23758000000004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3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35">
      <c r="B56" s="36">
        <v>45590</v>
      </c>
      <c r="C56" s="15" t="str">
        <v>LAVTA</v>
      </c>
      <c r="D56" s="16" t="str">
        <v>RIVERA, LETOSHA</v>
      </c>
      <c r="E56" s="101" t="str">
        <v>306A</v>
      </c>
      <c r="F56" s="18" t="str">
        <v>BIGVAN</v>
      </c>
      <c r="G56" s="18">
        <v>12</v>
      </c>
      <c r="H56" s="18">
        <v>9.1829999999999998</v>
      </c>
      <c r="I56" s="83">
        <v>0.16700000000000001</v>
      </c>
      <c r="J56" s="83">
        <v>0.36699999999999999</v>
      </c>
      <c r="K56" s="87">
        <v>139.798</v>
      </c>
      <c r="L56" s="56">
        <v>42.02</v>
      </c>
      <c r="M56" s="96">
        <v>8.8159999999999989</v>
      </c>
      <c r="N56" s="58">
        <v>370.44831999999997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35">
      <c r="B57" s="36">
        <v>45591</v>
      </c>
      <c r="C57" s="15" t="str">
        <v>CCCTA</v>
      </c>
      <c r="D57" s="16" t="str">
        <v>KEITH , CLYDE</v>
      </c>
      <c r="E57" s="101" t="str">
        <v>212</v>
      </c>
      <c r="F57" s="18" t="str">
        <v>WAV</v>
      </c>
      <c r="G57" s="18">
        <v>7</v>
      </c>
      <c r="H57" s="18">
        <v>8.5670000000000002</v>
      </c>
      <c r="I57" s="83">
        <v>0</v>
      </c>
      <c r="J57" s="83">
        <v>0</v>
      </c>
      <c r="K57" s="87">
        <v>170.322</v>
      </c>
      <c r="L57" s="56">
        <v>36.770000000000003</v>
      </c>
      <c r="M57" s="96">
        <v>8.5670000000000002</v>
      </c>
      <c r="N57" s="58">
        <v>315.00859000000003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35">
      <c r="B58" s="36">
        <v>45591</v>
      </c>
      <c r="C58" s="15" t="str">
        <v>CCCTA</v>
      </c>
      <c r="D58" s="16" t="str">
        <v>ROGERS, JAMES</v>
      </c>
      <c r="E58" s="101" t="str">
        <v>207</v>
      </c>
      <c r="F58" s="18" t="str">
        <v>WAV</v>
      </c>
      <c r="G58" s="18">
        <v>5</v>
      </c>
      <c r="H58" s="18">
        <v>8.5500000000000007</v>
      </c>
      <c r="I58" s="83">
        <v>0.2</v>
      </c>
      <c r="J58" s="83">
        <v>0.4</v>
      </c>
      <c r="K58" s="87">
        <v>181.803</v>
      </c>
      <c r="L58" s="56">
        <v>36.770000000000003</v>
      </c>
      <c r="M58" s="96">
        <v>8.15</v>
      </c>
      <c r="N58" s="58">
        <v>299.67550000000006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3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35">
      <c r="B60" s="36">
        <v>45591</v>
      </c>
      <c r="C60" s="15" t="str">
        <v>LAVTA</v>
      </c>
      <c r="D60" s="16" t="str">
        <v>CARTER, RENE</v>
      </c>
      <c r="E60" s="101" t="str">
        <v>309A</v>
      </c>
      <c r="F60" s="18" t="str">
        <v>BIGVAN</v>
      </c>
      <c r="G60" s="18">
        <v>8</v>
      </c>
      <c r="H60" s="18">
        <v>8.0830000000000002</v>
      </c>
      <c r="I60" s="83">
        <v>0.58299999999999996</v>
      </c>
      <c r="J60" s="83">
        <v>0.45</v>
      </c>
      <c r="K60" s="87">
        <v>114.446</v>
      </c>
      <c r="L60" s="56">
        <v>42.02</v>
      </c>
      <c r="M60" s="96">
        <v>7.38</v>
      </c>
      <c r="N60" s="58">
        <v>310.10759999999999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3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35">
      <c r="B62" s="36">
        <v>45592</v>
      </c>
      <c r="C62" s="15" t="str">
        <v>CCCTA</v>
      </c>
      <c r="D62" s="16" t="str">
        <v>ROGERS, JAMES</v>
      </c>
      <c r="E62" s="101" t="str">
        <v>207</v>
      </c>
      <c r="F62" s="18" t="str">
        <v>WAV</v>
      </c>
      <c r="G62" s="18">
        <v>4</v>
      </c>
      <c r="H62" s="18">
        <v>8.5169999999999995</v>
      </c>
      <c r="I62" s="83">
        <v>0.16700000000000001</v>
      </c>
      <c r="J62" s="83">
        <v>0</v>
      </c>
      <c r="K62" s="87">
        <v>225.78399999999999</v>
      </c>
      <c r="L62" s="56">
        <v>36.770000000000003</v>
      </c>
      <c r="M62" s="96">
        <v>8.5169999999999995</v>
      </c>
      <c r="N62" s="58">
        <v>313.17009000000002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35">
      <c r="B63" s="36">
        <v>45592</v>
      </c>
      <c r="C63" s="15" t="str">
        <v>CCCTA</v>
      </c>
      <c r="D63" s="16" t="str">
        <v>UMANA, DOMINGO</v>
      </c>
      <c r="E63" s="101" t="str">
        <v>210</v>
      </c>
      <c r="F63" s="18" t="str">
        <v>WAV</v>
      </c>
      <c r="G63" s="18">
        <v>7</v>
      </c>
      <c r="H63" s="18">
        <v>9.3670000000000009</v>
      </c>
      <c r="I63" s="83">
        <v>0.2</v>
      </c>
      <c r="J63" s="83">
        <v>0</v>
      </c>
      <c r="K63" s="87">
        <v>195.78100000000001</v>
      </c>
      <c r="L63" s="56">
        <v>36.770000000000003</v>
      </c>
      <c r="M63" s="96">
        <v>9.3670000000000009</v>
      </c>
      <c r="N63" s="58">
        <v>344.42459000000008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35">
      <c r="B64" s="36">
        <v>45592</v>
      </c>
      <c r="C64" s="15" t="str">
        <v>CCCTA</v>
      </c>
      <c r="D64" s="16" t="str">
        <v>MATUECCI, MATT</v>
      </c>
      <c r="E64" s="101" t="str">
        <v>208</v>
      </c>
      <c r="F64" s="18" t="str">
        <v>WAV</v>
      </c>
      <c r="G64" s="18">
        <v>7</v>
      </c>
      <c r="H64" s="18">
        <v>9.2330000000000005</v>
      </c>
      <c r="I64" s="83">
        <v>0</v>
      </c>
      <c r="J64" s="83">
        <v>0.433</v>
      </c>
      <c r="K64" s="87">
        <v>200.953</v>
      </c>
      <c r="L64" s="56">
        <v>36.770000000000003</v>
      </c>
      <c r="M64" s="96">
        <v>8.8000000000000007</v>
      </c>
      <c r="N64" s="58">
        <v>323.57600000000008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35">
      <c r="B65" s="36">
        <v>45592</v>
      </c>
      <c r="C65" s="15" t="str">
        <v>LAVTA</v>
      </c>
      <c r="D65" s="16" t="str">
        <v>RIVERA, LETOSHA</v>
      </c>
      <c r="E65" s="101" t="str">
        <v>309A</v>
      </c>
      <c r="F65" s="18" t="str">
        <v>BIGVAN</v>
      </c>
      <c r="G65" s="18">
        <v>9</v>
      </c>
      <c r="H65" s="18">
        <v>8.3000000000000007</v>
      </c>
      <c r="I65" s="83">
        <v>0.183</v>
      </c>
      <c r="J65" s="83">
        <v>0.38300000000000001</v>
      </c>
      <c r="K65" s="87">
        <v>76.819000000000003</v>
      </c>
      <c r="L65" s="56">
        <v>42.02</v>
      </c>
      <c r="M65" s="96">
        <v>7.9170000000000007</v>
      </c>
      <c r="N65" s="58">
        <v>332.67234000000008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35">
      <c r="B66" s="36">
        <v>45592</v>
      </c>
      <c r="C66" s="15" t="str">
        <v>LAVTA</v>
      </c>
      <c r="D66" s="16" t="str">
        <v>MARSHALL, WILLIAM</v>
      </c>
      <c r="E66" s="101" t="str">
        <v>309B</v>
      </c>
      <c r="F66" s="18" t="str">
        <v>BIGVAN</v>
      </c>
      <c r="G66" s="18">
        <v>5</v>
      </c>
      <c r="H66" s="18">
        <v>9.1829999999999998</v>
      </c>
      <c r="I66" s="83">
        <v>0.15</v>
      </c>
      <c r="J66" s="83">
        <v>1</v>
      </c>
      <c r="K66" s="87">
        <v>84.759</v>
      </c>
      <c r="L66" s="56">
        <v>42.02</v>
      </c>
      <c r="M66" s="96">
        <v>8.1829999999999998</v>
      </c>
      <c r="N66" s="58">
        <v>343.84966000000003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3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35">
      <c r="B68" s="36">
        <v>45593</v>
      </c>
      <c r="C68" s="15" t="str">
        <v>CCCTA</v>
      </c>
      <c r="D68" s="16" t="str">
        <v>ROGERS, JAMES</v>
      </c>
      <c r="E68" s="101" t="str">
        <v>207</v>
      </c>
      <c r="F68" s="18" t="str">
        <v>WAV</v>
      </c>
      <c r="G68" s="18">
        <v>5</v>
      </c>
      <c r="H68" s="18">
        <v>8.5329999999999995</v>
      </c>
      <c r="I68" s="83">
        <v>0.433</v>
      </c>
      <c r="J68" s="83">
        <v>0.433</v>
      </c>
      <c r="K68" s="87">
        <v>132.673</v>
      </c>
      <c r="L68" s="56">
        <v>36.770000000000003</v>
      </c>
      <c r="M68" s="96">
        <v>7.9969999999999999</v>
      </c>
      <c r="N68" s="58">
        <v>294.04969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35">
      <c r="B69" s="36">
        <v>45593</v>
      </c>
      <c r="C69" s="15" t="str">
        <v>CCCTA</v>
      </c>
      <c r="D69" s="16" t="str">
        <v>UMANA, DOMINGO</v>
      </c>
      <c r="E69" s="101" t="str">
        <v>210</v>
      </c>
      <c r="F69" s="18" t="str">
        <v>WAV</v>
      </c>
      <c r="G69" s="18">
        <v>6</v>
      </c>
      <c r="H69" s="18">
        <v>8.0329999999999995</v>
      </c>
      <c r="I69" s="83">
        <v>0</v>
      </c>
      <c r="J69" s="83">
        <v>0</v>
      </c>
      <c r="K69" s="87">
        <v>213.30600000000001</v>
      </c>
      <c r="L69" s="56">
        <v>36.770000000000003</v>
      </c>
      <c r="M69" s="96">
        <v>8.0329999999999995</v>
      </c>
      <c r="N69" s="58">
        <v>295.37340999999998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35">
      <c r="B70" s="36">
        <v>45593</v>
      </c>
      <c r="C70" s="15" t="str">
        <v>CCCTA</v>
      </c>
      <c r="D70" s="16" t="str">
        <v>LARA, DOUGLAS</v>
      </c>
      <c r="E70" s="101" t="str">
        <v>221</v>
      </c>
      <c r="F70" s="18" t="str">
        <v>WAV</v>
      </c>
      <c r="G70" s="18">
        <v>8</v>
      </c>
      <c r="H70" s="18">
        <v>8.9169999999999998</v>
      </c>
      <c r="I70" s="83">
        <v>0.433</v>
      </c>
      <c r="J70" s="83">
        <v>0.58299999999999996</v>
      </c>
      <c r="K70" s="87">
        <v>180.01400000000001</v>
      </c>
      <c r="L70" s="56">
        <v>36.770000000000003</v>
      </c>
      <c r="M70" s="96">
        <v>8.2309999999999999</v>
      </c>
      <c r="N70" s="58">
        <v>302.65387000000004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35">
      <c r="B71" s="36">
        <v>45593</v>
      </c>
      <c r="C71" s="15" t="str">
        <v>LAVTA</v>
      </c>
      <c r="D71" s="16" t="str">
        <v>RIVERA, LETOSHA</v>
      </c>
      <c r="E71" s="101" t="str">
        <v>306A</v>
      </c>
      <c r="F71" s="18" t="str">
        <v>BIGVAN</v>
      </c>
      <c r="G71" s="18">
        <v>8</v>
      </c>
      <c r="H71" s="18">
        <v>8.4329999999999998</v>
      </c>
      <c r="I71" s="83">
        <v>0.16700000000000001</v>
      </c>
      <c r="J71" s="83">
        <v>0.41699999999999998</v>
      </c>
      <c r="K71" s="87">
        <v>90.817999999999998</v>
      </c>
      <c r="L71" s="56">
        <v>42.02</v>
      </c>
      <c r="M71" s="96">
        <v>8.016</v>
      </c>
      <c r="N71" s="58">
        <v>336.83232000000004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35">
      <c r="B72" s="36">
        <v>45593</v>
      </c>
      <c r="C72" s="15" t="str">
        <v>LAVTA</v>
      </c>
      <c r="D72" s="16" t="str">
        <v>EVANS, JOHN</v>
      </c>
      <c r="E72" s="101" t="str">
        <v>309A</v>
      </c>
      <c r="F72" s="18" t="str">
        <v>BIGVAN</v>
      </c>
      <c r="G72" s="18">
        <v>9</v>
      </c>
      <c r="H72" s="18">
        <v>8.5830000000000002</v>
      </c>
      <c r="I72" s="83">
        <v>0.16700000000000001</v>
      </c>
      <c r="J72" s="83">
        <v>0</v>
      </c>
      <c r="K72" s="87">
        <v>79.228999999999999</v>
      </c>
      <c r="L72" s="56">
        <v>42.02</v>
      </c>
      <c r="M72" s="96">
        <v>8.5830000000000002</v>
      </c>
      <c r="N72" s="58">
        <v>360.65766000000002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35">
      <c r="B73" s="36">
        <v>45593</v>
      </c>
      <c r="C73" s="15" t="str">
        <v>LAVTA</v>
      </c>
      <c r="D73" s="16" t="str">
        <v>SILVA, PAUL</v>
      </c>
      <c r="E73" s="101" t="str">
        <v>306B</v>
      </c>
      <c r="F73" s="18" t="str">
        <v>BIGVAN</v>
      </c>
      <c r="G73" s="18">
        <v>9</v>
      </c>
      <c r="H73" s="18">
        <v>9</v>
      </c>
      <c r="I73" s="83">
        <v>0.16700000000000001</v>
      </c>
      <c r="J73" s="83">
        <v>0.48299999999999998</v>
      </c>
      <c r="K73" s="87">
        <v>100.301</v>
      </c>
      <c r="L73" s="56">
        <v>42.02</v>
      </c>
      <c r="M73" s="96">
        <v>8.5169999999999995</v>
      </c>
      <c r="N73" s="58">
        <v>357.88434000000001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35">
      <c r="B74" s="36">
        <v>45594</v>
      </c>
      <c r="C74" s="15" t="str">
        <v>CCCTA</v>
      </c>
      <c r="D74" s="16" t="str">
        <v>ROGERS, JAMES</v>
      </c>
      <c r="E74" s="101" t="str">
        <v>207</v>
      </c>
      <c r="F74" s="18" t="str">
        <v>WAV</v>
      </c>
      <c r="G74" s="18">
        <v>8</v>
      </c>
      <c r="H74" s="18">
        <v>8.6999999999999993</v>
      </c>
      <c r="I74" s="83">
        <v>0.217</v>
      </c>
      <c r="J74" s="83">
        <v>0.45</v>
      </c>
      <c r="K74" s="87">
        <v>89.905000000000001</v>
      </c>
      <c r="L74" s="56">
        <v>36.770000000000003</v>
      </c>
      <c r="M74" s="96">
        <v>8.25</v>
      </c>
      <c r="N74" s="58">
        <v>303.35250000000002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35">
      <c r="B75" s="36">
        <v>45594</v>
      </c>
      <c r="C75" s="15" t="str">
        <v>CCCTA</v>
      </c>
      <c r="D75" s="16" t="str">
        <v>LARA, DOUGLAS</v>
      </c>
      <c r="E75" s="101" t="str">
        <v>221</v>
      </c>
      <c r="F75" s="18" t="str">
        <v>WAV</v>
      </c>
      <c r="G75" s="18">
        <v>6</v>
      </c>
      <c r="H75" s="18">
        <v>8.5329999999999995</v>
      </c>
      <c r="I75" s="83">
        <v>0.61699999999999999</v>
      </c>
      <c r="J75" s="83">
        <v>0.61699999999999999</v>
      </c>
      <c r="K75" s="87">
        <v>104.196</v>
      </c>
      <c r="L75" s="56">
        <v>36.770000000000003</v>
      </c>
      <c r="M75" s="96">
        <v>7.6289999999999996</v>
      </c>
      <c r="N75" s="58">
        <v>280.51832999999999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35">
      <c r="B76" s="36">
        <v>45594</v>
      </c>
      <c r="C76" s="15" t="str">
        <v>CCCTA</v>
      </c>
      <c r="D76" s="16" t="str">
        <v>UMANA, DOMINGO</v>
      </c>
      <c r="E76" s="101" t="str">
        <v>210</v>
      </c>
      <c r="F76" s="18" t="str">
        <v>WAV</v>
      </c>
      <c r="G76" s="18">
        <v>7</v>
      </c>
      <c r="H76" s="18">
        <v>8.9169999999999998</v>
      </c>
      <c r="I76" s="83">
        <v>0.55000000000000004</v>
      </c>
      <c r="J76" s="83">
        <v>0.53300000000000003</v>
      </c>
      <c r="K76" s="87">
        <v>125.873</v>
      </c>
      <c r="L76" s="56">
        <v>36.770000000000003</v>
      </c>
      <c r="M76" s="96">
        <v>8.1639999999999997</v>
      </c>
      <c r="N76" s="58">
        <v>300.19028000000003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35">
      <c r="B77" s="36">
        <v>45594</v>
      </c>
      <c r="C77" s="15" t="str">
        <v>CCCTA</v>
      </c>
      <c r="D77" s="16" t="str">
        <v>ALLGOOD, SCOTT</v>
      </c>
      <c r="E77" s="101" t="str">
        <v>201</v>
      </c>
      <c r="F77" s="18" t="str">
        <v>BIGVAN</v>
      </c>
      <c r="G77" s="18">
        <v>7</v>
      </c>
      <c r="H77" s="18">
        <v>9.5830000000000002</v>
      </c>
      <c r="I77" s="83">
        <v>0.56699999999999995</v>
      </c>
      <c r="J77" s="83">
        <v>0.53300000000000003</v>
      </c>
      <c r="K77" s="87">
        <v>205.86799999999999</v>
      </c>
      <c r="L77" s="56">
        <v>42.02</v>
      </c>
      <c r="M77" s="96">
        <v>8.8130000000000006</v>
      </c>
      <c r="N77" s="58">
        <v>370.32226000000003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35">
      <c r="B78" s="36">
        <v>45594</v>
      </c>
      <c r="C78" s="15" t="str">
        <v>CCCTA</v>
      </c>
      <c r="D78" s="16" t="str">
        <v>KEITH , CLYDE</v>
      </c>
      <c r="E78" s="101" t="str">
        <v>212</v>
      </c>
      <c r="F78" s="18" t="str">
        <v>WAV</v>
      </c>
      <c r="G78" s="18">
        <v>6</v>
      </c>
      <c r="H78" s="18">
        <v>8.0670000000000002</v>
      </c>
      <c r="I78" s="83">
        <v>0</v>
      </c>
      <c r="J78" s="83">
        <v>0.48299999999999998</v>
      </c>
      <c r="K78" s="87">
        <v>155.023</v>
      </c>
      <c r="L78" s="56">
        <v>36.770000000000003</v>
      </c>
      <c r="M78" s="96">
        <v>7.5840000000000005</v>
      </c>
      <c r="N78" s="58">
        <v>278.86368000000004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35">
      <c r="B79" s="36">
        <v>45594</v>
      </c>
      <c r="C79" s="15" t="str">
        <v>LAVTA</v>
      </c>
      <c r="D79" s="16" t="str">
        <v>RIVERA, LETOSHA</v>
      </c>
      <c r="E79" s="101" t="str">
        <v>306A</v>
      </c>
      <c r="F79" s="18" t="str">
        <v>BIGVAN</v>
      </c>
      <c r="G79" s="18">
        <v>7</v>
      </c>
      <c r="H79" s="18">
        <v>8.5670000000000002</v>
      </c>
      <c r="I79" s="83">
        <v>0.28299999999999997</v>
      </c>
      <c r="J79" s="83">
        <v>0.48299999999999998</v>
      </c>
      <c r="K79" s="87">
        <v>67.91</v>
      </c>
      <c r="L79" s="56">
        <v>42.02</v>
      </c>
      <c r="M79" s="96">
        <v>8.0839999999999996</v>
      </c>
      <c r="N79" s="58">
        <v>339.68968000000001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3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35">
      <c r="B81" s="36">
        <v>45594</v>
      </c>
      <c r="C81" s="15" t="str">
        <v>LAVTA</v>
      </c>
      <c r="D81" s="16" t="str">
        <v>MARSHALL, WILLIAM</v>
      </c>
      <c r="E81" s="101" t="str">
        <v>309B</v>
      </c>
      <c r="F81" s="18" t="str">
        <v>BIGVAN</v>
      </c>
      <c r="G81" s="18">
        <v>11</v>
      </c>
      <c r="H81" s="18">
        <v>9</v>
      </c>
      <c r="I81" s="83">
        <v>0.55000000000000004</v>
      </c>
      <c r="J81" s="83">
        <v>0.73299999999999998</v>
      </c>
      <c r="K81" s="87">
        <v>98.043000000000006</v>
      </c>
      <c r="L81" s="56">
        <v>42.02</v>
      </c>
      <c r="M81" s="96">
        <v>8.0470000000000006</v>
      </c>
      <c r="N81" s="58">
        <v>338.13494000000003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35">
      <c r="B82" s="36">
        <v>45595</v>
      </c>
      <c r="C82" s="15" t="str">
        <v>CCCTA</v>
      </c>
      <c r="D82" s="16" t="str">
        <v>LARA, DOUGLAS</v>
      </c>
      <c r="E82" s="101" t="str">
        <v>221</v>
      </c>
      <c r="F82" s="18" t="str">
        <v>WAV</v>
      </c>
      <c r="G82" s="18">
        <v>6</v>
      </c>
      <c r="H82" s="18">
        <v>8.6829999999999998</v>
      </c>
      <c r="I82" s="83">
        <v>0.2</v>
      </c>
      <c r="J82" s="83">
        <v>0.51700000000000002</v>
      </c>
      <c r="K82" s="87">
        <v>179.245</v>
      </c>
      <c r="L82" s="56">
        <v>36.770000000000003</v>
      </c>
      <c r="M82" s="96">
        <v>8.1660000000000004</v>
      </c>
      <c r="N82" s="58">
        <v>300.26382000000007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35">
      <c r="B83" s="36">
        <v>45595</v>
      </c>
      <c r="C83" s="15" t="str">
        <v>CCCTA</v>
      </c>
      <c r="D83" s="16" t="str">
        <v>UMANA, DOMINGO</v>
      </c>
      <c r="E83" s="101" t="str">
        <v>210</v>
      </c>
      <c r="F83" s="18" t="str">
        <v>WAV</v>
      </c>
      <c r="G83" s="18">
        <v>6</v>
      </c>
      <c r="H83" s="18">
        <v>8.5169999999999995</v>
      </c>
      <c r="I83" s="83">
        <v>0.25</v>
      </c>
      <c r="J83" s="83">
        <v>0.23300000000000001</v>
      </c>
      <c r="K83" s="87">
        <v>151.42500000000001</v>
      </c>
      <c r="L83" s="56">
        <v>36.770000000000003</v>
      </c>
      <c r="M83" s="96">
        <v>8.2839999999999989</v>
      </c>
      <c r="N83" s="58">
        <v>304.60267999999996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3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35">
      <c r="B85" s="36">
        <v>45595</v>
      </c>
      <c r="C85" s="15" t="str">
        <v>CCCTA</v>
      </c>
      <c r="D85" s="16" t="str">
        <v>ALLGOOD, SCOTT</v>
      </c>
      <c r="E85" s="101" t="str">
        <v>201</v>
      </c>
      <c r="F85" s="18" t="str">
        <v>BIGVAN</v>
      </c>
      <c r="G85" s="18">
        <v>10</v>
      </c>
      <c r="H85" s="18">
        <v>8.4</v>
      </c>
      <c r="I85" s="83">
        <v>0.53300000000000003</v>
      </c>
      <c r="J85" s="83">
        <v>0.5</v>
      </c>
      <c r="K85" s="87">
        <v>133.84299999999999</v>
      </c>
      <c r="L85" s="56">
        <v>42.02</v>
      </c>
      <c r="M85" s="96">
        <v>7.6970000000000001</v>
      </c>
      <c r="N85" s="58">
        <v>323.42794000000004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35">
      <c r="B86" s="36">
        <v>45595</v>
      </c>
      <c r="C86" s="15" t="str">
        <v>LAVTA</v>
      </c>
      <c r="D86" s="16" t="str">
        <v>CARTER, RENE</v>
      </c>
      <c r="E86" s="101" t="str">
        <v>306A</v>
      </c>
      <c r="F86" s="18" t="str">
        <v>BIGVAN</v>
      </c>
      <c r="G86" s="18">
        <v>8</v>
      </c>
      <c r="H86" s="18">
        <v>8.65</v>
      </c>
      <c r="I86" s="83">
        <v>0.25</v>
      </c>
      <c r="J86" s="83">
        <v>0.46700000000000003</v>
      </c>
      <c r="K86" s="87">
        <v>106.669</v>
      </c>
      <c r="L86" s="56">
        <v>42.02</v>
      </c>
      <c r="M86" s="96">
        <v>8.1829999999999998</v>
      </c>
      <c r="N86" s="58">
        <v>343.84966000000003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3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35">
      <c r="B88" s="36">
        <v>45595</v>
      </c>
      <c r="C88" s="15" t="str">
        <v>LAVTA</v>
      </c>
      <c r="D88" s="16" t="str">
        <v>MARSHALL, WILLIAM</v>
      </c>
      <c r="E88" s="101" t="str">
        <v>309B</v>
      </c>
      <c r="F88" s="18" t="str">
        <v>BIGVAN</v>
      </c>
      <c r="G88" s="18">
        <v>9</v>
      </c>
      <c r="H88" s="18">
        <v>9.9499999999999993</v>
      </c>
      <c r="I88" s="83">
        <v>0.28299999999999997</v>
      </c>
      <c r="J88" s="83">
        <v>0.3</v>
      </c>
      <c r="K88" s="87">
        <v>94.015000000000001</v>
      </c>
      <c r="L88" s="56">
        <v>42.02</v>
      </c>
      <c r="M88" s="96">
        <v>9.6499999999999986</v>
      </c>
      <c r="N88" s="58">
        <v>405.49299999999999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35">
      <c r="B89" s="36">
        <v>45596</v>
      </c>
      <c r="C89" s="15" t="str">
        <v>CCCTA</v>
      </c>
      <c r="D89" s="16" t="str">
        <v>BANKS, LENARD</v>
      </c>
      <c r="E89" s="101" t="str">
        <v>221</v>
      </c>
      <c r="F89" s="18" t="str">
        <v>WAV</v>
      </c>
      <c r="G89" s="18">
        <v>5</v>
      </c>
      <c r="H89" s="18">
        <v>8.6669999999999998</v>
      </c>
      <c r="I89" s="83">
        <v>0.183</v>
      </c>
      <c r="J89" s="83">
        <v>0.26700000000000002</v>
      </c>
      <c r="K89" s="87">
        <v>181.91200000000001</v>
      </c>
      <c r="L89" s="56">
        <v>36.770000000000003</v>
      </c>
      <c r="M89" s="96">
        <v>8.4</v>
      </c>
      <c r="N89" s="58">
        <v>308.86800000000005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35">
      <c r="B90" s="36">
        <v>45596</v>
      </c>
      <c r="C90" s="15" t="str">
        <v>CCCTA</v>
      </c>
      <c r="D90" s="16" t="str">
        <v>ALLGOOD, SCOTT</v>
      </c>
      <c r="E90" s="101" t="str">
        <v>201</v>
      </c>
      <c r="F90" s="18" t="str">
        <v>BIGVAN</v>
      </c>
      <c r="G90" s="18">
        <v>5</v>
      </c>
      <c r="H90" s="18">
        <v>10.266999999999999</v>
      </c>
      <c r="I90" s="83">
        <v>0.38300000000000001</v>
      </c>
      <c r="J90" s="83">
        <v>0.61699999999999999</v>
      </c>
      <c r="K90" s="87">
        <v>242.50399999999999</v>
      </c>
      <c r="L90" s="56">
        <v>42.02</v>
      </c>
      <c r="M90" s="96">
        <v>9.5969999999999995</v>
      </c>
      <c r="N90" s="58">
        <v>403.26594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35">
      <c r="B91" s="36">
        <v>45596</v>
      </c>
      <c r="C91" s="15" t="str">
        <v>CCCTA</v>
      </c>
      <c r="D91" s="16" t="str">
        <v>UMANA, DOMINGO</v>
      </c>
      <c r="E91" s="101" t="str">
        <v>210</v>
      </c>
      <c r="F91" s="18" t="str">
        <v>WAV</v>
      </c>
      <c r="G91" s="18">
        <v>8</v>
      </c>
      <c r="H91" s="18">
        <v>9.2170000000000005</v>
      </c>
      <c r="I91" s="83">
        <v>0.183</v>
      </c>
      <c r="J91" s="83">
        <v>0</v>
      </c>
      <c r="K91" s="87">
        <v>165.71</v>
      </c>
      <c r="L91" s="56">
        <v>36.770000000000003</v>
      </c>
      <c r="M91" s="96">
        <v>9.2170000000000005</v>
      </c>
      <c r="N91" s="58">
        <v>338.90909000000005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35">
      <c r="B92" s="36">
        <v>45596</v>
      </c>
      <c r="C92" s="15" t="str">
        <v>CCCTA</v>
      </c>
      <c r="D92" s="16" t="str">
        <v>MATUECCI, MATT</v>
      </c>
      <c r="E92" s="101" t="str">
        <v>208</v>
      </c>
      <c r="F92" s="18" t="str">
        <v>WAV</v>
      </c>
      <c r="G92" s="18">
        <v>8</v>
      </c>
      <c r="H92" s="18">
        <v>8.8670000000000009</v>
      </c>
      <c r="I92" s="83">
        <v>0.183</v>
      </c>
      <c r="J92" s="83">
        <v>0.81699999999999995</v>
      </c>
      <c r="K92" s="87">
        <v>146.32900000000001</v>
      </c>
      <c r="L92" s="56">
        <v>36.770000000000003</v>
      </c>
      <c r="M92" s="96">
        <v>8.0500000000000007</v>
      </c>
      <c r="N92" s="58">
        <v>295.99850000000004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35">
      <c r="B93" s="36">
        <v>45596</v>
      </c>
      <c r="C93" s="15" t="str">
        <v>CCCTA</v>
      </c>
      <c r="D93" s="16" t="str">
        <v>KEITH , CLYDE</v>
      </c>
      <c r="E93" s="101" t="str">
        <v>212</v>
      </c>
      <c r="F93" s="18" t="str">
        <v>WAV</v>
      </c>
      <c r="G93" s="18">
        <v>9</v>
      </c>
      <c r="H93" s="18">
        <v>8.5830000000000002</v>
      </c>
      <c r="I93" s="83">
        <v>1.7000000000000001E-2</v>
      </c>
      <c r="J93" s="83">
        <v>0.61699999999999999</v>
      </c>
      <c r="K93" s="87">
        <v>151.87799999999999</v>
      </c>
      <c r="L93" s="56">
        <v>36.770000000000003</v>
      </c>
      <c r="M93" s="96">
        <v>7.9660000000000002</v>
      </c>
      <c r="N93" s="58">
        <v>292.90982000000002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3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3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35">
      <c r="B96" s="36">
        <v>45596</v>
      </c>
      <c r="C96" s="15" t="str">
        <v>LAVTA</v>
      </c>
      <c r="D96" s="16" t="str">
        <v>EVANS, JOHN</v>
      </c>
      <c r="E96" s="101" t="str">
        <v>309A</v>
      </c>
      <c r="F96" s="18" t="str">
        <v>BIGVAN</v>
      </c>
      <c r="G96" s="18">
        <v>10</v>
      </c>
      <c r="H96" s="18">
        <v>8.6170000000000009</v>
      </c>
      <c r="I96" s="83">
        <v>0.16700000000000001</v>
      </c>
      <c r="J96" s="83">
        <v>0.5</v>
      </c>
      <c r="K96" s="87">
        <v>63.198</v>
      </c>
      <c r="L96" s="56">
        <v>42.02</v>
      </c>
      <c r="M96" s="96">
        <v>8.1170000000000009</v>
      </c>
      <c r="N96" s="58">
        <v>341.07634000000007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35">
      <c r="B97" s="36">
        <v>45597</v>
      </c>
      <c r="C97" s="15" t="str">
        <v>CCCTA</v>
      </c>
      <c r="D97" s="16" t="str">
        <v>ROGERS, JAMES</v>
      </c>
      <c r="E97" s="101" t="str">
        <v>207</v>
      </c>
      <c r="F97" s="18" t="str">
        <v>WAV</v>
      </c>
      <c r="G97" s="18">
        <v>10</v>
      </c>
      <c r="H97" s="18">
        <v>9.0830000000000002</v>
      </c>
      <c r="I97" s="83">
        <v>0.13300000000000001</v>
      </c>
      <c r="J97" s="83">
        <v>0.38300000000000001</v>
      </c>
      <c r="K97" s="87">
        <v>174.685</v>
      </c>
      <c r="L97" s="56">
        <v>36.770000000000003</v>
      </c>
      <c r="M97" s="96">
        <v>8.6999999999999993</v>
      </c>
      <c r="N97" s="58">
        <v>319.899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35">
      <c r="B98" s="36">
        <v>45597</v>
      </c>
      <c r="C98" s="15" t="str">
        <v>CCCTA</v>
      </c>
      <c r="D98" s="16" t="str">
        <v>ROBERTSON, SARAH</v>
      </c>
      <c r="E98" s="101" t="str">
        <v>208</v>
      </c>
      <c r="F98" s="18" t="str">
        <v>WAV</v>
      </c>
      <c r="G98" s="18">
        <v>8</v>
      </c>
      <c r="H98" s="18">
        <v>8.75</v>
      </c>
      <c r="I98" s="83">
        <v>0</v>
      </c>
      <c r="J98" s="83">
        <v>0.5</v>
      </c>
      <c r="K98" s="87">
        <v>166.14599999999999</v>
      </c>
      <c r="L98" s="56">
        <v>36.770000000000003</v>
      </c>
      <c r="M98" s="96">
        <v>8.25</v>
      </c>
      <c r="N98" s="58">
        <v>303.35250000000002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35">
      <c r="B99" s="36">
        <v>45597</v>
      </c>
      <c r="C99" s="15" t="str">
        <v>CCCTA</v>
      </c>
      <c r="D99" s="16" t="str">
        <v>UMANA, DOMINGO</v>
      </c>
      <c r="E99" s="101" t="str">
        <v>210</v>
      </c>
      <c r="F99" s="18" t="str">
        <v>WAV</v>
      </c>
      <c r="G99" s="18">
        <v>4</v>
      </c>
      <c r="H99" s="18">
        <v>8.9</v>
      </c>
      <c r="I99" s="83">
        <v>0.25</v>
      </c>
      <c r="J99" s="83">
        <v>0</v>
      </c>
      <c r="K99" s="87">
        <v>162</v>
      </c>
      <c r="L99" s="56">
        <v>36.770000000000003</v>
      </c>
      <c r="M99" s="96">
        <v>8.9</v>
      </c>
      <c r="N99" s="58">
        <v>327.25300000000004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35">
      <c r="B100" s="36">
        <v>45597</v>
      </c>
      <c r="C100" s="15" t="str">
        <v>CCCTA</v>
      </c>
      <c r="D100" s="16" t="str">
        <v>LARA, DOUGLAS</v>
      </c>
      <c r="E100" s="101" t="str">
        <v>221</v>
      </c>
      <c r="F100" s="18" t="str">
        <v>WAV</v>
      </c>
      <c r="G100" s="18">
        <v>8</v>
      </c>
      <c r="H100" s="18">
        <v>8.6</v>
      </c>
      <c r="I100" s="83">
        <v>0.55000000000000004</v>
      </c>
      <c r="J100" s="83">
        <v>0.433</v>
      </c>
      <c r="K100" s="87">
        <v>167.94</v>
      </c>
      <c r="L100" s="56">
        <v>36.770000000000003</v>
      </c>
      <c r="M100" s="96">
        <v>7.9469999999999992</v>
      </c>
      <c r="N100" s="58">
        <v>292.21118999999999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35">
      <c r="B101" s="36">
        <v>45597</v>
      </c>
      <c r="C101" s="15" t="str">
        <v>CCCTA</v>
      </c>
      <c r="D101" s="16" t="str">
        <v>KEITH , CLYDE</v>
      </c>
      <c r="E101" s="101" t="str">
        <v>212</v>
      </c>
      <c r="F101" s="18" t="str">
        <v>WAV</v>
      </c>
      <c r="G101" s="18">
        <v>7</v>
      </c>
      <c r="H101" s="18">
        <v>8.5830000000000002</v>
      </c>
      <c r="I101" s="83">
        <v>0</v>
      </c>
      <c r="J101" s="83">
        <v>0.45</v>
      </c>
      <c r="K101" s="87">
        <v>160.11500000000001</v>
      </c>
      <c r="L101" s="56">
        <v>36.770000000000003</v>
      </c>
      <c r="M101" s="96">
        <v>8.1330000000000009</v>
      </c>
      <c r="N101" s="58">
        <v>299.05041000000006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35">
      <c r="B102" s="36">
        <v>45597</v>
      </c>
      <c r="C102" s="15" t="str">
        <v>LAVTA</v>
      </c>
      <c r="D102" s="16" t="str">
        <v>MARSHALL, WILLIAM</v>
      </c>
      <c r="E102" s="101" t="str">
        <v>309B</v>
      </c>
      <c r="F102" s="18" t="str">
        <v>BIGVAN</v>
      </c>
      <c r="G102" s="18">
        <v>5</v>
      </c>
      <c r="H102" s="18">
        <v>7.9829999999999997</v>
      </c>
      <c r="I102" s="83">
        <v>0.2</v>
      </c>
      <c r="J102" s="83">
        <v>0.91700000000000004</v>
      </c>
      <c r="K102" s="87">
        <v>68.025999999999996</v>
      </c>
      <c r="L102" s="56">
        <v>42.02</v>
      </c>
      <c r="M102" s="96">
        <v>7.0659999999999998</v>
      </c>
      <c r="N102" s="58">
        <v>296.91332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35">
      <c r="B103" s="36">
        <v>45597</v>
      </c>
      <c r="C103" s="15" t="str">
        <v>LAVTA</v>
      </c>
      <c r="D103" s="16" t="str">
        <v>EVANS, JOHN</v>
      </c>
      <c r="E103" s="101" t="str">
        <v>309A</v>
      </c>
      <c r="F103" s="18" t="str">
        <v>BIGVAN</v>
      </c>
      <c r="G103" s="18">
        <v>7</v>
      </c>
      <c r="H103" s="18">
        <v>8.3829999999999991</v>
      </c>
      <c r="I103" s="83">
        <v>0.7</v>
      </c>
      <c r="J103" s="83">
        <v>0.51700000000000002</v>
      </c>
      <c r="K103" s="87">
        <v>102.636</v>
      </c>
      <c r="L103" s="56">
        <v>42.02</v>
      </c>
      <c r="M103" s="96">
        <v>7.4959999999999987</v>
      </c>
      <c r="N103" s="58">
        <v>314.98191999999995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3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35">
      <c r="B105" s="36">
        <v>45597</v>
      </c>
      <c r="C105" s="15" t="str">
        <v>LAVTA</v>
      </c>
      <c r="D105" s="16" t="str">
        <v>RIVERA, LETOSHA</v>
      </c>
      <c r="E105" s="101" t="str">
        <v>306A</v>
      </c>
      <c r="F105" s="18" t="str">
        <v>BIGVAN</v>
      </c>
      <c r="G105" s="18">
        <v>7</v>
      </c>
      <c r="H105" s="18">
        <v>8.4</v>
      </c>
      <c r="I105" s="83">
        <v>0.317</v>
      </c>
      <c r="J105" s="83">
        <v>0.45</v>
      </c>
      <c r="K105" s="87">
        <v>97.850999999999999</v>
      </c>
      <c r="L105" s="56">
        <v>42.02</v>
      </c>
      <c r="M105" s="96">
        <v>7.95</v>
      </c>
      <c r="N105" s="58">
        <v>334.05900000000003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35">
      <c r="B106" s="36">
        <v>45598</v>
      </c>
      <c r="C106" s="15" t="str">
        <v>CCCTA</v>
      </c>
      <c r="D106" s="16" t="str">
        <v>KEITH , CLYDE</v>
      </c>
      <c r="E106" s="101" t="str">
        <v>212</v>
      </c>
      <c r="F106" s="18" t="str">
        <v>WAV</v>
      </c>
      <c r="G106" s="18">
        <v>7</v>
      </c>
      <c r="H106" s="18">
        <v>8.5830000000000002</v>
      </c>
      <c r="I106" s="83">
        <v>0</v>
      </c>
      <c r="J106" s="83">
        <v>0</v>
      </c>
      <c r="K106" s="87">
        <v>150.32499999999999</v>
      </c>
      <c r="L106" s="56">
        <v>36.770000000000003</v>
      </c>
      <c r="M106" s="96">
        <v>8.5830000000000002</v>
      </c>
      <c r="N106" s="58">
        <v>315.59691000000004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35">
      <c r="B107" s="36">
        <v>45598</v>
      </c>
      <c r="C107" s="15" t="str">
        <v>CCCTA</v>
      </c>
      <c r="D107" s="16" t="str">
        <v>MATUECCI, MATT</v>
      </c>
      <c r="E107" s="101" t="str">
        <v>208</v>
      </c>
      <c r="F107" s="18" t="str">
        <v>WAV</v>
      </c>
      <c r="G107" s="18">
        <v>6</v>
      </c>
      <c r="H107" s="18">
        <v>9.0830000000000002</v>
      </c>
      <c r="I107" s="83">
        <v>0.15</v>
      </c>
      <c r="J107" s="83">
        <v>0.48299999999999998</v>
      </c>
      <c r="K107" s="87">
        <v>167.922</v>
      </c>
      <c r="L107" s="56">
        <v>36.770000000000003</v>
      </c>
      <c r="M107" s="96">
        <v>8.6</v>
      </c>
      <c r="N107" s="58">
        <v>316.22200000000004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35">
      <c r="B108" s="36">
        <v>45598</v>
      </c>
      <c r="C108" s="15" t="str">
        <v>CCCTA</v>
      </c>
      <c r="D108" s="16" t="str">
        <v>ROGERS, JAMES</v>
      </c>
      <c r="E108" s="101" t="str">
        <v>207</v>
      </c>
      <c r="F108" s="18" t="str">
        <v>WAV</v>
      </c>
      <c r="G108" s="18">
        <v>6</v>
      </c>
      <c r="H108" s="18">
        <v>8.5</v>
      </c>
      <c r="I108" s="83">
        <v>0.28299999999999997</v>
      </c>
      <c r="J108" s="83">
        <v>0.5</v>
      </c>
      <c r="K108" s="87">
        <v>170.774</v>
      </c>
      <c r="L108" s="56">
        <v>36.770000000000003</v>
      </c>
      <c r="M108" s="96">
        <v>8</v>
      </c>
      <c r="N108" s="58">
        <v>294.16000000000003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35">
      <c r="B109" s="36">
        <v>45598</v>
      </c>
      <c r="C109" s="15" t="str">
        <v>LAVTA</v>
      </c>
      <c r="D109" s="16" t="str">
        <v>EVANS, JOHN</v>
      </c>
      <c r="E109" s="101" t="str">
        <v>309A</v>
      </c>
      <c r="F109" s="18" t="str">
        <v>BIGVAN</v>
      </c>
      <c r="G109" s="18">
        <v>6</v>
      </c>
      <c r="H109" s="18">
        <v>8.65</v>
      </c>
      <c r="I109" s="83">
        <v>0.28299999999999997</v>
      </c>
      <c r="J109" s="83">
        <v>0.5</v>
      </c>
      <c r="K109" s="87">
        <v>68.438999999999993</v>
      </c>
      <c r="L109" s="56">
        <v>42.02</v>
      </c>
      <c r="M109" s="96">
        <v>8.15</v>
      </c>
      <c r="N109" s="58">
        <v>342.46300000000002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35">
      <c r="B110" s="36">
        <v>45598</v>
      </c>
      <c r="C110" s="15" t="str">
        <v>LAVTA</v>
      </c>
      <c r="D110" s="16" t="str">
        <v>MARSHALL, WILLIAM</v>
      </c>
      <c r="E110" s="101" t="str">
        <v>309B</v>
      </c>
      <c r="F110" s="18" t="str">
        <v>BIGVAN</v>
      </c>
      <c r="G110" s="18">
        <v>8</v>
      </c>
      <c r="H110" s="18">
        <v>9.8170000000000002</v>
      </c>
      <c r="I110" s="83">
        <v>0.3</v>
      </c>
      <c r="J110" s="83">
        <v>0.35</v>
      </c>
      <c r="K110" s="87">
        <v>81.03</v>
      </c>
      <c r="L110" s="56">
        <v>42.02</v>
      </c>
      <c r="M110" s="96">
        <v>9.4670000000000005</v>
      </c>
      <c r="N110" s="58">
        <v>397.80334000000005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35">
      <c r="B111" s="36">
        <v>45599</v>
      </c>
      <c r="C111" s="15" t="str">
        <v>CCCTA</v>
      </c>
      <c r="D111" s="16" t="str">
        <v>UMANA, DOMINGO</v>
      </c>
      <c r="E111" s="101" t="str">
        <v>210</v>
      </c>
      <c r="F111" s="18" t="str">
        <v>WAV</v>
      </c>
      <c r="G111" s="18">
        <v>9</v>
      </c>
      <c r="H111" s="18">
        <v>9.0329999999999995</v>
      </c>
      <c r="I111" s="83">
        <v>0</v>
      </c>
      <c r="J111" s="83">
        <v>0</v>
      </c>
      <c r="K111" s="87">
        <v>229.16399999999999</v>
      </c>
      <c r="L111" s="56">
        <v>36.770000000000003</v>
      </c>
      <c r="M111" s="96">
        <v>9.0329999999999995</v>
      </c>
      <c r="N111" s="58">
        <v>332.14341000000002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35">
      <c r="B112" s="36">
        <v>45599</v>
      </c>
      <c r="C112" s="15" t="str">
        <v>CCCTA</v>
      </c>
      <c r="D112" s="16" t="str">
        <v>ROGERS, JAMES</v>
      </c>
      <c r="E112" s="101" t="str">
        <v>207</v>
      </c>
      <c r="F112" s="18" t="str">
        <v>WAV</v>
      </c>
      <c r="G112" s="18">
        <v>7</v>
      </c>
      <c r="H112" s="18">
        <v>8.6669999999999998</v>
      </c>
      <c r="I112" s="83">
        <v>0.16700000000000001</v>
      </c>
      <c r="J112" s="83">
        <v>0.41699999999999998</v>
      </c>
      <c r="K112" s="87">
        <v>160.77699999999999</v>
      </c>
      <c r="L112" s="56">
        <v>36.770000000000003</v>
      </c>
      <c r="M112" s="96">
        <v>8.25</v>
      </c>
      <c r="N112" s="58">
        <v>303.35250000000002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35">
      <c r="B113" s="36">
        <v>45599</v>
      </c>
      <c r="C113" s="15" t="str">
        <v>CCCTA</v>
      </c>
      <c r="D113" s="16" t="str">
        <v>MATUECCI, MATT</v>
      </c>
      <c r="E113" s="101" t="str">
        <v>208</v>
      </c>
      <c r="F113" s="18" t="str">
        <v>WAV</v>
      </c>
      <c r="G113" s="18">
        <v>5</v>
      </c>
      <c r="H113" s="18">
        <v>9.2829999999999995</v>
      </c>
      <c r="I113" s="83">
        <v>0.317</v>
      </c>
      <c r="J113" s="83">
        <v>0.5</v>
      </c>
      <c r="K113" s="87">
        <v>205.601</v>
      </c>
      <c r="L113" s="56">
        <v>36.770000000000003</v>
      </c>
      <c r="M113" s="96">
        <v>8.7829999999999995</v>
      </c>
      <c r="N113" s="58">
        <v>322.95091000000002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35">
      <c r="B114" s="36">
        <v>45599</v>
      </c>
      <c r="C114" s="15" t="str">
        <v>CCCTA</v>
      </c>
      <c r="D114" s="16" t="str">
        <v>ALLGOOD, SCOTT</v>
      </c>
      <c r="E114" s="101" t="str">
        <v>201</v>
      </c>
      <c r="F114" s="18" t="str">
        <v>BIGVAN</v>
      </c>
      <c r="G114" s="18">
        <v>11</v>
      </c>
      <c r="H114" s="18">
        <v>9.7669999999999995</v>
      </c>
      <c r="I114" s="83">
        <v>0.41699999999999998</v>
      </c>
      <c r="J114" s="83">
        <v>0.217</v>
      </c>
      <c r="K114" s="87">
        <v>129.49700000000001</v>
      </c>
      <c r="L114" s="56">
        <v>42.02</v>
      </c>
      <c r="M114" s="96">
        <v>9.4629999999999992</v>
      </c>
      <c r="N114" s="58">
        <v>397.63526000000002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35">
      <c r="B115" s="36">
        <v>45599</v>
      </c>
      <c r="C115" s="15" t="str">
        <v>LAVTA</v>
      </c>
      <c r="D115" s="16" t="str">
        <v>EVANS, JOHN</v>
      </c>
      <c r="E115" s="101" t="str">
        <v>309A</v>
      </c>
      <c r="F115" s="18" t="str">
        <v>BIGVAN</v>
      </c>
      <c r="G115" s="18">
        <v>7</v>
      </c>
      <c r="H115" s="18">
        <v>8.2170000000000005</v>
      </c>
      <c r="I115" s="83">
        <v>0.15</v>
      </c>
      <c r="J115" s="83">
        <v>0.433</v>
      </c>
      <c r="K115" s="87">
        <v>55.061</v>
      </c>
      <c r="L115" s="56">
        <v>42.02</v>
      </c>
      <c r="M115" s="96">
        <v>7.7840000000000007</v>
      </c>
      <c r="N115" s="58">
        <v>327.08368000000007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35">
      <c r="B116" s="36">
        <v>45599</v>
      </c>
      <c r="C116" s="15" t="str">
        <v>LAVTA</v>
      </c>
      <c r="D116" s="16" t="str">
        <v>MARSHALL, WILLIAM</v>
      </c>
      <c r="E116" s="101" t="str">
        <v>309B</v>
      </c>
      <c r="F116" s="18" t="str">
        <v>BIGVAN</v>
      </c>
      <c r="G116" s="18">
        <v>4</v>
      </c>
      <c r="H116" s="18">
        <v>8.8000000000000007</v>
      </c>
      <c r="I116" s="83">
        <v>0.5</v>
      </c>
      <c r="J116" s="83">
        <v>0.5</v>
      </c>
      <c r="K116" s="87">
        <v>47.377000000000002</v>
      </c>
      <c r="L116" s="56">
        <v>42.02</v>
      </c>
      <c r="M116" s="96">
        <v>8.1300000000000008</v>
      </c>
      <c r="N116" s="58">
        <v>341.62260000000003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3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3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3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3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3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3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3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3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3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3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3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3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3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3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3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3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3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3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3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3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3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3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3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3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3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3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3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3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3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3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3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3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3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3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3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3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3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3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3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3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3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3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3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3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3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3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3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3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3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3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3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3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3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3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3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3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3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3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3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3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3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3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3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3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3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3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3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3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3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3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3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3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3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3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3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3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3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3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3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3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3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3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3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3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3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3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3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3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3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3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3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3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3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3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3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3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3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3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3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3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3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3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3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3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3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3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3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3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3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3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3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3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3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3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3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3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3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3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3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3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3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3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3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3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3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3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3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3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3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3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3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3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3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3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3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3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35">
      <c r="L253" s="61"/>
      <c r="M253" s="97"/>
      <c r="N253" s="60"/>
      <c r="Z253" s="29"/>
      <c r="AA253" s="31"/>
      <c r="AB253" s="25"/>
    </row>
    <row r="254" spans="12:28" x14ac:dyDescent="0.35">
      <c r="L254" s="61"/>
      <c r="M254" s="97"/>
      <c r="N254" s="60"/>
      <c r="Z254" s="29"/>
      <c r="AA254" s="31"/>
      <c r="AB254" s="25"/>
    </row>
    <row r="255" spans="12:28" x14ac:dyDescent="0.35">
      <c r="L255" s="61"/>
      <c r="M255" s="97"/>
      <c r="N255" s="60"/>
      <c r="Z255" s="29"/>
      <c r="AA255" s="31"/>
      <c r="AB255" s="25"/>
    </row>
    <row r="256" spans="12:28" x14ac:dyDescent="0.35">
      <c r="L256" s="61"/>
      <c r="M256" s="97"/>
      <c r="N256" s="60"/>
      <c r="Z256" s="29"/>
      <c r="AA256" s="31"/>
      <c r="AB256" s="25"/>
    </row>
    <row r="257" spans="12:28" x14ac:dyDescent="0.35">
      <c r="L257" s="61"/>
      <c r="M257" s="97"/>
      <c r="N257" s="60"/>
      <c r="Z257" s="29"/>
      <c r="AA257" s="31"/>
      <c r="AB257" s="25"/>
    </row>
    <row r="258" spans="12:28" x14ac:dyDescent="0.35">
      <c r="L258" s="61"/>
      <c r="M258" s="97"/>
      <c r="N258" s="60"/>
      <c r="Z258" s="29"/>
      <c r="AA258" s="31"/>
      <c r="AB258" s="25"/>
    </row>
    <row r="259" spans="12:28" x14ac:dyDescent="0.35">
      <c r="L259" s="61"/>
      <c r="M259" s="97"/>
      <c r="N259" s="60"/>
      <c r="Z259" s="29"/>
      <c r="AA259" s="31"/>
      <c r="AB259" s="25"/>
    </row>
    <row r="260" spans="12:28" x14ac:dyDescent="0.35">
      <c r="L260" s="61"/>
      <c r="M260" s="97"/>
      <c r="N260" s="60"/>
      <c r="Z260" s="29"/>
      <c r="AA260" s="31"/>
      <c r="AB260" s="25"/>
    </row>
    <row r="261" spans="12:28" x14ac:dyDescent="0.35">
      <c r="L261" s="61"/>
      <c r="M261" s="97"/>
      <c r="N261" s="60"/>
      <c r="Z261" s="29"/>
      <c r="AA261" s="31"/>
      <c r="AB261" s="25"/>
    </row>
    <row r="262" spans="12:28" x14ac:dyDescent="0.35">
      <c r="L262" s="61"/>
      <c r="M262" s="97"/>
      <c r="N262" s="60"/>
      <c r="Z262" s="29"/>
      <c r="AA262" s="31"/>
      <c r="AB262" s="25"/>
    </row>
    <row r="263" spans="12:28" x14ac:dyDescent="0.35">
      <c r="L263" s="61"/>
      <c r="M263" s="97"/>
      <c r="N263" s="60"/>
      <c r="Z263" s="29"/>
      <c r="AA263" s="31"/>
      <c r="AB263" s="25"/>
    </row>
    <row r="264" spans="12:28" x14ac:dyDescent="0.35">
      <c r="L264" s="61"/>
      <c r="M264" s="97"/>
      <c r="N264" s="60"/>
      <c r="Z264" s="29"/>
      <c r="AA264" s="31"/>
      <c r="AB264" s="25"/>
    </row>
    <row r="265" spans="12:28" x14ac:dyDescent="0.35">
      <c r="L265" s="61"/>
      <c r="M265" s="97"/>
      <c r="N265" s="60"/>
      <c r="Z265" s="29"/>
      <c r="AA265" s="31"/>
      <c r="AB265" s="25"/>
    </row>
    <row r="266" spans="12:28" x14ac:dyDescent="0.35">
      <c r="L266" s="61"/>
      <c r="M266" s="97"/>
      <c r="N266" s="60"/>
      <c r="Z266" s="29"/>
      <c r="AA266" s="31"/>
      <c r="AB266" s="25"/>
    </row>
    <row r="267" spans="12:28" x14ac:dyDescent="0.35">
      <c r="L267" s="61"/>
      <c r="M267" s="97"/>
      <c r="N267" s="60"/>
      <c r="Z267" s="29"/>
      <c r="AA267" s="31"/>
      <c r="AB267" s="25"/>
    </row>
    <row r="268" spans="12:28" x14ac:dyDescent="0.35">
      <c r="L268" s="61"/>
      <c r="M268" s="97"/>
      <c r="N268" s="60"/>
      <c r="Z268" s="29"/>
      <c r="AA268" s="31"/>
      <c r="AB268" s="25"/>
    </row>
    <row r="269" spans="12:28" x14ac:dyDescent="0.35">
      <c r="L269" s="61"/>
      <c r="M269" s="97"/>
      <c r="N269" s="60"/>
      <c r="Z269" s="29"/>
      <c r="AA269" s="31"/>
      <c r="AB269" s="25"/>
    </row>
    <row r="270" spans="12:28" x14ac:dyDescent="0.35">
      <c r="L270" s="61"/>
      <c r="M270" s="97"/>
      <c r="N270" s="60"/>
      <c r="Z270" s="29"/>
      <c r="AA270" s="31"/>
      <c r="AB270" s="25"/>
    </row>
    <row r="271" spans="12:28" x14ac:dyDescent="0.35">
      <c r="L271" s="61"/>
      <c r="M271" s="97"/>
      <c r="N271" s="60"/>
      <c r="Z271" s="29"/>
      <c r="AA271" s="31"/>
      <c r="AB271" s="25"/>
    </row>
    <row r="272" spans="12:28" x14ac:dyDescent="0.35">
      <c r="L272" s="61"/>
      <c r="M272" s="97"/>
      <c r="N272" s="60"/>
      <c r="Z272" s="29"/>
      <c r="AA272" s="31"/>
      <c r="AB272" s="25"/>
    </row>
    <row r="273" spans="12:28" x14ac:dyDescent="0.35">
      <c r="L273" s="61"/>
      <c r="M273" s="97"/>
      <c r="N273" s="60"/>
      <c r="Z273" s="29"/>
      <c r="AA273" s="31"/>
      <c r="AB273" s="25"/>
    </row>
    <row r="274" spans="12:28" x14ac:dyDescent="0.35">
      <c r="L274" s="61"/>
      <c r="M274" s="97"/>
      <c r="N274" s="60"/>
      <c r="Z274" s="29"/>
      <c r="AA274" s="31"/>
      <c r="AB274" s="25"/>
    </row>
    <row r="275" spans="12:28" x14ac:dyDescent="0.35">
      <c r="L275" s="61"/>
      <c r="M275" s="97"/>
      <c r="N275" s="60"/>
      <c r="Z275" s="29"/>
      <c r="AA275" s="31"/>
      <c r="AB275" s="25"/>
    </row>
    <row r="276" spans="12:28" x14ac:dyDescent="0.35">
      <c r="L276" s="61"/>
      <c r="M276" s="97"/>
      <c r="N276" s="60"/>
      <c r="Z276" s="29"/>
      <c r="AA276" s="31"/>
      <c r="AB276" s="25"/>
    </row>
    <row r="277" spans="12:28" x14ac:dyDescent="0.35">
      <c r="L277" s="61"/>
      <c r="M277" s="97"/>
      <c r="N277" s="60"/>
      <c r="Z277" s="29"/>
      <c r="AA277" s="31"/>
      <c r="AB277" s="25"/>
    </row>
    <row r="278" spans="12:28" x14ac:dyDescent="0.35">
      <c r="L278" s="61"/>
      <c r="M278" s="97"/>
      <c r="N278" s="60"/>
      <c r="Z278" s="29"/>
      <c r="AA278" s="31"/>
      <c r="AB278" s="25"/>
    </row>
    <row r="279" spans="12:28" x14ac:dyDescent="0.35">
      <c r="L279" s="61"/>
      <c r="M279" s="97"/>
      <c r="N279" s="60"/>
      <c r="Z279" s="29"/>
      <c r="AA279" s="31"/>
      <c r="AB279" s="25"/>
    </row>
    <row r="280" spans="12:28" x14ac:dyDescent="0.35">
      <c r="L280" s="61"/>
      <c r="M280" s="97"/>
      <c r="N280" s="60"/>
      <c r="Z280" s="29"/>
      <c r="AA280" s="31"/>
      <c r="AB280" s="25"/>
    </row>
    <row r="281" spans="12:28" x14ac:dyDescent="0.35">
      <c r="L281" s="61"/>
      <c r="M281" s="97"/>
      <c r="N281" s="60"/>
      <c r="Z281" s="29"/>
      <c r="AA281" s="31"/>
      <c r="AB281" s="25"/>
    </row>
    <row r="282" spans="12:28" x14ac:dyDescent="0.35">
      <c r="L282" s="61"/>
      <c r="M282" s="97"/>
      <c r="N282" s="60"/>
      <c r="Z282" s="29"/>
      <c r="AA282" s="31"/>
      <c r="AB282" s="25"/>
    </row>
    <row r="283" spans="12:28" x14ac:dyDescent="0.35">
      <c r="L283" s="61"/>
      <c r="M283" s="97"/>
      <c r="N283" s="60"/>
      <c r="Z283" s="29"/>
      <c r="AA283" s="31"/>
      <c r="AB283" s="25"/>
    </row>
    <row r="284" spans="12:28" x14ac:dyDescent="0.35">
      <c r="L284" s="61"/>
      <c r="M284" s="97"/>
      <c r="N284" s="60"/>
      <c r="Z284" s="29"/>
      <c r="AA284" s="31"/>
      <c r="AB284" s="25"/>
    </row>
    <row r="285" spans="12:28" x14ac:dyDescent="0.35">
      <c r="L285" s="61"/>
      <c r="M285" s="97"/>
      <c r="N285" s="60"/>
      <c r="Z285" s="29"/>
      <c r="AA285" s="31"/>
      <c r="AB285" s="25"/>
    </row>
    <row r="286" spans="12:28" x14ac:dyDescent="0.35">
      <c r="L286" s="61"/>
      <c r="M286" s="97"/>
      <c r="N286" s="60"/>
      <c r="Z286" s="29"/>
      <c r="AA286" s="31"/>
      <c r="AB286" s="25"/>
    </row>
    <row r="287" spans="12:28" x14ac:dyDescent="0.35">
      <c r="L287" s="61"/>
      <c r="M287" s="97"/>
      <c r="N287" s="60"/>
      <c r="Z287" s="29"/>
      <c r="AA287" s="31"/>
      <c r="AB287" s="25"/>
    </row>
    <row r="288" spans="12:28" x14ac:dyDescent="0.35">
      <c r="L288" s="61"/>
      <c r="M288" s="97"/>
      <c r="N288" s="60"/>
      <c r="Z288" s="29"/>
      <c r="AA288" s="31"/>
      <c r="AB288" s="25"/>
    </row>
    <row r="289" spans="12:28" x14ac:dyDescent="0.35">
      <c r="L289" s="61"/>
      <c r="M289" s="97"/>
      <c r="N289" s="60"/>
      <c r="Z289" s="29"/>
      <c r="AA289" s="31"/>
      <c r="AB289" s="25"/>
    </row>
    <row r="290" spans="12:28" x14ac:dyDescent="0.35">
      <c r="L290" s="61"/>
      <c r="M290" s="97"/>
      <c r="N290" s="60"/>
      <c r="Z290" s="29"/>
      <c r="AA290" s="31"/>
      <c r="AB290" s="25"/>
    </row>
    <row r="291" spans="12:28" x14ac:dyDescent="0.35">
      <c r="L291" s="61"/>
      <c r="M291" s="97"/>
      <c r="N291" s="60"/>
      <c r="Z291" s="29"/>
      <c r="AA291" s="31"/>
      <c r="AB291" s="25"/>
    </row>
    <row r="292" spans="12:28" x14ac:dyDescent="0.35">
      <c r="L292" s="61"/>
      <c r="M292" s="97"/>
      <c r="N292" s="60"/>
      <c r="Z292" s="29"/>
      <c r="AA292" s="31"/>
      <c r="AB292" s="25"/>
    </row>
    <row r="293" spans="12:28" x14ac:dyDescent="0.35">
      <c r="L293" s="61"/>
      <c r="M293" s="97"/>
      <c r="N293" s="60"/>
      <c r="Z293" s="29"/>
      <c r="AA293" s="31"/>
      <c r="AB293" s="25"/>
    </row>
    <row r="294" spans="12:28" x14ac:dyDescent="0.35">
      <c r="L294" s="61"/>
      <c r="M294" s="97"/>
      <c r="N294" s="60"/>
      <c r="Z294" s="29"/>
      <c r="AA294" s="31"/>
      <c r="AB294" s="25"/>
    </row>
    <row r="295" spans="12:28" x14ac:dyDescent="0.35">
      <c r="L295" s="61"/>
      <c r="M295" s="97"/>
      <c r="N295" s="60"/>
      <c r="Z295" s="29"/>
      <c r="AA295" s="31"/>
      <c r="AB295" s="25"/>
    </row>
    <row r="296" spans="12:28" x14ac:dyDescent="0.35">
      <c r="L296" s="61"/>
      <c r="M296" s="97"/>
      <c r="N296" s="60"/>
      <c r="Z296" s="29"/>
      <c r="AA296" s="31"/>
      <c r="AB296" s="25"/>
    </row>
    <row r="297" spans="12:28" x14ac:dyDescent="0.35">
      <c r="L297" s="61"/>
      <c r="M297" s="97"/>
      <c r="N297" s="60"/>
      <c r="Z297" s="29"/>
      <c r="AA297" s="31"/>
      <c r="AB297" s="25"/>
    </row>
    <row r="298" spans="12:28" x14ac:dyDescent="0.35">
      <c r="L298" s="61"/>
      <c r="M298" s="97"/>
      <c r="N298" s="60"/>
      <c r="Z298" s="29"/>
      <c r="AA298" s="31"/>
      <c r="AB298" s="25"/>
    </row>
    <row r="299" spans="12:28" x14ac:dyDescent="0.35">
      <c r="L299" s="61"/>
      <c r="M299" s="97"/>
      <c r="N299" s="60"/>
      <c r="Z299" s="29"/>
      <c r="AA299" s="31"/>
      <c r="AB299" s="25"/>
    </row>
    <row r="300" spans="12:28" x14ac:dyDescent="0.35">
      <c r="L300" s="61"/>
      <c r="M300" s="97"/>
      <c r="N300" s="60"/>
      <c r="Z300" s="29"/>
      <c r="AA300" s="31"/>
      <c r="AB300" s="25"/>
    </row>
    <row r="301" spans="12:28" x14ac:dyDescent="0.35">
      <c r="L301" s="61"/>
      <c r="M301" s="97"/>
      <c r="N301" s="60"/>
      <c r="Z301" s="29"/>
      <c r="AA301" s="31"/>
      <c r="AB301" s="25"/>
    </row>
    <row r="302" spans="12:28" x14ac:dyDescent="0.35">
      <c r="L302" s="61"/>
      <c r="M302" s="97"/>
      <c r="N302" s="60"/>
      <c r="Z302" s="29"/>
      <c r="AA302" s="31"/>
      <c r="AB302" s="25"/>
    </row>
    <row r="303" spans="12:28" x14ac:dyDescent="0.35">
      <c r="L303" s="61"/>
      <c r="M303" s="97"/>
      <c r="N303" s="60"/>
      <c r="Z303" s="29"/>
      <c r="AA303" s="31"/>
      <c r="AB303" s="25"/>
    </row>
    <row r="304" spans="12:28" x14ac:dyDescent="0.35">
      <c r="L304" s="61"/>
      <c r="M304" s="97"/>
      <c r="N304" s="60"/>
      <c r="Z304" s="29"/>
      <c r="AA304" s="31"/>
      <c r="AB304" s="25"/>
    </row>
    <row r="305" spans="12:28" x14ac:dyDescent="0.35">
      <c r="L305" s="61"/>
      <c r="M305" s="97"/>
      <c r="N305" s="60"/>
      <c r="Z305" s="29"/>
      <c r="AA305" s="31"/>
      <c r="AB305" s="25"/>
    </row>
    <row r="306" spans="12:28" x14ac:dyDescent="0.35">
      <c r="L306" s="61"/>
      <c r="M306" s="97"/>
      <c r="N306" s="60"/>
      <c r="Z306" s="29"/>
      <c r="AA306" s="31"/>
      <c r="AB306" s="25"/>
    </row>
    <row r="307" spans="12:28" x14ac:dyDescent="0.35">
      <c r="L307" s="61"/>
      <c r="M307" s="97"/>
      <c r="N307" s="60"/>
      <c r="Z307" s="29"/>
      <c r="AA307" s="31"/>
      <c r="AB307" s="25"/>
    </row>
    <row r="308" spans="12:28" x14ac:dyDescent="0.35">
      <c r="L308" s="61"/>
      <c r="M308" s="98"/>
      <c r="N308" s="62"/>
      <c r="Z308" s="29"/>
      <c r="AA308" s="31"/>
      <c r="AB308" s="25"/>
    </row>
    <row r="309" spans="12:28" x14ac:dyDescent="0.35">
      <c r="L309" s="61"/>
      <c r="M309" s="98"/>
      <c r="N309" s="62"/>
      <c r="Z309" s="29"/>
      <c r="AA309" s="31"/>
      <c r="AB309" s="25"/>
    </row>
    <row r="310" spans="12:28" x14ac:dyDescent="0.35">
      <c r="L310" s="61"/>
      <c r="M310" s="98"/>
      <c r="N310" s="62"/>
      <c r="Z310" s="29"/>
      <c r="AA310" s="31"/>
      <c r="AB310" s="25"/>
    </row>
    <row r="311" spans="12:28" x14ac:dyDescent="0.35">
      <c r="L311" s="61"/>
      <c r="M311" s="98"/>
      <c r="N311" s="62"/>
      <c r="Z311" s="29"/>
      <c r="AA311" s="31"/>
      <c r="AB311" s="25"/>
    </row>
    <row r="312" spans="12:28" x14ac:dyDescent="0.35">
      <c r="L312" s="61"/>
      <c r="M312" s="98"/>
      <c r="N312" s="62"/>
      <c r="Z312" s="29"/>
      <c r="AA312" s="31"/>
      <c r="AB312" s="25"/>
    </row>
    <row r="313" spans="12:28" x14ac:dyDescent="0.35">
      <c r="L313" s="61"/>
      <c r="M313" s="98"/>
      <c r="N313" s="62"/>
      <c r="Z313" s="29"/>
      <c r="AA313" s="31"/>
      <c r="AB313" s="25"/>
    </row>
    <row r="314" spans="12:28" x14ac:dyDescent="0.35">
      <c r="L314" s="61"/>
      <c r="M314" s="98"/>
      <c r="N314" s="62"/>
      <c r="Z314" s="29"/>
      <c r="AA314" s="31"/>
      <c r="AB314" s="25"/>
    </row>
    <row r="315" spans="12:28" x14ac:dyDescent="0.35">
      <c r="L315" s="61"/>
      <c r="M315" s="98"/>
      <c r="N315" s="62"/>
      <c r="Z315" s="29"/>
      <c r="AA315" s="31"/>
      <c r="AB315" s="25"/>
    </row>
    <row r="316" spans="12:28" x14ac:dyDescent="0.35">
      <c r="L316" s="61"/>
      <c r="M316" s="98"/>
      <c r="N316" s="62"/>
      <c r="Z316" s="29"/>
      <c r="AA316" s="31"/>
      <c r="AB316" s="25"/>
    </row>
    <row r="317" spans="12:28" x14ac:dyDescent="0.35">
      <c r="L317" s="61"/>
      <c r="M317" s="98"/>
      <c r="N317" s="62"/>
      <c r="Z317" s="29"/>
      <c r="AA317" s="31"/>
      <c r="AB317" s="25"/>
    </row>
    <row r="318" spans="12:28" x14ac:dyDescent="0.35">
      <c r="L318" s="61"/>
      <c r="M318" s="98"/>
      <c r="N318" s="62"/>
      <c r="Z318" s="29"/>
      <c r="AA318" s="31"/>
      <c r="AB318" s="25"/>
    </row>
    <row r="319" spans="12:28" x14ac:dyDescent="0.35">
      <c r="L319" s="61"/>
      <c r="M319" s="98"/>
      <c r="N319" s="62"/>
      <c r="Z319" s="29"/>
      <c r="AA319" s="31"/>
      <c r="AB319" s="25"/>
    </row>
    <row r="320" spans="12:28" x14ac:dyDescent="0.35">
      <c r="L320" s="61"/>
      <c r="M320" s="98"/>
      <c r="N320" s="62"/>
      <c r="Z320" s="29"/>
      <c r="AA320" s="31"/>
      <c r="AB320" s="25"/>
    </row>
    <row r="321" spans="12:28" x14ac:dyDescent="0.35">
      <c r="L321" s="61"/>
      <c r="M321" s="98"/>
      <c r="N321" s="62"/>
      <c r="Z321" s="29"/>
      <c r="AA321" s="31"/>
      <c r="AB321" s="25"/>
    </row>
    <row r="322" spans="12:28" x14ac:dyDescent="0.35">
      <c r="L322" s="61"/>
      <c r="M322" s="98"/>
      <c r="N322" s="62"/>
      <c r="Z322" s="29"/>
      <c r="AA322" s="31"/>
      <c r="AB322" s="25"/>
    </row>
    <row r="323" spans="12:28" x14ac:dyDescent="0.35">
      <c r="L323" s="61"/>
      <c r="M323" s="98"/>
      <c r="N323" s="62"/>
      <c r="Z323" s="29"/>
      <c r="AA323" s="31"/>
      <c r="AB323" s="25"/>
    </row>
    <row r="324" spans="12:28" x14ac:dyDescent="0.35">
      <c r="L324" s="61"/>
      <c r="M324" s="98"/>
      <c r="N324" s="62"/>
      <c r="Z324" s="29"/>
      <c r="AA324" s="31"/>
      <c r="AB324" s="25"/>
    </row>
    <row r="325" spans="12:28" x14ac:dyDescent="0.35">
      <c r="L325" s="61"/>
      <c r="M325" s="98"/>
      <c r="N325" s="62"/>
      <c r="Z325" s="29"/>
      <c r="AA325" s="31"/>
      <c r="AB325" s="25"/>
    </row>
    <row r="326" spans="12:28" x14ac:dyDescent="0.35">
      <c r="L326" s="61"/>
      <c r="M326" s="98"/>
      <c r="N326" s="62"/>
      <c r="Z326" s="29"/>
      <c r="AA326" s="31"/>
      <c r="AB326" s="25"/>
    </row>
    <row r="327" spans="12:28" x14ac:dyDescent="0.35">
      <c r="L327" s="61"/>
      <c r="M327" s="98"/>
      <c r="N327" s="62"/>
      <c r="Z327" s="29"/>
      <c r="AA327" s="31"/>
      <c r="AB327" s="25"/>
    </row>
    <row r="328" spans="12:28" x14ac:dyDescent="0.35">
      <c r="L328" s="61"/>
      <c r="M328" s="98"/>
      <c r="N328" s="62"/>
      <c r="Z328" s="29"/>
      <c r="AA328" s="31"/>
      <c r="AB328" s="25"/>
    </row>
    <row r="329" spans="12:28" x14ac:dyDescent="0.35">
      <c r="L329" s="61"/>
      <c r="M329" s="98"/>
      <c r="N329" s="62"/>
      <c r="Z329" s="29"/>
      <c r="AA329" s="31"/>
      <c r="AB329" s="25"/>
    </row>
    <row r="330" spans="12:28" x14ac:dyDescent="0.35">
      <c r="L330" s="61"/>
      <c r="M330" s="98"/>
      <c r="N330" s="62"/>
      <c r="Z330" s="29"/>
      <c r="AA330" s="31"/>
      <c r="AB330" s="25"/>
    </row>
    <row r="331" spans="12:28" x14ac:dyDescent="0.35">
      <c r="L331" s="61"/>
      <c r="M331" s="98"/>
      <c r="N331" s="62"/>
      <c r="Z331" s="29"/>
      <c r="AA331" s="31"/>
      <c r="AB331" s="25"/>
    </row>
    <row r="332" spans="12:28" x14ac:dyDescent="0.35">
      <c r="L332" s="61"/>
      <c r="M332" s="98"/>
      <c r="N332" s="62"/>
      <c r="Z332" s="29"/>
      <c r="AA332" s="31"/>
      <c r="AB332" s="25"/>
    </row>
    <row r="333" spans="12:28" x14ac:dyDescent="0.35">
      <c r="L333" s="61"/>
      <c r="M333" s="98"/>
      <c r="N333" s="62"/>
      <c r="Z333" s="29"/>
      <c r="AA333" s="31"/>
      <c r="AB333" s="25"/>
    </row>
    <row r="334" spans="12:28" x14ac:dyDescent="0.35">
      <c r="L334" s="61"/>
      <c r="M334" s="98"/>
      <c r="N334" s="62"/>
      <c r="Z334" s="29"/>
      <c r="AA334" s="31"/>
      <c r="AB334" s="25"/>
    </row>
    <row r="335" spans="12:28" x14ac:dyDescent="0.35">
      <c r="L335" s="61"/>
      <c r="M335" s="98"/>
      <c r="N335" s="62"/>
      <c r="Z335" s="29"/>
      <c r="AA335" s="31"/>
      <c r="AB335" s="25"/>
    </row>
    <row r="336" spans="12:28" x14ac:dyDescent="0.35">
      <c r="L336" s="61"/>
      <c r="M336" s="98"/>
      <c r="N336" s="62"/>
      <c r="Z336" s="29"/>
      <c r="AA336" s="31"/>
      <c r="AB336" s="25"/>
    </row>
    <row r="337" spans="12:28" x14ac:dyDescent="0.35">
      <c r="L337" s="61"/>
      <c r="M337" s="98"/>
      <c r="N337" s="62"/>
      <c r="Z337" s="29"/>
      <c r="AA337" s="31"/>
      <c r="AB337" s="25"/>
    </row>
    <row r="338" spans="12:28" x14ac:dyDescent="0.35">
      <c r="L338" s="61"/>
      <c r="M338" s="98"/>
      <c r="N338" s="62"/>
      <c r="Z338" s="29"/>
      <c r="AA338" s="31"/>
      <c r="AB338" s="25"/>
    </row>
    <row r="339" spans="12:28" x14ac:dyDescent="0.35">
      <c r="L339" s="61"/>
      <c r="M339" s="98"/>
      <c r="N339" s="62"/>
      <c r="Z339" s="29"/>
      <c r="AA339" s="31"/>
      <c r="AB339" s="25"/>
    </row>
    <row r="340" spans="12:28" x14ac:dyDescent="0.35">
      <c r="L340" s="61"/>
      <c r="M340" s="98"/>
      <c r="N340" s="62"/>
      <c r="Z340" s="29"/>
      <c r="AA340" s="31"/>
      <c r="AB340" s="25"/>
    </row>
    <row r="341" spans="12:28" x14ac:dyDescent="0.35">
      <c r="L341" s="61"/>
      <c r="M341" s="98"/>
      <c r="N341" s="62"/>
      <c r="Z341" s="29"/>
      <c r="AA341" s="31"/>
      <c r="AB341" s="25"/>
    </row>
    <row r="342" spans="12:28" x14ac:dyDescent="0.35">
      <c r="L342" s="61"/>
      <c r="M342" s="98"/>
      <c r="N342" s="62"/>
      <c r="Z342" s="29"/>
      <c r="AA342" s="31"/>
      <c r="AB342" s="25"/>
    </row>
    <row r="343" spans="12:28" x14ac:dyDescent="0.35">
      <c r="L343" s="61"/>
      <c r="M343" s="98"/>
      <c r="N343" s="62"/>
      <c r="Z343" s="29"/>
      <c r="AA343" s="31"/>
      <c r="AB343" s="25"/>
    </row>
    <row r="344" spans="12:28" x14ac:dyDescent="0.35">
      <c r="L344" s="61"/>
      <c r="M344" s="98"/>
      <c r="N344" s="62"/>
      <c r="Z344" s="29"/>
      <c r="AA344" s="31"/>
      <c r="AB344" s="25"/>
    </row>
    <row r="345" spans="12:28" x14ac:dyDescent="0.35">
      <c r="L345" s="61"/>
      <c r="M345" s="98"/>
      <c r="N345" s="62"/>
      <c r="Z345" s="29"/>
      <c r="AA345" s="31"/>
      <c r="AB345" s="25"/>
    </row>
    <row r="346" spans="12:28" x14ac:dyDescent="0.35">
      <c r="L346" s="61"/>
      <c r="M346" s="98"/>
      <c r="N346" s="62"/>
      <c r="Z346" s="29"/>
      <c r="AA346" s="31"/>
      <c r="AB346" s="25"/>
    </row>
    <row r="347" spans="12:28" x14ac:dyDescent="0.35">
      <c r="L347" s="61"/>
      <c r="M347" s="98"/>
      <c r="N347" s="62"/>
      <c r="Z347" s="29"/>
      <c r="AA347" s="31"/>
      <c r="AB347" s="25"/>
    </row>
    <row r="348" spans="12:28" x14ac:dyDescent="0.35">
      <c r="L348" s="61"/>
      <c r="M348" s="98"/>
      <c r="N348" s="62"/>
      <c r="Z348" s="29"/>
      <c r="AA348" s="31"/>
      <c r="AB348" s="25"/>
    </row>
    <row r="349" spans="12:28" x14ac:dyDescent="0.35">
      <c r="L349" s="61"/>
      <c r="M349" s="98"/>
      <c r="N349" s="62"/>
      <c r="Z349" s="29"/>
      <c r="AA349" s="31"/>
      <c r="AB349" s="25"/>
    </row>
    <row r="350" spans="12:28" x14ac:dyDescent="0.35">
      <c r="L350" s="61"/>
      <c r="M350" s="98"/>
      <c r="N350" s="62"/>
      <c r="Z350" s="29"/>
      <c r="AA350" s="31"/>
      <c r="AB350" s="25"/>
    </row>
    <row r="351" spans="12:28" x14ac:dyDescent="0.35">
      <c r="L351" s="61"/>
      <c r="M351" s="98"/>
      <c r="N351" s="62"/>
      <c r="Z351" s="29"/>
      <c r="AA351" s="31"/>
      <c r="AB351" s="25"/>
    </row>
    <row r="352" spans="12:28" x14ac:dyDescent="0.35">
      <c r="L352" s="61"/>
      <c r="M352" s="98"/>
      <c r="N352" s="62"/>
      <c r="Z352" s="29"/>
      <c r="AA352" s="31"/>
      <c r="AB352" s="25"/>
    </row>
    <row r="353" spans="12:28" x14ac:dyDescent="0.35">
      <c r="L353" s="61"/>
      <c r="M353" s="98"/>
      <c r="N353" s="62"/>
      <c r="Z353" s="29"/>
      <c r="AA353" s="31"/>
      <c r="AB353" s="25"/>
    </row>
    <row r="354" spans="12:28" x14ac:dyDescent="0.35">
      <c r="L354" s="61"/>
      <c r="M354" s="98"/>
      <c r="N354" s="62"/>
      <c r="Z354" s="29"/>
      <c r="AA354" s="31"/>
      <c r="AB354" s="25"/>
    </row>
    <row r="355" spans="12:28" x14ac:dyDescent="0.35">
      <c r="L355" s="61"/>
      <c r="M355" s="98"/>
      <c r="N355" s="62"/>
      <c r="Z355" s="29"/>
      <c r="AA355" s="31"/>
      <c r="AB355" s="25"/>
    </row>
    <row r="356" spans="12:28" x14ac:dyDescent="0.35">
      <c r="L356" s="61"/>
      <c r="M356" s="98"/>
      <c r="N356" s="62"/>
      <c r="Z356" s="29"/>
      <c r="AA356" s="31"/>
      <c r="AB356" s="25"/>
    </row>
    <row r="357" spans="12:28" x14ac:dyDescent="0.35">
      <c r="L357" s="61"/>
      <c r="M357" s="98"/>
      <c r="N357" s="62"/>
      <c r="Z357" s="29"/>
      <c r="AA357" s="31"/>
      <c r="AB357" s="25"/>
    </row>
    <row r="358" spans="12:28" x14ac:dyDescent="0.35">
      <c r="L358" s="61"/>
      <c r="M358" s="98"/>
      <c r="N358" s="62"/>
      <c r="Z358" s="29"/>
      <c r="AA358" s="31"/>
      <c r="AB358" s="25"/>
    </row>
    <row r="359" spans="12:28" x14ac:dyDescent="0.35">
      <c r="L359" s="61"/>
      <c r="M359" s="98"/>
      <c r="N359" s="62"/>
      <c r="Z359" s="29"/>
      <c r="AA359" s="31"/>
      <c r="AB359" s="25"/>
    </row>
    <row r="360" spans="12:28" x14ac:dyDescent="0.35">
      <c r="L360" s="61"/>
      <c r="M360" s="98"/>
      <c r="N360" s="62"/>
      <c r="Z360" s="29"/>
      <c r="AA360" s="31"/>
      <c r="AB360" s="25"/>
    </row>
    <row r="361" spans="12:28" x14ac:dyDescent="0.35">
      <c r="L361" s="61"/>
      <c r="M361" s="98"/>
      <c r="N361" s="62"/>
      <c r="Z361" s="29"/>
      <c r="AA361" s="31"/>
      <c r="AB361" s="25"/>
    </row>
    <row r="362" spans="12:28" x14ac:dyDescent="0.35">
      <c r="L362" s="61"/>
      <c r="M362" s="98"/>
      <c r="N362" s="62"/>
      <c r="Z362" s="29"/>
      <c r="AA362" s="31"/>
      <c r="AB362" s="25"/>
    </row>
    <row r="363" spans="12:28" x14ac:dyDescent="0.35">
      <c r="L363" s="61"/>
      <c r="M363" s="98"/>
      <c r="N363" s="62"/>
      <c r="Z363" s="29"/>
      <c r="AA363" s="31"/>
      <c r="AB363" s="25"/>
    </row>
    <row r="364" spans="12:28" x14ac:dyDescent="0.35">
      <c r="L364" s="61"/>
      <c r="M364" s="98"/>
      <c r="N364" s="62"/>
      <c r="Z364" s="29"/>
      <c r="AA364" s="31"/>
      <c r="AB364" s="25"/>
    </row>
    <row r="365" spans="12:28" x14ac:dyDescent="0.35">
      <c r="L365" s="61"/>
      <c r="M365" s="98"/>
      <c r="N365" s="62"/>
      <c r="Z365" s="29"/>
      <c r="AA365" s="31"/>
      <c r="AB365" s="25"/>
    </row>
    <row r="366" spans="12:28" x14ac:dyDescent="0.35">
      <c r="L366" s="61"/>
      <c r="M366" s="98"/>
      <c r="N366" s="62"/>
      <c r="Z366" s="29"/>
      <c r="AA366" s="31"/>
      <c r="AB366" s="25"/>
    </row>
    <row r="367" spans="12:28" x14ac:dyDescent="0.35">
      <c r="L367" s="61"/>
      <c r="M367" s="98"/>
      <c r="N367" s="62"/>
      <c r="Z367" s="29"/>
      <c r="AA367" s="31"/>
      <c r="AB367" s="25"/>
    </row>
    <row r="368" spans="12:28" x14ac:dyDescent="0.35">
      <c r="L368" s="61"/>
      <c r="M368" s="98"/>
      <c r="N368" s="62"/>
      <c r="Z368" s="29"/>
      <c r="AA368" s="31"/>
      <c r="AB368" s="25"/>
    </row>
    <row r="369" spans="12:28" x14ac:dyDescent="0.35">
      <c r="L369" s="61"/>
      <c r="M369" s="98"/>
      <c r="N369" s="62"/>
      <c r="Z369" s="29"/>
      <c r="AA369" s="31"/>
      <c r="AB369" s="25"/>
    </row>
    <row r="370" spans="12:28" x14ac:dyDescent="0.35">
      <c r="L370" s="61"/>
      <c r="M370" s="98"/>
      <c r="N370" s="62"/>
      <c r="Z370" s="29"/>
      <c r="AA370" s="31"/>
      <c r="AB370" s="25"/>
    </row>
    <row r="371" spans="12:28" x14ac:dyDescent="0.35">
      <c r="L371" s="61"/>
      <c r="M371" s="98"/>
      <c r="N371" s="62"/>
      <c r="Z371" s="29"/>
      <c r="AA371" s="31"/>
      <c r="AB371" s="25"/>
    </row>
    <row r="372" spans="12:28" x14ac:dyDescent="0.35">
      <c r="L372" s="61"/>
      <c r="M372" s="98"/>
      <c r="N372" s="62"/>
      <c r="Z372" s="29"/>
      <c r="AA372" s="31"/>
      <c r="AB372" s="25"/>
    </row>
    <row r="373" spans="12:28" x14ac:dyDescent="0.35">
      <c r="L373" s="61"/>
      <c r="M373" s="98"/>
      <c r="N373" s="62"/>
      <c r="Z373" s="29"/>
      <c r="AA373" s="31"/>
      <c r="AB373" s="25"/>
    </row>
    <row r="374" spans="12:28" x14ac:dyDescent="0.35">
      <c r="L374" s="61"/>
      <c r="M374" s="98"/>
      <c r="N374" s="62"/>
      <c r="Z374" s="29"/>
      <c r="AA374" s="31"/>
      <c r="AB374" s="25"/>
    </row>
    <row r="375" spans="12:28" x14ac:dyDescent="0.35">
      <c r="L375" s="61"/>
      <c r="M375" s="98"/>
      <c r="N375" s="62"/>
      <c r="Z375" s="29"/>
      <c r="AA375" s="31"/>
      <c r="AB375" s="25"/>
    </row>
    <row r="376" spans="12:28" x14ac:dyDescent="0.35">
      <c r="L376" s="61"/>
      <c r="M376" s="98"/>
      <c r="N376" s="62"/>
      <c r="Z376" s="29"/>
      <c r="AA376" s="31"/>
      <c r="AB376" s="25"/>
    </row>
    <row r="377" spans="12:28" x14ac:dyDescent="0.35">
      <c r="L377" s="61"/>
      <c r="M377" s="98"/>
      <c r="N377" s="62"/>
      <c r="Z377" s="29"/>
      <c r="AA377" s="31"/>
      <c r="AB377" s="25"/>
    </row>
    <row r="378" spans="12:28" x14ac:dyDescent="0.35">
      <c r="L378" s="61"/>
      <c r="M378" s="98"/>
      <c r="N378" s="62"/>
      <c r="Z378" s="29"/>
      <c r="AA378" s="31"/>
      <c r="AB378" s="25"/>
    </row>
    <row r="379" spans="12:28" x14ac:dyDescent="0.35">
      <c r="L379" s="61"/>
      <c r="M379" s="98"/>
      <c r="N379" s="62"/>
      <c r="Z379" s="29"/>
      <c r="AA379" s="31"/>
      <c r="AB379" s="25"/>
    </row>
    <row r="380" spans="12:28" x14ac:dyDescent="0.35">
      <c r="L380" s="61"/>
      <c r="M380" s="98"/>
      <c r="N380" s="62"/>
      <c r="Z380" s="29"/>
      <c r="AA380" s="31"/>
      <c r="AB380" s="25"/>
    </row>
    <row r="381" spans="12:28" x14ac:dyDescent="0.35">
      <c r="L381" s="61"/>
      <c r="M381" s="98"/>
      <c r="N381" s="62"/>
      <c r="Z381" s="29"/>
      <c r="AA381" s="31"/>
      <c r="AB381" s="25"/>
    </row>
    <row r="382" spans="12:28" x14ac:dyDescent="0.35">
      <c r="L382" s="61"/>
      <c r="M382" s="98"/>
      <c r="N382" s="62"/>
      <c r="Z382" s="29"/>
      <c r="AA382" s="31"/>
      <c r="AB382" s="25"/>
    </row>
    <row r="383" spans="12:28" x14ac:dyDescent="0.35">
      <c r="L383" s="61"/>
      <c r="M383" s="98"/>
      <c r="N383" s="62"/>
      <c r="Z383" s="29"/>
      <c r="AA383" s="31"/>
      <c r="AB383" s="25"/>
    </row>
    <row r="384" spans="12:28" x14ac:dyDescent="0.35">
      <c r="L384" s="61"/>
      <c r="M384" s="98"/>
      <c r="N384" s="62"/>
      <c r="Z384" s="29"/>
      <c r="AA384" s="31"/>
      <c r="AB384" s="25"/>
    </row>
    <row r="385" spans="12:28" x14ac:dyDescent="0.35">
      <c r="L385" s="61"/>
      <c r="M385" s="98"/>
      <c r="N385" s="62"/>
      <c r="Z385" s="29"/>
      <c r="AA385" s="31"/>
      <c r="AB385" s="25"/>
    </row>
    <row r="386" spans="12:28" x14ac:dyDescent="0.35">
      <c r="L386" s="61"/>
      <c r="M386" s="98"/>
      <c r="N386" s="62"/>
      <c r="Z386" s="29"/>
      <c r="AA386" s="31"/>
      <c r="AB386" s="25"/>
    </row>
    <row r="387" spans="12:28" x14ac:dyDescent="0.35">
      <c r="L387" s="61"/>
      <c r="M387" s="98"/>
      <c r="N387" s="62"/>
      <c r="Z387" s="29"/>
      <c r="AA387" s="31"/>
      <c r="AB387" s="25"/>
    </row>
    <row r="388" spans="12:28" x14ac:dyDescent="0.35">
      <c r="L388" s="61"/>
      <c r="M388" s="98"/>
      <c r="N388" s="62"/>
      <c r="Z388" s="29"/>
      <c r="AA388" s="31"/>
      <c r="AB388" s="25"/>
    </row>
    <row r="389" spans="12:28" x14ac:dyDescent="0.35">
      <c r="L389" s="61"/>
      <c r="M389" s="98"/>
      <c r="N389" s="62"/>
      <c r="Z389" s="29"/>
      <c r="AA389" s="31"/>
      <c r="AB389" s="25"/>
    </row>
    <row r="390" spans="12:28" x14ac:dyDescent="0.35">
      <c r="L390" s="61"/>
      <c r="M390" s="98"/>
      <c r="N390" s="62"/>
      <c r="Z390" s="29"/>
      <c r="AA390" s="31"/>
      <c r="AB390" s="25"/>
    </row>
    <row r="391" spans="12:28" x14ac:dyDescent="0.35">
      <c r="L391" s="61"/>
      <c r="M391" s="98"/>
      <c r="N391" s="62"/>
      <c r="Z391" s="29"/>
      <c r="AA391" s="31"/>
      <c r="AB391" s="25"/>
    </row>
    <row r="392" spans="12:28" x14ac:dyDescent="0.35">
      <c r="L392" s="61"/>
      <c r="M392" s="98"/>
      <c r="N392" s="62"/>
      <c r="Z392" s="29"/>
      <c r="AA392" s="31"/>
      <c r="AB392" s="25"/>
    </row>
    <row r="393" spans="12:28" x14ac:dyDescent="0.35">
      <c r="L393" s="61"/>
      <c r="M393" s="98"/>
      <c r="N393" s="62"/>
      <c r="Z393" s="29"/>
      <c r="AA393" s="31"/>
      <c r="AB393" s="25"/>
    </row>
    <row r="394" spans="12:28" x14ac:dyDescent="0.35">
      <c r="L394" s="61"/>
      <c r="M394" s="98"/>
      <c r="N394" s="62"/>
      <c r="Z394" s="29"/>
      <c r="AA394" s="31"/>
      <c r="AB394" s="25"/>
    </row>
    <row r="395" spans="12:28" x14ac:dyDescent="0.35">
      <c r="L395" s="61"/>
      <c r="M395" s="98"/>
      <c r="N395" s="62"/>
      <c r="Z395" s="29"/>
      <c r="AA395" s="31"/>
      <c r="AB395" s="25"/>
    </row>
    <row r="396" spans="12:28" x14ac:dyDescent="0.35">
      <c r="L396" s="61"/>
      <c r="M396" s="98"/>
      <c r="N396" s="62"/>
      <c r="Z396" s="29"/>
      <c r="AA396" s="31"/>
      <c r="AB396" s="25"/>
    </row>
    <row r="397" spans="12:28" x14ac:dyDescent="0.35">
      <c r="L397" s="61"/>
      <c r="M397" s="98"/>
      <c r="N397" s="62"/>
      <c r="Z397" s="29"/>
      <c r="AA397" s="31"/>
      <c r="AB397" s="25"/>
    </row>
    <row r="398" spans="12:28" x14ac:dyDescent="0.35">
      <c r="L398" s="61"/>
      <c r="M398" s="98"/>
      <c r="N398" s="62"/>
      <c r="Z398" s="29"/>
      <c r="AA398" s="31"/>
      <c r="AB398" s="25"/>
    </row>
    <row r="399" spans="12:28" x14ac:dyDescent="0.35">
      <c r="L399" s="61"/>
      <c r="M399" s="98"/>
      <c r="N399" s="62"/>
      <c r="Z399" s="29"/>
      <c r="AA399" s="31"/>
      <c r="AB399" s="25"/>
    </row>
    <row r="400" spans="12:28" x14ac:dyDescent="0.35">
      <c r="L400" s="61"/>
      <c r="M400" s="98"/>
      <c r="N400" s="62"/>
      <c r="Z400" s="29"/>
      <c r="AA400" s="31"/>
      <c r="AB400" s="25"/>
    </row>
    <row r="401" spans="12:28" x14ac:dyDescent="0.35">
      <c r="L401" s="61"/>
      <c r="M401" s="98"/>
      <c r="N401" s="62"/>
      <c r="Z401" s="29"/>
      <c r="AA401" s="31"/>
      <c r="AB401" s="25"/>
    </row>
    <row r="402" spans="12:28" x14ac:dyDescent="0.35">
      <c r="L402" s="61"/>
      <c r="M402" s="98"/>
      <c r="N402" s="62"/>
      <c r="Z402" s="29"/>
      <c r="AA402" s="31"/>
      <c r="AB402" s="25"/>
    </row>
    <row r="403" spans="12:28" x14ac:dyDescent="0.35">
      <c r="L403" s="61"/>
      <c r="M403" s="98"/>
      <c r="N403" s="62"/>
      <c r="Z403" s="29"/>
      <c r="AA403" s="31"/>
      <c r="AB403" s="25"/>
    </row>
    <row r="404" spans="12:28" x14ac:dyDescent="0.35">
      <c r="L404" s="61"/>
      <c r="M404" s="98"/>
      <c r="N404" s="62"/>
      <c r="Z404" s="29"/>
      <c r="AA404" s="31"/>
      <c r="AB404" s="25"/>
    </row>
    <row r="405" spans="12:28" x14ac:dyDescent="0.35">
      <c r="L405" s="61"/>
      <c r="M405" s="98"/>
      <c r="N405" s="62"/>
      <c r="Z405" s="29"/>
      <c r="AA405" s="31"/>
      <c r="AB405" s="25"/>
    </row>
    <row r="406" spans="12:28" x14ac:dyDescent="0.35">
      <c r="L406" s="61"/>
      <c r="M406" s="98"/>
      <c r="N406" s="62"/>
      <c r="Z406" s="29"/>
      <c r="AA406" s="31"/>
      <c r="AB406" s="25"/>
    </row>
    <row r="407" spans="12:28" x14ac:dyDescent="0.35">
      <c r="L407" s="61"/>
      <c r="M407" s="98"/>
      <c r="N407" s="62"/>
      <c r="Z407" s="29"/>
      <c r="AA407" s="31"/>
      <c r="AB407" s="25"/>
    </row>
    <row r="408" spans="12:28" x14ac:dyDescent="0.35">
      <c r="L408" s="61"/>
      <c r="M408" s="98"/>
      <c r="N408" s="62"/>
      <c r="Z408" s="29"/>
      <c r="AA408" s="31"/>
      <c r="AB408" s="25"/>
    </row>
    <row r="409" spans="12:28" x14ac:dyDescent="0.35">
      <c r="L409" s="61"/>
      <c r="M409" s="98"/>
      <c r="N409" s="62"/>
      <c r="Z409" s="29"/>
      <c r="AA409" s="31"/>
      <c r="AB409" s="25"/>
    </row>
    <row r="410" spans="12:28" x14ac:dyDescent="0.35">
      <c r="L410" s="61"/>
      <c r="M410" s="98"/>
      <c r="N410" s="62"/>
      <c r="Z410" s="29"/>
      <c r="AA410" s="31"/>
      <c r="AB410" s="25"/>
    </row>
    <row r="411" spans="12:28" x14ac:dyDescent="0.35">
      <c r="L411" s="61"/>
      <c r="M411" s="98"/>
      <c r="N411" s="62"/>
      <c r="Z411" s="29"/>
      <c r="AA411" s="31"/>
      <c r="AB411" s="25"/>
    </row>
    <row r="412" spans="12:28" x14ac:dyDescent="0.35">
      <c r="L412" s="61"/>
      <c r="M412" s="98"/>
      <c r="N412" s="62"/>
      <c r="Z412" s="29"/>
      <c r="AA412" s="31"/>
      <c r="AB412" s="25"/>
    </row>
    <row r="413" spans="12:28" x14ac:dyDescent="0.35">
      <c r="L413" s="61"/>
      <c r="M413" s="98"/>
      <c r="N413" s="62"/>
      <c r="Z413" s="29"/>
      <c r="AA413" s="31"/>
      <c r="AB413" s="25"/>
    </row>
    <row r="414" spans="12:28" x14ac:dyDescent="0.35">
      <c r="L414" s="61"/>
      <c r="M414" s="98"/>
      <c r="N414" s="62"/>
      <c r="Z414" s="29"/>
      <c r="AA414" s="31"/>
      <c r="AB414" s="25"/>
    </row>
    <row r="415" spans="12:28" x14ac:dyDescent="0.35">
      <c r="L415" s="61"/>
      <c r="M415" s="98"/>
      <c r="N415" s="62"/>
      <c r="Z415" s="29"/>
      <c r="AA415" s="31"/>
      <c r="AB415" s="25"/>
    </row>
    <row r="416" spans="12:28" x14ac:dyDescent="0.35">
      <c r="L416" s="61"/>
      <c r="M416" s="98"/>
      <c r="N416" s="62"/>
      <c r="Z416" s="29"/>
      <c r="AA416" s="31"/>
      <c r="AB416" s="25"/>
    </row>
    <row r="417" spans="12:28" x14ac:dyDescent="0.35">
      <c r="L417" s="61"/>
      <c r="M417" s="98"/>
      <c r="N417" s="62"/>
      <c r="Z417" s="29"/>
      <c r="AA417" s="31"/>
      <c r="AB417" s="25"/>
    </row>
    <row r="418" spans="12:28" x14ac:dyDescent="0.35">
      <c r="L418" s="61"/>
      <c r="M418" s="98"/>
      <c r="N418" s="62"/>
      <c r="Z418" s="29"/>
      <c r="AA418" s="31"/>
      <c r="AB418" s="25"/>
    </row>
    <row r="419" spans="12:28" x14ac:dyDescent="0.35">
      <c r="L419" s="61"/>
      <c r="M419" s="98"/>
      <c r="N419" s="62"/>
      <c r="Z419" s="29"/>
      <c r="AA419" s="31"/>
      <c r="AB419" s="25"/>
    </row>
    <row r="420" spans="12:28" x14ac:dyDescent="0.35">
      <c r="L420" s="61"/>
      <c r="M420" s="98"/>
      <c r="N420" s="62"/>
      <c r="Z420" s="29"/>
      <c r="AA420" s="31"/>
      <c r="AB420" s="25"/>
    </row>
    <row r="421" spans="12:28" x14ac:dyDescent="0.35">
      <c r="L421" s="61"/>
      <c r="M421" s="98"/>
      <c r="N421" s="62"/>
      <c r="Z421" s="29"/>
      <c r="AA421" s="31"/>
      <c r="AB421" s="25"/>
    </row>
    <row r="422" spans="12:28" x14ac:dyDescent="0.35">
      <c r="L422" s="61"/>
      <c r="M422" s="98"/>
      <c r="N422" s="62"/>
      <c r="Z422" s="29"/>
      <c r="AA422" s="31"/>
      <c r="AB422" s="25"/>
    </row>
    <row r="423" spans="12:28" x14ac:dyDescent="0.35">
      <c r="L423" s="61"/>
      <c r="M423" s="98"/>
      <c r="N423" s="62"/>
      <c r="Z423" s="29"/>
      <c r="AA423" s="31"/>
      <c r="AB423" s="25"/>
    </row>
    <row r="424" spans="12:28" x14ac:dyDescent="0.35">
      <c r="L424" s="61"/>
      <c r="M424" s="98"/>
      <c r="N424" s="62"/>
      <c r="Z424" s="29"/>
      <c r="AA424" s="31"/>
      <c r="AB424" s="25"/>
    </row>
    <row r="425" spans="12:28" x14ac:dyDescent="0.35">
      <c r="L425" s="61"/>
      <c r="M425" s="98"/>
      <c r="N425" s="62"/>
      <c r="Z425" s="29"/>
      <c r="AA425" s="31"/>
      <c r="AB425" s="25"/>
    </row>
    <row r="426" spans="12:28" x14ac:dyDescent="0.35">
      <c r="L426" s="61"/>
      <c r="M426" s="98"/>
      <c r="N426" s="62"/>
      <c r="Z426" s="29"/>
      <c r="AA426" s="31"/>
      <c r="AB426" s="25"/>
    </row>
    <row r="427" spans="12:28" x14ac:dyDescent="0.35">
      <c r="L427" s="61"/>
      <c r="M427" s="98"/>
      <c r="N427" s="62"/>
      <c r="Z427" s="29"/>
      <c r="AA427" s="31"/>
      <c r="AB427" s="25"/>
    </row>
    <row r="428" spans="12:28" x14ac:dyDescent="0.35">
      <c r="L428" s="61"/>
      <c r="M428" s="98"/>
      <c r="N428" s="62"/>
      <c r="Z428" s="29"/>
      <c r="AA428" s="31"/>
      <c r="AB428" s="25"/>
    </row>
    <row r="429" spans="12:28" x14ac:dyDescent="0.35">
      <c r="L429" s="61"/>
      <c r="M429" s="98"/>
      <c r="N429" s="62"/>
      <c r="Z429" s="29"/>
      <c r="AA429" s="31"/>
      <c r="AB429" s="25"/>
    </row>
    <row r="430" spans="12:28" x14ac:dyDescent="0.35">
      <c r="L430" s="61"/>
      <c r="M430" s="98"/>
      <c r="N430" s="62"/>
      <c r="Z430" s="29"/>
      <c r="AA430" s="31"/>
      <c r="AB430" s="25"/>
    </row>
    <row r="431" spans="12:28" x14ac:dyDescent="0.35">
      <c r="L431" s="61"/>
      <c r="M431" s="98"/>
      <c r="N431" s="62"/>
      <c r="Z431" s="29"/>
      <c r="AA431" s="31"/>
      <c r="AB431" s="25"/>
    </row>
    <row r="432" spans="12:28" x14ac:dyDescent="0.35">
      <c r="L432" s="61"/>
      <c r="M432" s="98"/>
      <c r="N432" s="62"/>
      <c r="Z432" s="29"/>
      <c r="AA432" s="31"/>
      <c r="AB432" s="25"/>
    </row>
    <row r="433" spans="12:28" x14ac:dyDescent="0.35">
      <c r="L433" s="61"/>
      <c r="M433" s="98"/>
      <c r="N433" s="62"/>
      <c r="Z433" s="29"/>
      <c r="AA433" s="31"/>
      <c r="AB433" s="25"/>
    </row>
    <row r="434" spans="12:28" x14ac:dyDescent="0.35">
      <c r="L434" s="61"/>
      <c r="M434" s="98"/>
      <c r="N434" s="62"/>
      <c r="Z434" s="29"/>
      <c r="AA434" s="31"/>
      <c r="AB434" s="25"/>
    </row>
    <row r="435" spans="12:28" x14ac:dyDescent="0.35">
      <c r="L435" s="61"/>
      <c r="M435" s="98"/>
      <c r="N435" s="62"/>
      <c r="Z435" s="29"/>
      <c r="AA435" s="31"/>
      <c r="AB435" s="25"/>
    </row>
    <row r="436" spans="12:28" x14ac:dyDescent="0.35">
      <c r="L436" s="61"/>
      <c r="M436" s="98"/>
      <c r="N436" s="62"/>
      <c r="Z436" s="29"/>
      <c r="AA436" s="31"/>
      <c r="AB436" s="25"/>
    </row>
    <row r="437" spans="12:28" x14ac:dyDescent="0.35">
      <c r="L437" s="61"/>
      <c r="M437" s="98"/>
      <c r="N437" s="62"/>
      <c r="Z437" s="29"/>
      <c r="AA437" s="31"/>
      <c r="AB437" s="25"/>
    </row>
    <row r="438" spans="12:28" x14ac:dyDescent="0.35">
      <c r="L438" s="61"/>
      <c r="M438" s="98"/>
      <c r="N438" s="62"/>
      <c r="Z438" s="29"/>
      <c r="AA438" s="31"/>
      <c r="AB438" s="25"/>
    </row>
    <row r="439" spans="12:28" x14ac:dyDescent="0.35">
      <c r="L439" s="61"/>
      <c r="M439" s="98"/>
      <c r="N439" s="62"/>
      <c r="Z439" s="29"/>
      <c r="AA439" s="31"/>
      <c r="AB439" s="25"/>
    </row>
    <row r="440" spans="12:28" x14ac:dyDescent="0.35">
      <c r="L440" s="61"/>
      <c r="M440" s="98"/>
      <c r="N440" s="62"/>
      <c r="Z440" s="29"/>
      <c r="AA440" s="31"/>
      <c r="AB440" s="25"/>
    </row>
    <row r="441" spans="12:28" x14ac:dyDescent="0.35">
      <c r="L441" s="61"/>
      <c r="M441" s="98"/>
      <c r="N441" s="62"/>
      <c r="Z441" s="29"/>
      <c r="AA441" s="31"/>
      <c r="AB441" s="25"/>
    </row>
    <row r="442" spans="12:28" x14ac:dyDescent="0.35">
      <c r="Z442" s="29"/>
      <c r="AA442" s="31"/>
      <c r="AB442" s="25"/>
    </row>
    <row r="443" spans="12:28" x14ac:dyDescent="0.35">
      <c r="Z443" s="29"/>
      <c r="AA443" s="31"/>
      <c r="AB443" s="25"/>
    </row>
    <row r="444" spans="12:28" x14ac:dyDescent="0.35">
      <c r="Z444" s="29"/>
      <c r="AA444" s="31"/>
      <c r="AB444" s="25"/>
    </row>
    <row r="445" spans="12:28" x14ac:dyDescent="0.35">
      <c r="Z445" s="29"/>
      <c r="AA445" s="31"/>
      <c r="AB445" s="25"/>
    </row>
    <row r="446" spans="12:28" x14ac:dyDescent="0.35">
      <c r="Z446" s="29"/>
      <c r="AA446" s="31"/>
      <c r="AB446" s="25"/>
    </row>
    <row r="447" spans="12:28" x14ac:dyDescent="0.35">
      <c r="Z447" s="29"/>
      <c r="AA447" s="31"/>
      <c r="AB447" s="25"/>
    </row>
    <row r="448" spans="12:28" x14ac:dyDescent="0.35">
      <c r="Z448" s="29"/>
      <c r="AA448" s="31"/>
      <c r="AB448" s="25"/>
    </row>
    <row r="449" spans="26:28" x14ac:dyDescent="0.35">
      <c r="Z449" s="29"/>
      <c r="AA449" s="31"/>
      <c r="AB449" s="25"/>
    </row>
    <row r="450" spans="26:28" x14ac:dyDescent="0.35">
      <c r="Z450" s="29"/>
      <c r="AA450" s="31"/>
      <c r="AB450" s="25"/>
    </row>
    <row r="451" spans="26:28" x14ac:dyDescent="0.35">
      <c r="Z451" s="29"/>
      <c r="AA451" s="31"/>
      <c r="AB451" s="25"/>
    </row>
    <row r="452" spans="26:28" x14ac:dyDescent="0.35">
      <c r="Z452" s="29"/>
      <c r="AA452" s="31"/>
      <c r="AB452" s="25"/>
    </row>
    <row r="453" spans="26:28" x14ac:dyDescent="0.35">
      <c r="Z453" s="29"/>
      <c r="AA453" s="31"/>
      <c r="AB453" s="25"/>
    </row>
    <row r="454" spans="26:28" x14ac:dyDescent="0.35">
      <c r="Z454" s="29"/>
      <c r="AA454" s="31"/>
      <c r="AB454" s="25"/>
    </row>
    <row r="455" spans="26:28" x14ac:dyDescent="0.35">
      <c r="Z455" s="29"/>
      <c r="AA455" s="31"/>
      <c r="AB455" s="25"/>
    </row>
    <row r="456" spans="26:28" x14ac:dyDescent="0.35">
      <c r="Z456" s="29"/>
      <c r="AA456" s="31"/>
      <c r="AB456" s="25"/>
    </row>
    <row r="457" spans="26:28" x14ac:dyDescent="0.35">
      <c r="Z457" s="29"/>
      <c r="AA457" s="31"/>
      <c r="AB457" s="25"/>
    </row>
    <row r="458" spans="26:28" x14ac:dyDescent="0.35">
      <c r="Z458" s="29"/>
      <c r="AA458" s="31"/>
      <c r="AB458" s="25"/>
    </row>
    <row r="459" spans="26:28" x14ac:dyDescent="0.35">
      <c r="Z459" s="29"/>
      <c r="AA459" s="31"/>
      <c r="AB459" s="25"/>
    </row>
    <row r="460" spans="26:28" x14ac:dyDescent="0.35">
      <c r="Z460" s="29"/>
      <c r="AA460" s="31"/>
      <c r="AB460" s="25"/>
    </row>
    <row r="461" spans="26:28" x14ac:dyDescent="0.35">
      <c r="Z461" s="29"/>
      <c r="AA461" s="31"/>
      <c r="AB461" s="25"/>
    </row>
    <row r="462" spans="26:28" x14ac:dyDescent="0.35">
      <c r="Z462" s="29"/>
      <c r="AA462" s="31"/>
      <c r="AB462" s="25"/>
    </row>
    <row r="463" spans="26:28" x14ac:dyDescent="0.35">
      <c r="Z463" s="29"/>
      <c r="AA463" s="31"/>
      <c r="AB463" s="25"/>
    </row>
    <row r="464" spans="26:28" x14ac:dyDescent="0.35">
      <c r="Z464" s="29"/>
      <c r="AA464" s="31"/>
      <c r="AB464" s="25"/>
    </row>
    <row r="465" spans="26:28" x14ac:dyDescent="0.35">
      <c r="Z465" s="29"/>
      <c r="AA465" s="31"/>
      <c r="AB465" s="25"/>
    </row>
    <row r="466" spans="26:28" x14ac:dyDescent="0.35">
      <c r="Z466" s="29"/>
      <c r="AA466" s="31"/>
      <c r="AB466" s="25"/>
    </row>
    <row r="467" spans="26:28" x14ac:dyDescent="0.35">
      <c r="Z467" s="29"/>
      <c r="AA467" s="31"/>
      <c r="AB467" s="25"/>
    </row>
    <row r="468" spans="26:28" x14ac:dyDescent="0.35">
      <c r="Z468" s="29"/>
      <c r="AA468" s="31"/>
      <c r="AB468" s="25"/>
    </row>
    <row r="469" spans="26:28" x14ac:dyDescent="0.35">
      <c r="Z469" s="29"/>
      <c r="AA469" s="31"/>
      <c r="AB469" s="25"/>
    </row>
    <row r="470" spans="26:28" x14ac:dyDescent="0.35">
      <c r="Z470" s="29"/>
      <c r="AA470" s="31"/>
      <c r="AB470" s="25"/>
    </row>
    <row r="471" spans="26:28" x14ac:dyDescent="0.35">
      <c r="Z471" s="29"/>
      <c r="AA471" s="31"/>
      <c r="AB471" s="25"/>
    </row>
    <row r="472" spans="26:28" x14ac:dyDescent="0.35">
      <c r="Z472" s="29"/>
      <c r="AA472" s="31"/>
      <c r="AB472" s="25"/>
    </row>
    <row r="473" spans="26:28" x14ac:dyDescent="0.35">
      <c r="Z473" s="29"/>
      <c r="AA473" s="31"/>
      <c r="AB473" s="25"/>
    </row>
    <row r="474" spans="26:28" x14ac:dyDescent="0.35">
      <c r="Z474" s="29"/>
      <c r="AA474" s="31"/>
      <c r="AB474" s="25"/>
    </row>
    <row r="475" spans="26:28" x14ac:dyDescent="0.35">
      <c r="Z475" s="29"/>
      <c r="AA475" s="31"/>
      <c r="AB475" s="25"/>
    </row>
    <row r="476" spans="26:28" x14ac:dyDescent="0.35">
      <c r="Z476" s="29"/>
      <c r="AA476" s="31"/>
      <c r="AB476" s="25"/>
    </row>
    <row r="477" spans="26:28" x14ac:dyDescent="0.35">
      <c r="Z477" s="29"/>
      <c r="AA477" s="31"/>
      <c r="AB477" s="25"/>
    </row>
    <row r="478" spans="26:28" x14ac:dyDescent="0.35">
      <c r="Z478" s="29"/>
      <c r="AA478" s="31"/>
      <c r="AB478" s="25"/>
    </row>
    <row r="479" spans="26:28" x14ac:dyDescent="0.35">
      <c r="Z479" s="29"/>
      <c r="AA479" s="31"/>
      <c r="AB479" s="25"/>
    </row>
    <row r="480" spans="26:28" x14ac:dyDescent="0.35">
      <c r="Z480" s="29"/>
      <c r="AA480" s="31"/>
      <c r="AB480" s="25"/>
    </row>
    <row r="481" spans="26:28" x14ac:dyDescent="0.35">
      <c r="Z481" s="29"/>
      <c r="AA481" s="31"/>
      <c r="AB481" s="25"/>
    </row>
    <row r="482" spans="26:28" x14ac:dyDescent="0.35">
      <c r="Z482" s="29"/>
      <c r="AA482" s="31"/>
      <c r="AB482" s="25"/>
    </row>
    <row r="483" spans="26:28" x14ac:dyDescent="0.35">
      <c r="Z483" s="29"/>
      <c r="AA483" s="31"/>
      <c r="AB483" s="25"/>
    </row>
    <row r="484" spans="26:28" x14ac:dyDescent="0.35">
      <c r="Z484" s="29"/>
      <c r="AA484" s="31"/>
      <c r="AB484" s="25"/>
    </row>
    <row r="485" spans="26:28" x14ac:dyDescent="0.35">
      <c r="Z485" s="29"/>
      <c r="AA485" s="31"/>
      <c r="AB485" s="25"/>
    </row>
    <row r="486" spans="26:28" x14ac:dyDescent="0.35">
      <c r="Z486" s="29"/>
      <c r="AA486" s="31"/>
      <c r="AB486" s="25"/>
    </row>
    <row r="487" spans="26:28" x14ac:dyDescent="0.35">
      <c r="Z487" s="29"/>
      <c r="AA487" s="31"/>
      <c r="AB487" s="25"/>
    </row>
    <row r="488" spans="26:28" x14ac:dyDescent="0.35">
      <c r="Z488" s="29"/>
      <c r="AA488" s="31"/>
      <c r="AB488" s="25"/>
    </row>
    <row r="489" spans="26:28" x14ac:dyDescent="0.35">
      <c r="Z489" s="29"/>
      <c r="AA489" s="31"/>
      <c r="AB489" s="25"/>
    </row>
    <row r="490" spans="26:28" x14ac:dyDescent="0.35">
      <c r="Z490" s="29"/>
      <c r="AA490" s="31"/>
      <c r="AB490" s="25"/>
    </row>
    <row r="491" spans="26:28" x14ac:dyDescent="0.35">
      <c r="Z491" s="29"/>
      <c r="AA491" s="31"/>
      <c r="AB491" s="25"/>
    </row>
    <row r="492" spans="26:28" x14ac:dyDescent="0.35">
      <c r="Z492" s="29"/>
      <c r="AA492" s="31"/>
      <c r="AB492" s="25"/>
    </row>
    <row r="493" spans="26:28" x14ac:dyDescent="0.35">
      <c r="Z493" s="29"/>
      <c r="AA493" s="31"/>
      <c r="AB493" s="25"/>
    </row>
    <row r="494" spans="26:28" x14ac:dyDescent="0.35">
      <c r="Z494" s="29"/>
      <c r="AA494" s="31"/>
      <c r="AB494" s="25"/>
    </row>
    <row r="495" spans="26:28" x14ac:dyDescent="0.35">
      <c r="Z495" s="29"/>
      <c r="AA495" s="31"/>
      <c r="AB495" s="25"/>
    </row>
    <row r="496" spans="26:28" x14ac:dyDescent="0.35">
      <c r="Z496" s="29"/>
      <c r="AA496" s="31"/>
      <c r="AB496" s="25"/>
    </row>
    <row r="497" spans="26:28" x14ac:dyDescent="0.35">
      <c r="Z497" s="29"/>
      <c r="AA497" s="31"/>
      <c r="AB497" s="25"/>
    </row>
    <row r="498" spans="26:28" x14ac:dyDescent="0.35">
      <c r="Z498" s="29"/>
      <c r="AA498" s="31"/>
      <c r="AB498" s="25"/>
    </row>
    <row r="499" spans="26:28" x14ac:dyDescent="0.35">
      <c r="Z499" s="29"/>
      <c r="AA499" s="31"/>
      <c r="AB499" s="25"/>
    </row>
    <row r="500" spans="26:28" x14ac:dyDescent="0.35">
      <c r="Z500" s="29"/>
      <c r="AA500" s="31"/>
      <c r="AB500" s="25"/>
    </row>
    <row r="501" spans="26:28" x14ac:dyDescent="0.35">
      <c r="Z501" s="29"/>
      <c r="AA501" s="31"/>
      <c r="AB501" s="25"/>
    </row>
    <row r="502" spans="26:28" x14ac:dyDescent="0.35">
      <c r="Z502" s="29"/>
      <c r="AA502" s="31"/>
      <c r="AB502" s="25"/>
    </row>
    <row r="503" spans="26:28" x14ac:dyDescent="0.35">
      <c r="Z503" s="29"/>
      <c r="AA503" s="31"/>
      <c r="AB503" s="25"/>
    </row>
    <row r="504" spans="26:28" x14ac:dyDescent="0.35">
      <c r="Z504" s="29"/>
      <c r="AA504" s="31"/>
      <c r="AB504" s="25"/>
    </row>
    <row r="505" spans="26:28" x14ac:dyDescent="0.35">
      <c r="Z505" s="29"/>
      <c r="AA505" s="31"/>
      <c r="AB505" s="25"/>
    </row>
    <row r="506" spans="26:28" x14ac:dyDescent="0.35">
      <c r="Z506" s="29"/>
      <c r="AA506" s="31"/>
      <c r="AB506" s="25"/>
    </row>
    <row r="507" spans="26:28" x14ac:dyDescent="0.35">
      <c r="Z507" s="29"/>
      <c r="AA507" s="31"/>
      <c r="AB507" s="25"/>
    </row>
    <row r="508" spans="26:28" x14ac:dyDescent="0.35">
      <c r="Z508" s="29"/>
      <c r="AA508" s="31"/>
      <c r="AB508" s="25"/>
    </row>
    <row r="509" spans="26:28" x14ac:dyDescent="0.35">
      <c r="Z509" s="29"/>
      <c r="AA509" s="31"/>
      <c r="AB509" s="25"/>
    </row>
    <row r="510" spans="26:28" x14ac:dyDescent="0.35">
      <c r="Z510" s="29"/>
      <c r="AA510" s="31"/>
      <c r="AB510" s="25"/>
    </row>
    <row r="511" spans="26:28" x14ac:dyDescent="0.35">
      <c r="Z511" s="29"/>
      <c r="AA511" s="31"/>
      <c r="AB511" s="25"/>
    </row>
    <row r="512" spans="26:28" x14ac:dyDescent="0.35">
      <c r="Z512" s="29"/>
      <c r="AA512" s="31"/>
      <c r="AB512" s="25"/>
    </row>
    <row r="513" spans="26:28" x14ac:dyDescent="0.35">
      <c r="Z513" s="29"/>
      <c r="AA513" s="31"/>
      <c r="AB513" s="25"/>
    </row>
    <row r="514" spans="26:28" x14ac:dyDescent="0.35">
      <c r="Z514" s="29"/>
      <c r="AA514" s="31"/>
      <c r="AB514" s="25"/>
    </row>
    <row r="515" spans="26:28" x14ac:dyDescent="0.35">
      <c r="Z515" s="29"/>
      <c r="AA515" s="31"/>
      <c r="AB515" s="25"/>
    </row>
    <row r="516" spans="26:28" x14ac:dyDescent="0.35">
      <c r="Z516" s="29"/>
      <c r="AA516" s="31"/>
      <c r="AB516" s="25"/>
    </row>
    <row r="517" spans="26:28" x14ac:dyDescent="0.35">
      <c r="Z517" s="29"/>
      <c r="AA517" s="31"/>
      <c r="AB517" s="25"/>
    </row>
    <row r="518" spans="26:28" x14ac:dyDescent="0.35">
      <c r="Z518" s="29"/>
      <c r="AA518" s="31"/>
      <c r="AB518" s="25"/>
    </row>
    <row r="519" spans="26:28" x14ac:dyDescent="0.35">
      <c r="Z519" s="29"/>
      <c r="AA519" s="31"/>
      <c r="AB519" s="25"/>
    </row>
    <row r="520" spans="26:28" x14ac:dyDescent="0.35">
      <c r="Z520" s="29"/>
      <c r="AA520" s="31"/>
      <c r="AB520" s="25"/>
    </row>
    <row r="521" spans="26:28" x14ac:dyDescent="0.35">
      <c r="Z521" s="29"/>
      <c r="AA521" s="31"/>
      <c r="AB521" s="25"/>
    </row>
    <row r="522" spans="26:28" x14ac:dyDescent="0.35">
      <c r="Z522" s="29"/>
      <c r="AA522" s="31"/>
      <c r="AB522" s="25"/>
    </row>
    <row r="523" spans="26:28" x14ac:dyDescent="0.35">
      <c r="Z523" s="29"/>
      <c r="AA523" s="31"/>
      <c r="AB523" s="25"/>
    </row>
    <row r="524" spans="26:28" x14ac:dyDescent="0.35">
      <c r="Z524" s="29"/>
      <c r="AA524" s="31"/>
      <c r="AB524" s="25"/>
    </row>
    <row r="525" spans="26:28" x14ac:dyDescent="0.35">
      <c r="Z525" s="29"/>
      <c r="AA525" s="31"/>
      <c r="AB525" s="25"/>
    </row>
    <row r="526" spans="26:28" x14ac:dyDescent="0.35">
      <c r="Z526" s="29"/>
      <c r="AA526" s="31"/>
      <c r="AB526" s="25"/>
    </row>
    <row r="527" spans="26:28" x14ac:dyDescent="0.35">
      <c r="Z527" s="29"/>
      <c r="AA527" s="31"/>
      <c r="AB527" s="25"/>
    </row>
    <row r="528" spans="26:28" x14ac:dyDescent="0.35">
      <c r="Z528" s="29"/>
      <c r="AA528" s="31"/>
      <c r="AB528" s="25"/>
    </row>
    <row r="529" spans="26:28" x14ac:dyDescent="0.35">
      <c r="Z529" s="29"/>
      <c r="AA529" s="31"/>
      <c r="AB529" s="25"/>
    </row>
    <row r="530" spans="26:28" x14ac:dyDescent="0.35">
      <c r="Z530" s="29"/>
      <c r="AA530" s="31"/>
      <c r="AB530" s="25"/>
    </row>
    <row r="531" spans="26:28" x14ac:dyDescent="0.35">
      <c r="Z531" s="29"/>
      <c r="AA531" s="31"/>
      <c r="AB531" s="25"/>
    </row>
    <row r="532" spans="26:28" x14ac:dyDescent="0.35">
      <c r="Z532" s="29"/>
      <c r="AA532" s="31"/>
      <c r="AB532" s="25"/>
    </row>
    <row r="533" spans="26:28" x14ac:dyDescent="0.35">
      <c r="Z533" s="29"/>
      <c r="AA533" s="31"/>
      <c r="AB533" s="25"/>
    </row>
    <row r="534" spans="26:28" x14ac:dyDescent="0.35">
      <c r="Z534" s="29"/>
      <c r="AA534" s="31"/>
      <c r="AB534" s="25"/>
    </row>
    <row r="535" spans="26:28" x14ac:dyDescent="0.35">
      <c r="Z535" s="29"/>
      <c r="AA535" s="31"/>
      <c r="AB535" s="25"/>
    </row>
    <row r="536" spans="26:28" x14ac:dyDescent="0.35">
      <c r="Z536" s="29"/>
      <c r="AA536" s="31"/>
      <c r="AB536" s="25"/>
    </row>
    <row r="537" spans="26:28" x14ac:dyDescent="0.35">
      <c r="Z537" s="29"/>
      <c r="AA537" s="31"/>
      <c r="AB537" s="25"/>
    </row>
    <row r="538" spans="26:28" x14ac:dyDescent="0.35">
      <c r="Z538" s="29"/>
      <c r="AA538" s="31"/>
      <c r="AB538" s="25"/>
    </row>
    <row r="539" spans="26:28" x14ac:dyDescent="0.35">
      <c r="Z539" s="29"/>
      <c r="AA539" s="31"/>
      <c r="AB539" s="25"/>
    </row>
    <row r="540" spans="26:28" x14ac:dyDescent="0.35">
      <c r="Z540" s="29"/>
      <c r="AA540" s="31"/>
      <c r="AB540" s="25"/>
    </row>
    <row r="541" spans="26:28" x14ac:dyDescent="0.35">
      <c r="Z541" s="29"/>
      <c r="AA541" s="31"/>
      <c r="AB541" s="25"/>
    </row>
    <row r="542" spans="26:28" x14ac:dyDescent="0.35">
      <c r="Z542" s="29"/>
      <c r="AA542" s="31"/>
      <c r="AB542" s="25"/>
    </row>
    <row r="543" spans="26:28" x14ac:dyDescent="0.35">
      <c r="Z543" s="29"/>
      <c r="AA543" s="31"/>
      <c r="AB543" s="25"/>
    </row>
    <row r="544" spans="26:28" x14ac:dyDescent="0.35">
      <c r="Z544" s="29"/>
      <c r="AA544" s="31"/>
      <c r="AB544" s="25"/>
    </row>
    <row r="545" spans="26:28" x14ac:dyDescent="0.35">
      <c r="Z545" s="29"/>
      <c r="AA545" s="31"/>
      <c r="AB545" s="25"/>
    </row>
    <row r="546" spans="26:28" x14ac:dyDescent="0.35">
      <c r="Z546" s="29"/>
      <c r="AA546" s="31"/>
      <c r="AB546" s="25"/>
    </row>
    <row r="547" spans="26:28" x14ac:dyDescent="0.35">
      <c r="Z547" s="29"/>
      <c r="AA547" s="31"/>
      <c r="AB547" s="25"/>
    </row>
    <row r="548" spans="26:28" x14ac:dyDescent="0.35">
      <c r="Z548" s="29"/>
      <c r="AA548" s="31"/>
      <c r="AB548" s="25"/>
    </row>
    <row r="549" spans="26:28" x14ac:dyDescent="0.35">
      <c r="Z549" s="29"/>
      <c r="AA549" s="31"/>
      <c r="AB549" s="25"/>
    </row>
    <row r="550" spans="26:28" x14ac:dyDescent="0.35">
      <c r="Z550" s="29"/>
      <c r="AA550" s="31"/>
      <c r="AB550" s="25"/>
    </row>
    <row r="551" spans="26:28" x14ac:dyDescent="0.35">
      <c r="Z551" s="29"/>
      <c r="AA551" s="31"/>
      <c r="AB551" s="25"/>
    </row>
    <row r="552" spans="26:28" x14ac:dyDescent="0.35">
      <c r="Z552" s="29"/>
      <c r="AA552" s="31"/>
      <c r="AB552" s="25"/>
    </row>
    <row r="553" spans="26:28" x14ac:dyDescent="0.35">
      <c r="Z553" s="29"/>
      <c r="AA553" s="31"/>
      <c r="AB553" s="25"/>
    </row>
    <row r="554" spans="26:28" x14ac:dyDescent="0.35">
      <c r="Z554" s="29"/>
      <c r="AA554" s="31"/>
      <c r="AB554" s="25"/>
    </row>
    <row r="555" spans="26:28" x14ac:dyDescent="0.35">
      <c r="Z555" s="29"/>
      <c r="AA555" s="31"/>
      <c r="AB555" s="25"/>
    </row>
    <row r="556" spans="26:28" x14ac:dyDescent="0.35">
      <c r="Z556" s="29"/>
      <c r="AA556" s="31"/>
      <c r="AB556" s="25"/>
    </row>
    <row r="557" spans="26:28" x14ac:dyDescent="0.35">
      <c r="Z557" s="29"/>
      <c r="AA557" s="31"/>
      <c r="AB557" s="25"/>
    </row>
    <row r="558" spans="26:28" x14ac:dyDescent="0.35">
      <c r="Z558" s="29"/>
      <c r="AA558" s="31"/>
      <c r="AB558" s="25"/>
    </row>
    <row r="559" spans="26:28" x14ac:dyDescent="0.35">
      <c r="Z559" s="29"/>
      <c r="AA559" s="31"/>
      <c r="AB559" s="25"/>
    </row>
    <row r="560" spans="26:28" x14ac:dyDescent="0.35">
      <c r="Z560" s="29"/>
      <c r="AA560" s="31"/>
      <c r="AB560" s="25"/>
    </row>
    <row r="561" spans="26:28" x14ac:dyDescent="0.35">
      <c r="Z561" s="29"/>
      <c r="AA561" s="31"/>
      <c r="AB561" s="25"/>
    </row>
    <row r="562" spans="26:28" x14ac:dyDescent="0.35">
      <c r="Z562" s="29"/>
      <c r="AA562" s="31"/>
      <c r="AB562" s="25"/>
    </row>
    <row r="563" spans="26:28" x14ac:dyDescent="0.35">
      <c r="Z563" s="29"/>
      <c r="AA563" s="31"/>
      <c r="AB563" s="25"/>
    </row>
    <row r="564" spans="26:28" x14ac:dyDescent="0.35">
      <c r="Z564" s="29"/>
      <c r="AA564" s="31"/>
      <c r="AB564" s="25"/>
    </row>
    <row r="565" spans="26:28" x14ac:dyDescent="0.35">
      <c r="Z565" s="29"/>
      <c r="AA565" s="31"/>
      <c r="AB565" s="25"/>
    </row>
    <row r="566" spans="26:28" x14ac:dyDescent="0.35">
      <c r="Z566" s="29"/>
      <c r="AA566" s="31"/>
      <c r="AB566" s="25"/>
    </row>
    <row r="567" spans="26:28" x14ac:dyDescent="0.35">
      <c r="Z567" s="29"/>
      <c r="AA567" s="31"/>
      <c r="AB567" s="25"/>
    </row>
    <row r="568" spans="26:28" x14ac:dyDescent="0.35">
      <c r="Z568" s="29"/>
      <c r="AA568" s="31"/>
      <c r="AB568" s="25"/>
    </row>
    <row r="569" spans="26:28" x14ac:dyDescent="0.35">
      <c r="Z569" s="29"/>
      <c r="AA569" s="31"/>
      <c r="AB569" s="25"/>
    </row>
    <row r="570" spans="26:28" x14ac:dyDescent="0.35">
      <c r="Z570" s="29"/>
      <c r="AA570" s="31"/>
      <c r="AB570" s="25"/>
    </row>
    <row r="571" spans="26:28" x14ac:dyDescent="0.35">
      <c r="Z571" s="29"/>
      <c r="AA571" s="31"/>
      <c r="AB571" s="25"/>
    </row>
    <row r="572" spans="26:28" x14ac:dyDescent="0.35">
      <c r="Z572" s="29"/>
      <c r="AA572" s="31"/>
      <c r="AB572" s="25"/>
    </row>
    <row r="573" spans="26:28" x14ac:dyDescent="0.35">
      <c r="Z573" s="29"/>
      <c r="AA573" s="31"/>
      <c r="AB573" s="25"/>
    </row>
    <row r="574" spans="26:28" x14ac:dyDescent="0.35">
      <c r="Z574" s="29"/>
      <c r="AA574" s="31"/>
      <c r="AB574" s="25"/>
    </row>
    <row r="575" spans="26:28" x14ac:dyDescent="0.35">
      <c r="Z575" s="29"/>
      <c r="AA575" s="31"/>
      <c r="AB575" s="25"/>
    </row>
    <row r="576" spans="26:28" x14ac:dyDescent="0.35">
      <c r="Z576" s="29"/>
      <c r="AA576" s="31"/>
      <c r="AB576" s="25"/>
    </row>
    <row r="577" spans="26:28" x14ac:dyDescent="0.35">
      <c r="Z577" s="29"/>
      <c r="AA577" s="31"/>
      <c r="AB577" s="25"/>
    </row>
    <row r="578" spans="26:28" x14ac:dyDescent="0.35">
      <c r="Z578" s="29"/>
      <c r="AA578" s="31"/>
      <c r="AB578" s="25"/>
    </row>
    <row r="579" spans="26:28" x14ac:dyDescent="0.35">
      <c r="Z579" s="29"/>
      <c r="AA579" s="31"/>
      <c r="AB579" s="25"/>
    </row>
    <row r="580" spans="26:28" x14ac:dyDescent="0.35">
      <c r="Z580" s="29"/>
      <c r="AA580" s="31"/>
      <c r="AB580" s="25"/>
    </row>
    <row r="581" spans="26:28" x14ac:dyDescent="0.35">
      <c r="Z581" s="29"/>
      <c r="AA581" s="31"/>
      <c r="AB581" s="25"/>
    </row>
    <row r="582" spans="26:28" x14ac:dyDescent="0.35">
      <c r="Z582" s="29"/>
      <c r="AA582" s="31"/>
      <c r="AB582" s="25"/>
    </row>
    <row r="583" spans="26:28" x14ac:dyDescent="0.35">
      <c r="Z583" s="29"/>
      <c r="AA583" s="31"/>
      <c r="AB583" s="25"/>
    </row>
    <row r="584" spans="26:28" x14ac:dyDescent="0.35">
      <c r="Z584" s="29"/>
      <c r="AA584" s="31"/>
      <c r="AB584" s="25"/>
    </row>
    <row r="585" spans="26:28" x14ac:dyDescent="0.35">
      <c r="Z585" s="29"/>
      <c r="AA585" s="31"/>
      <c r="AB585" s="25"/>
    </row>
    <row r="586" spans="26:28" x14ac:dyDescent="0.35">
      <c r="Z586" s="29"/>
      <c r="AA586" s="31"/>
      <c r="AB586" s="25"/>
    </row>
    <row r="587" spans="26:28" x14ac:dyDescent="0.35">
      <c r="Z587" s="29"/>
      <c r="AA587" s="31"/>
      <c r="AB587" s="25"/>
    </row>
    <row r="588" spans="26:28" x14ac:dyDescent="0.35">
      <c r="Z588" s="29"/>
      <c r="AA588" s="31"/>
      <c r="AB588" s="25"/>
    </row>
    <row r="589" spans="26:28" x14ac:dyDescent="0.35">
      <c r="Z589" s="29"/>
      <c r="AA589" s="31"/>
      <c r="AB589" s="25"/>
    </row>
    <row r="590" spans="26:28" x14ac:dyDescent="0.35">
      <c r="Z590" s="29"/>
      <c r="AA590" s="31"/>
      <c r="AB590" s="25"/>
    </row>
    <row r="591" spans="26:28" x14ac:dyDescent="0.35">
      <c r="Z591" s="29"/>
      <c r="AA591" s="31"/>
      <c r="AB591" s="25"/>
    </row>
    <row r="592" spans="26:28" x14ac:dyDescent="0.35">
      <c r="Z592" s="29"/>
      <c r="AA592" s="31"/>
      <c r="AB592" s="25"/>
    </row>
    <row r="593" spans="26:28" x14ac:dyDescent="0.35">
      <c r="Z593" s="29"/>
      <c r="AA593" s="31"/>
      <c r="AB593" s="25"/>
    </row>
    <row r="594" spans="26:28" x14ac:dyDescent="0.35">
      <c r="Z594" s="29"/>
      <c r="AA594" s="31"/>
      <c r="AB594" s="25"/>
    </row>
    <row r="595" spans="26:28" x14ac:dyDescent="0.35">
      <c r="Z595" s="29"/>
      <c r="AA595" s="31"/>
      <c r="AB595" s="25"/>
    </row>
    <row r="596" spans="26:28" x14ac:dyDescent="0.35">
      <c r="Z596" s="29"/>
      <c r="AA596" s="31"/>
      <c r="AB596" s="25"/>
    </row>
    <row r="597" spans="26:28" x14ac:dyDescent="0.35">
      <c r="Z597" s="29"/>
      <c r="AA597" s="31"/>
      <c r="AB597" s="25"/>
    </row>
    <row r="598" spans="26:28" x14ac:dyDescent="0.35">
      <c r="AB598" s="25"/>
    </row>
    <row r="599" spans="26:28" x14ac:dyDescent="0.35">
      <c r="AB599" s="25"/>
    </row>
    <row r="600" spans="26:28" x14ac:dyDescent="0.35">
      <c r="AB600" s="25"/>
    </row>
    <row r="601" spans="26:28" x14ac:dyDescent="0.35">
      <c r="AB601" s="25"/>
    </row>
    <row r="602" spans="26:28" x14ac:dyDescent="0.35">
      <c r="AB602" s="25"/>
    </row>
    <row r="603" spans="26:28" x14ac:dyDescent="0.35">
      <c r="AB603" s="25"/>
    </row>
    <row r="604" spans="26:28" x14ac:dyDescent="0.35">
      <c r="AB604" s="25"/>
    </row>
    <row r="605" spans="26:28" x14ac:dyDescent="0.35">
      <c r="AB605" s="25"/>
    </row>
    <row r="606" spans="26:28" x14ac:dyDescent="0.35">
      <c r="AB606" s="25"/>
    </row>
    <row r="607" spans="26:28" x14ac:dyDescent="0.35">
      <c r="AB607" s="25"/>
    </row>
    <row r="608" spans="26:28" x14ac:dyDescent="0.35">
      <c r="AB608" s="25"/>
    </row>
    <row r="609" spans="28:28" x14ac:dyDescent="0.35">
      <c r="AB609" s="25"/>
    </row>
    <row r="610" spans="28:28" x14ac:dyDescent="0.35">
      <c r="AB610" s="25"/>
    </row>
    <row r="611" spans="28:28" x14ac:dyDescent="0.35">
      <c r="AB611" s="25"/>
    </row>
    <row r="612" spans="28:28" x14ac:dyDescent="0.35">
      <c r="AB612" s="25"/>
    </row>
    <row r="613" spans="28:28" x14ac:dyDescent="0.35">
      <c r="AB613" s="25"/>
    </row>
    <row r="614" spans="28:28" x14ac:dyDescent="0.35">
      <c r="AB614" s="25"/>
    </row>
    <row r="615" spans="28:28" x14ac:dyDescent="0.35">
      <c r="AB615" s="25"/>
    </row>
    <row r="616" spans="28:28" x14ac:dyDescent="0.35">
      <c r="AB616" s="25"/>
    </row>
    <row r="617" spans="28:28" x14ac:dyDescent="0.35">
      <c r="AB617" s="25"/>
    </row>
    <row r="618" spans="28:28" x14ac:dyDescent="0.35">
      <c r="AB618" s="25"/>
    </row>
    <row r="619" spans="28:28" x14ac:dyDescent="0.35">
      <c r="AB619" s="25"/>
    </row>
    <row r="620" spans="28:28" x14ac:dyDescent="0.35">
      <c r="AB620" s="25"/>
    </row>
    <row r="621" spans="28:28" x14ac:dyDescent="0.35">
      <c r="AB621" s="25"/>
    </row>
    <row r="622" spans="28:28" x14ac:dyDescent="0.35">
      <c r="AB622" s="25"/>
    </row>
    <row r="623" spans="28:28" x14ac:dyDescent="0.35">
      <c r="AB623" s="25"/>
    </row>
    <row r="624" spans="28:28" x14ac:dyDescent="0.35">
      <c r="AB624" s="25"/>
    </row>
    <row r="625" spans="28:28" x14ac:dyDescent="0.35">
      <c r="AB625" s="25"/>
    </row>
    <row r="626" spans="28:28" x14ac:dyDescent="0.35">
      <c r="AB626" s="25"/>
    </row>
    <row r="627" spans="28:28" x14ac:dyDescent="0.35">
      <c r="AB627" s="25"/>
    </row>
    <row r="628" spans="28:28" x14ac:dyDescent="0.35">
      <c r="AB628" s="25"/>
    </row>
    <row r="629" spans="28:28" x14ac:dyDescent="0.35">
      <c r="AB629" s="25"/>
    </row>
    <row r="630" spans="28:28" x14ac:dyDescent="0.35">
      <c r="AB630" s="25"/>
    </row>
    <row r="631" spans="28:28" x14ac:dyDescent="0.35">
      <c r="AB631" s="25"/>
    </row>
    <row r="632" spans="28:28" x14ac:dyDescent="0.35">
      <c r="AB632" s="25"/>
    </row>
    <row r="633" spans="28:28" x14ac:dyDescent="0.35">
      <c r="AB633" s="25"/>
    </row>
    <row r="634" spans="28:28" x14ac:dyDescent="0.35">
      <c r="AB634" s="25"/>
    </row>
    <row r="635" spans="28:28" x14ac:dyDescent="0.35">
      <c r="AB635" s="25"/>
    </row>
    <row r="636" spans="28:28" x14ac:dyDescent="0.35">
      <c r="AB636" s="25"/>
    </row>
    <row r="637" spans="28:28" x14ac:dyDescent="0.35">
      <c r="AB637" s="25"/>
    </row>
    <row r="638" spans="28:28" x14ac:dyDescent="0.35">
      <c r="AB638" s="25"/>
    </row>
    <row r="639" spans="28:28" x14ac:dyDescent="0.35">
      <c r="AB639" s="25"/>
    </row>
    <row r="640" spans="28:28" x14ac:dyDescent="0.35">
      <c r="AB640" s="25"/>
    </row>
    <row r="641" spans="28:28" x14ac:dyDescent="0.35">
      <c r="AB641" s="25"/>
    </row>
    <row r="642" spans="28:28" x14ac:dyDescent="0.35">
      <c r="AB642" s="25"/>
    </row>
    <row r="643" spans="28:28" x14ac:dyDescent="0.35">
      <c r="AB643" s="25"/>
    </row>
    <row r="644" spans="28:28" x14ac:dyDescent="0.35">
      <c r="AB644" s="25"/>
    </row>
    <row r="645" spans="28:28" x14ac:dyDescent="0.35">
      <c r="AB645" s="25"/>
    </row>
    <row r="646" spans="28:28" x14ac:dyDescent="0.35">
      <c r="AB646" s="25"/>
    </row>
    <row r="647" spans="28:28" x14ac:dyDescent="0.35">
      <c r="AB647" s="25"/>
    </row>
    <row r="648" spans="28:28" x14ac:dyDescent="0.35">
      <c r="AB648" s="25"/>
    </row>
    <row r="649" spans="28:28" x14ac:dyDescent="0.35">
      <c r="AB649" s="25"/>
    </row>
    <row r="650" spans="28:28" x14ac:dyDescent="0.35">
      <c r="AB650" s="25"/>
    </row>
    <row r="651" spans="28:28" x14ac:dyDescent="0.35">
      <c r="AB651" s="25"/>
    </row>
    <row r="652" spans="28:28" x14ac:dyDescent="0.35">
      <c r="AB652" s="25"/>
    </row>
    <row r="653" spans="28:28" x14ac:dyDescent="0.35">
      <c r="AB653" s="25"/>
    </row>
    <row r="654" spans="28:28" x14ac:dyDescent="0.35">
      <c r="AB654" s="25"/>
    </row>
    <row r="655" spans="28:28" x14ac:dyDescent="0.35">
      <c r="AB655" s="25"/>
    </row>
    <row r="656" spans="28:28" x14ac:dyDescent="0.35">
      <c r="AB656" s="25"/>
    </row>
    <row r="657" spans="28:28" x14ac:dyDescent="0.35">
      <c r="AB657" s="25"/>
    </row>
    <row r="658" spans="28:28" x14ac:dyDescent="0.35">
      <c r="AB658" s="25"/>
    </row>
    <row r="659" spans="28:28" x14ac:dyDescent="0.35">
      <c r="AB659" s="25"/>
    </row>
    <row r="660" spans="28:28" x14ac:dyDescent="0.35">
      <c r="AB660" s="25"/>
    </row>
    <row r="661" spans="28:28" x14ac:dyDescent="0.35">
      <c r="AB661" s="25"/>
    </row>
    <row r="662" spans="28:28" x14ac:dyDescent="0.35">
      <c r="AB662" s="25"/>
    </row>
    <row r="663" spans="28:28" x14ac:dyDescent="0.35">
      <c r="AB663" s="25"/>
    </row>
    <row r="664" spans="28:28" x14ac:dyDescent="0.35">
      <c r="AB664" s="25"/>
    </row>
    <row r="665" spans="28:28" x14ac:dyDescent="0.35">
      <c r="AB665" s="25"/>
    </row>
    <row r="666" spans="28:28" x14ac:dyDescent="0.35">
      <c r="AB666" s="25"/>
    </row>
    <row r="667" spans="28:28" x14ac:dyDescent="0.35">
      <c r="AB667" s="25"/>
    </row>
    <row r="668" spans="28:28" x14ac:dyDescent="0.35">
      <c r="AB668" s="25"/>
    </row>
    <row r="669" spans="28:28" x14ac:dyDescent="0.35">
      <c r="AB669" s="25"/>
    </row>
    <row r="670" spans="28:28" x14ac:dyDescent="0.35">
      <c r="AB670" s="25"/>
    </row>
    <row r="671" spans="28:28" x14ac:dyDescent="0.35">
      <c r="AB671" s="25"/>
    </row>
    <row r="672" spans="28:28" x14ac:dyDescent="0.35">
      <c r="AB672" s="25"/>
    </row>
    <row r="673" spans="28:28" x14ac:dyDescent="0.35">
      <c r="AB673" s="25"/>
    </row>
    <row r="674" spans="28:28" x14ac:dyDescent="0.35">
      <c r="AB674" s="25"/>
    </row>
    <row r="675" spans="28:28" x14ac:dyDescent="0.35">
      <c r="AB675" s="25"/>
    </row>
    <row r="676" spans="28:28" x14ac:dyDescent="0.35">
      <c r="AB676" s="25"/>
    </row>
    <row r="677" spans="28:28" x14ac:dyDescent="0.35">
      <c r="AB677" s="25"/>
    </row>
    <row r="678" spans="28:28" x14ac:dyDescent="0.35">
      <c r="AB678" s="25"/>
    </row>
    <row r="679" spans="28:28" x14ac:dyDescent="0.35">
      <c r="AB679" s="25"/>
    </row>
    <row r="680" spans="28:28" x14ac:dyDescent="0.35">
      <c r="AB680" s="25"/>
    </row>
    <row r="681" spans="28:28" x14ac:dyDescent="0.35">
      <c r="AB681" s="25"/>
    </row>
    <row r="682" spans="28:28" x14ac:dyDescent="0.35">
      <c r="AB682" s="25"/>
    </row>
    <row r="683" spans="28:28" x14ac:dyDescent="0.35">
      <c r="AB683" s="25"/>
    </row>
    <row r="684" spans="28:28" x14ac:dyDescent="0.35">
      <c r="AB684" s="25"/>
    </row>
    <row r="685" spans="28:28" x14ac:dyDescent="0.35">
      <c r="AB685" s="25"/>
    </row>
    <row r="686" spans="28:28" x14ac:dyDescent="0.35">
      <c r="AB686" s="25"/>
    </row>
    <row r="687" spans="28:28" x14ac:dyDescent="0.35">
      <c r="AB687" s="25"/>
    </row>
    <row r="688" spans="28:28" x14ac:dyDescent="0.35">
      <c r="AB688" s="25"/>
    </row>
    <row r="689" spans="28:28" x14ac:dyDescent="0.35">
      <c r="AB689" s="25"/>
    </row>
    <row r="690" spans="28:28" x14ac:dyDescent="0.35">
      <c r="AB690" s="25"/>
    </row>
    <row r="691" spans="28:28" x14ac:dyDescent="0.35">
      <c r="AB691" s="25"/>
    </row>
    <row r="692" spans="28:28" x14ac:dyDescent="0.35">
      <c r="AB692" s="25"/>
    </row>
    <row r="693" spans="28:28" x14ac:dyDescent="0.35">
      <c r="AB693" s="25"/>
    </row>
    <row r="694" spans="28:28" x14ac:dyDescent="0.35">
      <c r="AB694" s="25"/>
    </row>
    <row r="695" spans="28:28" x14ac:dyDescent="0.35">
      <c r="AB695" s="25"/>
    </row>
    <row r="696" spans="28:28" x14ac:dyDescent="0.35">
      <c r="AB696" s="25"/>
    </row>
    <row r="697" spans="28:28" x14ac:dyDescent="0.35">
      <c r="AB697" s="25"/>
    </row>
    <row r="698" spans="28:28" x14ac:dyDescent="0.35">
      <c r="AB698" s="25"/>
    </row>
    <row r="699" spans="28:28" x14ac:dyDescent="0.35">
      <c r="AB699" s="25"/>
    </row>
    <row r="700" spans="28:28" x14ac:dyDescent="0.35">
      <c r="AB700" s="25"/>
    </row>
    <row r="701" spans="28:28" x14ac:dyDescent="0.35">
      <c r="AB701" s="25"/>
    </row>
    <row r="702" spans="28:28" x14ac:dyDescent="0.35">
      <c r="AB702" s="25"/>
    </row>
    <row r="703" spans="28:28" x14ac:dyDescent="0.35">
      <c r="AB703" s="25"/>
    </row>
    <row r="704" spans="28:28" x14ac:dyDescent="0.35">
      <c r="AB704" s="25"/>
    </row>
    <row r="705" spans="28:28" x14ac:dyDescent="0.35">
      <c r="AB705" s="25"/>
    </row>
    <row r="706" spans="28:28" x14ac:dyDescent="0.35">
      <c r="AB706" s="25"/>
    </row>
    <row r="707" spans="28:28" x14ac:dyDescent="0.35">
      <c r="AB707" s="25"/>
    </row>
    <row r="708" spans="28:28" x14ac:dyDescent="0.35">
      <c r="AB708" s="25"/>
    </row>
    <row r="709" spans="28:28" x14ac:dyDescent="0.35">
      <c r="AB709" s="25"/>
    </row>
    <row r="710" spans="28:28" x14ac:dyDescent="0.35">
      <c r="AB710" s="25"/>
    </row>
    <row r="711" spans="28:28" x14ac:dyDescent="0.35">
      <c r="AB711" s="25"/>
    </row>
    <row r="712" spans="28:28" x14ac:dyDescent="0.35">
      <c r="AB712" s="25"/>
    </row>
    <row r="713" spans="28:28" x14ac:dyDescent="0.35">
      <c r="AB713" s="25"/>
    </row>
    <row r="714" spans="28:28" x14ac:dyDescent="0.35">
      <c r="AB714" s="25"/>
    </row>
    <row r="715" spans="28:28" x14ac:dyDescent="0.35">
      <c r="AB715" s="25"/>
    </row>
    <row r="716" spans="28:28" x14ac:dyDescent="0.35">
      <c r="AB716" s="25"/>
    </row>
    <row r="717" spans="28:28" x14ac:dyDescent="0.35">
      <c r="AB717" s="25"/>
    </row>
    <row r="718" spans="28:28" x14ac:dyDescent="0.35">
      <c r="AB718" s="25"/>
    </row>
    <row r="719" spans="28:28" x14ac:dyDescent="0.35">
      <c r="AB719" s="25"/>
    </row>
    <row r="720" spans="28:28" x14ac:dyDescent="0.35">
      <c r="AB720" s="25"/>
    </row>
    <row r="721" spans="28:28" x14ac:dyDescent="0.35">
      <c r="AB721" s="25"/>
    </row>
    <row r="722" spans="28:28" x14ac:dyDescent="0.35">
      <c r="AB722" s="25"/>
    </row>
    <row r="723" spans="28:28" x14ac:dyDescent="0.35">
      <c r="AB723" s="25"/>
    </row>
    <row r="724" spans="28:28" x14ac:dyDescent="0.35">
      <c r="AB724" s="25"/>
    </row>
    <row r="725" spans="28:28" x14ac:dyDescent="0.35">
      <c r="AB725" s="25"/>
    </row>
    <row r="726" spans="28:28" x14ac:dyDescent="0.35">
      <c r="AB726" s="25"/>
    </row>
    <row r="727" spans="28:28" x14ac:dyDescent="0.35">
      <c r="AB727" s="25"/>
    </row>
    <row r="728" spans="28:28" x14ac:dyDescent="0.35">
      <c r="AB728" s="25"/>
    </row>
    <row r="729" spans="28:28" x14ac:dyDescent="0.35">
      <c r="AB729" s="25"/>
    </row>
    <row r="730" spans="28:28" x14ac:dyDescent="0.35">
      <c r="AB730" s="25"/>
    </row>
    <row r="731" spans="28:28" x14ac:dyDescent="0.35">
      <c r="AB731" s="25"/>
    </row>
    <row r="732" spans="28:28" x14ac:dyDescent="0.35">
      <c r="AB732" s="25"/>
    </row>
    <row r="733" spans="28:28" x14ac:dyDescent="0.35">
      <c r="AB733" s="25"/>
    </row>
    <row r="734" spans="28:28" x14ac:dyDescent="0.35">
      <c r="AB734" s="25"/>
    </row>
    <row r="735" spans="28:28" x14ac:dyDescent="0.35">
      <c r="AB735" s="25"/>
    </row>
    <row r="736" spans="28:28" x14ac:dyDescent="0.35">
      <c r="AB736" s="25"/>
    </row>
    <row r="737" spans="28:28" x14ac:dyDescent="0.35">
      <c r="AB737" s="25"/>
    </row>
    <row r="738" spans="28:28" x14ac:dyDescent="0.35">
      <c r="AB738" s="25"/>
    </row>
    <row r="739" spans="28:28" x14ac:dyDescent="0.35">
      <c r="AB739" s="25"/>
    </row>
    <row r="740" spans="28:28" x14ac:dyDescent="0.35">
      <c r="AB740" s="25"/>
    </row>
    <row r="741" spans="28:28" x14ac:dyDescent="0.35">
      <c r="AB741" s="25"/>
    </row>
    <row r="742" spans="28:28" x14ac:dyDescent="0.35">
      <c r="AB742" s="25"/>
    </row>
    <row r="743" spans="28:28" x14ac:dyDescent="0.35">
      <c r="AB743" s="25"/>
    </row>
    <row r="744" spans="28:28" x14ac:dyDescent="0.35">
      <c r="AB744" s="25"/>
    </row>
    <row r="745" spans="28:28" x14ac:dyDescent="0.35">
      <c r="AB745" s="25"/>
    </row>
    <row r="746" spans="28:28" x14ac:dyDescent="0.35">
      <c r="AB746" s="25"/>
    </row>
    <row r="747" spans="28:28" x14ac:dyDescent="0.35">
      <c r="AB747" s="25"/>
    </row>
    <row r="748" spans="28:28" x14ac:dyDescent="0.35">
      <c r="AB748" s="25"/>
    </row>
    <row r="749" spans="28:28" x14ac:dyDescent="0.35">
      <c r="AB749" s="25"/>
    </row>
    <row r="750" spans="28:28" x14ac:dyDescent="0.35">
      <c r="AB750" s="25"/>
    </row>
    <row r="751" spans="28:28" x14ac:dyDescent="0.35">
      <c r="AB751" s="25"/>
    </row>
    <row r="752" spans="28:28" x14ac:dyDescent="0.35">
      <c r="AB752" s="25"/>
    </row>
    <row r="753" spans="28:28" x14ac:dyDescent="0.35">
      <c r="AB753" s="25"/>
    </row>
    <row r="754" spans="28:28" x14ac:dyDescent="0.35">
      <c r="AB754" s="25"/>
    </row>
    <row r="755" spans="28:28" x14ac:dyDescent="0.35">
      <c r="AB755" s="25"/>
    </row>
    <row r="756" spans="28:28" x14ac:dyDescent="0.35">
      <c r="AB756" s="25"/>
    </row>
    <row r="757" spans="28:28" x14ac:dyDescent="0.35">
      <c r="AB757" s="25"/>
    </row>
    <row r="758" spans="28:28" x14ac:dyDescent="0.35">
      <c r="AB758" s="25"/>
    </row>
    <row r="759" spans="28:28" x14ac:dyDescent="0.35">
      <c r="AB759" s="25"/>
    </row>
    <row r="760" spans="28:28" x14ac:dyDescent="0.35">
      <c r="AB760" s="25"/>
    </row>
    <row r="761" spans="28:28" x14ac:dyDescent="0.35">
      <c r="AB761" s="25"/>
    </row>
    <row r="762" spans="28:28" x14ac:dyDescent="0.35">
      <c r="AB762" s="25"/>
    </row>
    <row r="763" spans="28:28" x14ac:dyDescent="0.35">
      <c r="AB763" s="25"/>
    </row>
    <row r="764" spans="28:28" x14ac:dyDescent="0.35">
      <c r="AB764" s="25"/>
    </row>
    <row r="765" spans="28:28" x14ac:dyDescent="0.35">
      <c r="AB765" s="25"/>
    </row>
    <row r="766" spans="28:28" x14ac:dyDescent="0.35">
      <c r="AB766" s="25"/>
    </row>
    <row r="767" spans="28:28" x14ac:dyDescent="0.35">
      <c r="AB767" s="25"/>
    </row>
    <row r="768" spans="28:28" x14ac:dyDescent="0.35">
      <c r="AB768" s="25"/>
    </row>
    <row r="769" spans="28:28" x14ac:dyDescent="0.35">
      <c r="AB769" s="25"/>
    </row>
    <row r="770" spans="28:28" x14ac:dyDescent="0.35">
      <c r="AB770" s="25"/>
    </row>
    <row r="771" spans="28:28" x14ac:dyDescent="0.35">
      <c r="AB771" s="25"/>
    </row>
    <row r="772" spans="28:28" x14ac:dyDescent="0.35">
      <c r="AB772" s="25"/>
    </row>
    <row r="773" spans="28:28" x14ac:dyDescent="0.35">
      <c r="AB773" s="25"/>
    </row>
    <row r="774" spans="28:28" x14ac:dyDescent="0.35">
      <c r="AB774" s="25"/>
    </row>
    <row r="775" spans="28:28" x14ac:dyDescent="0.35">
      <c r="AB775" s="25"/>
    </row>
    <row r="776" spans="28:28" x14ac:dyDescent="0.35">
      <c r="AB776" s="25"/>
    </row>
    <row r="777" spans="28:28" x14ac:dyDescent="0.35">
      <c r="AB777" s="25"/>
    </row>
    <row r="778" spans="28:28" x14ac:dyDescent="0.35">
      <c r="AB778" s="25"/>
    </row>
    <row r="779" spans="28:28" x14ac:dyDescent="0.35">
      <c r="AB779" s="25"/>
    </row>
    <row r="780" spans="28:28" x14ac:dyDescent="0.35">
      <c r="AB780" s="25"/>
    </row>
    <row r="781" spans="28:28" x14ac:dyDescent="0.35">
      <c r="AB781" s="25"/>
    </row>
    <row r="782" spans="28:28" x14ac:dyDescent="0.35">
      <c r="AB782" s="25"/>
    </row>
    <row r="783" spans="28:28" x14ac:dyDescent="0.35">
      <c r="AB783" s="25"/>
    </row>
    <row r="784" spans="28:28" x14ac:dyDescent="0.35">
      <c r="AB784" s="25"/>
    </row>
    <row r="785" spans="28:28" x14ac:dyDescent="0.35">
      <c r="AB785" s="25"/>
    </row>
    <row r="786" spans="28:28" x14ac:dyDescent="0.35">
      <c r="AB786" s="25"/>
    </row>
    <row r="787" spans="28:28" x14ac:dyDescent="0.35">
      <c r="AB787" s="25"/>
    </row>
    <row r="788" spans="28:28" x14ac:dyDescent="0.35">
      <c r="AB788" s="25"/>
    </row>
    <row r="789" spans="28:28" x14ac:dyDescent="0.35">
      <c r="AB789" s="25"/>
    </row>
    <row r="790" spans="28:28" x14ac:dyDescent="0.35">
      <c r="AB790" s="25"/>
    </row>
    <row r="791" spans="28:28" x14ac:dyDescent="0.35">
      <c r="AB791" s="25"/>
    </row>
    <row r="792" spans="28:28" x14ac:dyDescent="0.35">
      <c r="AB792" s="25"/>
    </row>
    <row r="793" spans="28:28" x14ac:dyDescent="0.35">
      <c r="AB793" s="25"/>
    </row>
    <row r="794" spans="28:28" x14ac:dyDescent="0.35">
      <c r="AB794" s="25"/>
    </row>
    <row r="795" spans="28:28" x14ac:dyDescent="0.35">
      <c r="AB795" s="25"/>
    </row>
    <row r="796" spans="28:28" x14ac:dyDescent="0.35">
      <c r="AB796" s="25"/>
    </row>
    <row r="797" spans="28:28" x14ac:dyDescent="0.35">
      <c r="AB797" s="25"/>
    </row>
    <row r="798" spans="28:28" x14ac:dyDescent="0.35">
      <c r="AB798" s="25"/>
    </row>
    <row r="799" spans="28:28" x14ac:dyDescent="0.35">
      <c r="AB799" s="25"/>
    </row>
    <row r="800" spans="28:28" x14ac:dyDescent="0.35">
      <c r="AB800" s="25"/>
    </row>
    <row r="801" spans="28:28" x14ac:dyDescent="0.35">
      <c r="AB801" s="25"/>
    </row>
    <row r="802" spans="28:28" x14ac:dyDescent="0.35">
      <c r="AB802" s="25"/>
    </row>
    <row r="803" spans="28:28" x14ac:dyDescent="0.35">
      <c r="AB803" s="25"/>
    </row>
    <row r="804" spans="28:28" x14ac:dyDescent="0.35">
      <c r="AB804" s="25"/>
    </row>
    <row r="805" spans="28:28" x14ac:dyDescent="0.35">
      <c r="AB805" s="25"/>
    </row>
    <row r="806" spans="28:28" x14ac:dyDescent="0.35">
      <c r="AB806" s="25"/>
    </row>
    <row r="807" spans="28:28" x14ac:dyDescent="0.35">
      <c r="AB807" s="25"/>
    </row>
    <row r="808" spans="28:28" x14ac:dyDescent="0.35">
      <c r="AB808" s="25"/>
    </row>
    <row r="809" spans="28:28" x14ac:dyDescent="0.35">
      <c r="AB809" s="25"/>
    </row>
    <row r="810" spans="28:28" x14ac:dyDescent="0.35">
      <c r="AB810" s="25"/>
    </row>
    <row r="811" spans="28:28" x14ac:dyDescent="0.35">
      <c r="AB811" s="25"/>
    </row>
    <row r="812" spans="28:28" x14ac:dyDescent="0.35">
      <c r="AB812" s="25"/>
    </row>
    <row r="813" spans="28:28" x14ac:dyDescent="0.35">
      <c r="AB813" s="25"/>
    </row>
    <row r="814" spans="28:28" x14ac:dyDescent="0.35">
      <c r="AB814" s="25"/>
    </row>
    <row r="815" spans="28:28" x14ac:dyDescent="0.35">
      <c r="AB815" s="25"/>
    </row>
    <row r="816" spans="28:28" x14ac:dyDescent="0.35">
      <c r="AB816" s="25"/>
    </row>
    <row r="817" spans="28:28" x14ac:dyDescent="0.35">
      <c r="AB817" s="25"/>
    </row>
    <row r="818" spans="28:28" x14ac:dyDescent="0.35">
      <c r="AB818" s="25"/>
    </row>
    <row r="819" spans="28:28" x14ac:dyDescent="0.35">
      <c r="AB819" s="25"/>
    </row>
    <row r="820" spans="28:28" x14ac:dyDescent="0.35">
      <c r="AB820" s="25"/>
    </row>
    <row r="821" spans="28:28" x14ac:dyDescent="0.35">
      <c r="AB821" s="25"/>
    </row>
    <row r="822" spans="28:28" x14ac:dyDescent="0.35">
      <c r="AB822" s="25"/>
    </row>
    <row r="823" spans="28:28" x14ac:dyDescent="0.35">
      <c r="AB823" s="25"/>
    </row>
    <row r="824" spans="28:28" x14ac:dyDescent="0.35">
      <c r="AB824" s="25"/>
    </row>
    <row r="825" spans="28:28" x14ac:dyDescent="0.35">
      <c r="AB825" s="25"/>
    </row>
    <row r="826" spans="28:28" x14ac:dyDescent="0.35">
      <c r="AB826" s="25"/>
    </row>
    <row r="827" spans="28:28" x14ac:dyDescent="0.35">
      <c r="AB827" s="25"/>
    </row>
    <row r="828" spans="28:28" x14ac:dyDescent="0.35">
      <c r="AB828" s="25"/>
    </row>
    <row r="829" spans="28:28" x14ac:dyDescent="0.3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4.5" x14ac:dyDescent="0.35"/>
  <cols>
    <col min="3" max="3" width="15.1796875" bestFit="1" customWidth="1"/>
    <col min="4" max="4" width="17.26953125" hidden="1" customWidth="1"/>
    <col min="5" max="5" width="16.26953125" bestFit="1" customWidth="1"/>
  </cols>
  <sheetData>
    <row r="1" spans="1:5" x14ac:dyDescent="0.35">
      <c r="A1" t="s">
        <v>70</v>
      </c>
      <c r="B1" t="s">
        <v>303</v>
      </c>
      <c r="C1" t="s">
        <v>304</v>
      </c>
      <c r="D1" s="179" t="s">
        <v>305</v>
      </c>
      <c r="E1" t="s">
        <v>311</v>
      </c>
    </row>
    <row r="2" spans="1:5" x14ac:dyDescent="0.3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3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3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3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3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3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3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3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3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3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3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3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3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3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3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3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3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3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3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3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3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3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3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3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4.5" x14ac:dyDescent="0.35"/>
  <cols>
    <col min="1" max="1" width="38.54296875" bestFit="1" customWidth="1"/>
    <col min="2" max="2" width="13.453125" bestFit="1" customWidth="1"/>
    <col min="3" max="3" width="18.453125" bestFit="1" customWidth="1"/>
    <col min="4" max="4" width="11.453125" bestFit="1" customWidth="1"/>
    <col min="5" max="5" width="15.54296875" bestFit="1" customWidth="1"/>
    <col min="6" max="6" width="8.7265625" bestFit="1" customWidth="1"/>
    <col min="7" max="7" width="17.7265625" bestFit="1" customWidth="1"/>
    <col min="8" max="8" width="19" bestFit="1" customWidth="1"/>
    <col min="9" max="9" width="7.54296875" bestFit="1" customWidth="1"/>
  </cols>
  <sheetData>
    <row r="1" spans="1:9" x14ac:dyDescent="0.3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3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3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3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3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3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3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3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3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3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3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3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3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3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3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3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3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3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3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3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3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4.5" x14ac:dyDescent="0.35"/>
  <cols>
    <col min="1" max="1" width="38.54296875" bestFit="1" customWidth="1"/>
    <col min="2" max="2" width="6.54296875" bestFit="1" customWidth="1"/>
    <col min="3" max="3" width="38.453125" bestFit="1" customWidth="1"/>
  </cols>
  <sheetData>
    <row r="1" spans="1:3" x14ac:dyDescent="0.35">
      <c r="A1" t="s">
        <v>161</v>
      </c>
      <c r="B1" t="s">
        <v>197</v>
      </c>
      <c r="C1" t="s">
        <v>123</v>
      </c>
    </row>
    <row r="2" spans="1:3" x14ac:dyDescent="0.35">
      <c r="A2" t="s">
        <v>55</v>
      </c>
      <c r="B2">
        <v>5997</v>
      </c>
      <c r="C2" t="s">
        <v>131</v>
      </c>
    </row>
    <row r="3" spans="1:3" x14ac:dyDescent="0.35">
      <c r="A3" t="s">
        <v>461</v>
      </c>
      <c r="B3">
        <v>5155</v>
      </c>
      <c r="C3" t="s">
        <v>460</v>
      </c>
    </row>
    <row r="4" spans="1:3" x14ac:dyDescent="0.35">
      <c r="A4" t="s">
        <v>392</v>
      </c>
      <c r="B4">
        <v>5138</v>
      </c>
      <c r="C4" t="s">
        <v>393</v>
      </c>
    </row>
    <row r="5" spans="1:3" x14ac:dyDescent="0.35">
      <c r="A5" t="s">
        <v>331</v>
      </c>
      <c r="B5">
        <v>5106</v>
      </c>
      <c r="C5" t="s">
        <v>332</v>
      </c>
    </row>
    <row r="6" spans="1:3" x14ac:dyDescent="0.35">
      <c r="A6" t="s">
        <v>370</v>
      </c>
      <c r="B6">
        <v>5132</v>
      </c>
      <c r="C6" t="s">
        <v>371</v>
      </c>
    </row>
    <row r="7" spans="1:3" x14ac:dyDescent="0.35">
      <c r="A7" t="s">
        <v>390</v>
      </c>
      <c r="B7">
        <v>5139</v>
      </c>
      <c r="C7" t="s">
        <v>391</v>
      </c>
    </row>
    <row r="8" spans="1:3" x14ac:dyDescent="0.35">
      <c r="A8" t="s">
        <v>60</v>
      </c>
      <c r="B8">
        <v>5057</v>
      </c>
      <c r="C8" t="s">
        <v>543</v>
      </c>
    </row>
    <row r="9" spans="1:3" x14ac:dyDescent="0.35">
      <c r="A9" t="s">
        <v>432</v>
      </c>
      <c r="B9">
        <v>5152</v>
      </c>
      <c r="C9" t="s">
        <v>433</v>
      </c>
    </row>
    <row r="10" spans="1:3" x14ac:dyDescent="0.35">
      <c r="A10" t="s">
        <v>406</v>
      </c>
      <c r="B10">
        <v>5143</v>
      </c>
      <c r="C10" t="s">
        <v>407</v>
      </c>
    </row>
    <row r="11" spans="1:3" x14ac:dyDescent="0.35">
      <c r="A11" t="s">
        <v>470</v>
      </c>
      <c r="B11">
        <v>5156</v>
      </c>
      <c r="C11" t="s">
        <v>471</v>
      </c>
    </row>
    <row r="12" spans="1:3" x14ac:dyDescent="0.35">
      <c r="A12" t="s">
        <v>582</v>
      </c>
      <c r="B12">
        <v>5163</v>
      </c>
      <c r="C12" t="s">
        <v>616</v>
      </c>
    </row>
    <row r="13" spans="1:3" x14ac:dyDescent="0.35">
      <c r="A13" t="s">
        <v>581</v>
      </c>
      <c r="B13">
        <v>5164</v>
      </c>
      <c r="C13" t="s">
        <v>617</v>
      </c>
    </row>
    <row r="14" spans="1:3" x14ac:dyDescent="0.35">
      <c r="A14" t="s">
        <v>698</v>
      </c>
      <c r="B14">
        <v>5168</v>
      </c>
      <c r="C14" t="s">
        <v>699</v>
      </c>
    </row>
    <row r="15" spans="1:3" x14ac:dyDescent="0.35">
      <c r="A15" t="s">
        <v>734</v>
      </c>
      <c r="B15">
        <v>5167</v>
      </c>
      <c r="C15" t="s">
        <v>700</v>
      </c>
    </row>
    <row r="16" spans="1:3" x14ac:dyDescent="0.35">
      <c r="A16" t="s">
        <v>333</v>
      </c>
      <c r="B16">
        <v>5108</v>
      </c>
      <c r="C16" t="s">
        <v>330</v>
      </c>
    </row>
    <row r="17" spans="1:3" x14ac:dyDescent="0.35">
      <c r="A17" t="s">
        <v>59</v>
      </c>
      <c r="B17">
        <v>5026</v>
      </c>
      <c r="C17" t="s">
        <v>133</v>
      </c>
    </row>
    <row r="18" spans="1:3" x14ac:dyDescent="0.35">
      <c r="A18" t="s">
        <v>336</v>
      </c>
      <c r="B18">
        <v>5109</v>
      </c>
      <c r="C18" t="s">
        <v>337</v>
      </c>
    </row>
    <row r="19" spans="1:3" x14ac:dyDescent="0.35">
      <c r="A19" t="s">
        <v>444</v>
      </c>
      <c r="B19">
        <v>5153</v>
      </c>
      <c r="C19" t="s">
        <v>445</v>
      </c>
    </row>
    <row r="20" spans="1:3" x14ac:dyDescent="0.3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4.5" x14ac:dyDescent="0.35"/>
  <cols>
    <col min="1" max="1" width="12.36328125" bestFit="1" customWidth="1"/>
    <col min="2" max="2" width="17.36328125" bestFit="1" customWidth="1"/>
  </cols>
  <sheetData>
    <row r="1" spans="1:2" x14ac:dyDescent="0.35">
      <c r="A1" s="26" t="s">
        <v>9</v>
      </c>
      <c r="B1" t="s">
        <v>370</v>
      </c>
    </row>
    <row r="3" spans="1:2" x14ac:dyDescent="0.35">
      <c r="A3" s="26" t="s">
        <v>295</v>
      </c>
      <c r="B3" t="s">
        <v>362</v>
      </c>
    </row>
    <row r="4" spans="1:2" x14ac:dyDescent="0.35">
      <c r="A4" s="27" t="s">
        <v>217</v>
      </c>
      <c r="B4" s="241">
        <v>3289.3319999999999</v>
      </c>
    </row>
    <row r="5" spans="1:2" x14ac:dyDescent="0.35">
      <c r="A5" s="27" t="s">
        <v>180</v>
      </c>
      <c r="B5" s="241">
        <v>3289.3319999999999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workbookViewId="0">
      <selection activeCell="D1" sqref="A1:S1"/>
    </sheetView>
  </sheetViews>
  <sheetFormatPr defaultRowHeight="14.5" x14ac:dyDescent="0.35"/>
  <cols>
    <col min="1" max="1" width="38.54296875" bestFit="1" customWidth="1"/>
    <col min="2" max="2" width="10.7265625" bestFit="1" customWidth="1"/>
    <col min="3" max="3" width="9.26953125" bestFit="1" customWidth="1"/>
    <col min="4" max="4" width="20.26953125" bestFit="1" customWidth="1"/>
    <col min="5" max="5" width="10.54296875" bestFit="1" customWidth="1"/>
    <col min="6" max="6" width="8" bestFit="1" customWidth="1"/>
    <col min="7" max="7" width="8.1796875" bestFit="1" customWidth="1"/>
    <col min="8" max="8" width="25.453125" bestFit="1" customWidth="1"/>
    <col min="9" max="9" width="9" bestFit="1" customWidth="1"/>
    <col min="10" max="10" width="9.453125" bestFit="1" customWidth="1"/>
    <col min="11" max="11" width="8.54296875" bestFit="1" customWidth="1"/>
    <col min="12" max="12" width="8.7265625" bestFit="1" customWidth="1"/>
    <col min="13" max="13" width="27.26953125" bestFit="1" customWidth="1"/>
    <col min="14" max="14" width="10" bestFit="1" customWidth="1"/>
    <col min="15" max="15" width="13.453125" bestFit="1" customWidth="1"/>
    <col min="16" max="16" width="12" bestFit="1" customWidth="1"/>
    <col min="17" max="17" width="12.26953125" bestFit="1" customWidth="1"/>
    <col min="18" max="18" width="8.54296875" bestFit="1" customWidth="1"/>
    <col min="19" max="19" width="17" bestFit="1" customWidth="1"/>
    <col min="20" max="21" width="16" bestFit="1" customWidth="1"/>
    <col min="22" max="22" width="13.7265625" bestFit="1" customWidth="1"/>
    <col min="23" max="23" width="16" bestFit="1" customWidth="1"/>
    <col min="24" max="24" width="12" bestFit="1" customWidth="1"/>
    <col min="25" max="25" width="9.453125" hidden="1" customWidth="1"/>
    <col min="26" max="26" width="5.7265625" hidden="1" customWidth="1"/>
    <col min="27" max="27" width="13.7265625" bestFit="1" customWidth="1"/>
  </cols>
  <sheetData>
    <row r="1" spans="1:19" s="89" customFormat="1" x14ac:dyDescent="0.3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x14ac:dyDescent="0.35">
      <c r="A2" t="s">
        <v>582</v>
      </c>
      <c r="B2" s="2">
        <v>45586</v>
      </c>
      <c r="C2" t="s">
        <v>15</v>
      </c>
      <c r="D2" t="s">
        <v>542</v>
      </c>
      <c r="E2" t="s">
        <v>29</v>
      </c>
      <c r="F2" t="s">
        <v>26</v>
      </c>
      <c r="G2">
        <v>10</v>
      </c>
      <c r="H2" s="32">
        <v>10.032999999999999</v>
      </c>
      <c r="I2">
        <v>0.61699999999999999</v>
      </c>
      <c r="J2">
        <v>0.76700000000000002</v>
      </c>
      <c r="K2">
        <v>206.24799999999999</v>
      </c>
      <c r="L2">
        <v>29</v>
      </c>
      <c r="M2">
        <v>8.9789999999999992</v>
      </c>
      <c r="N2">
        <v>260.39099999999996</v>
      </c>
      <c r="O2">
        <v>19</v>
      </c>
      <c r="P2">
        <v>10.855157894736841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10.855157894736841</v>
      </c>
    </row>
    <row r="3" spans="1:19" x14ac:dyDescent="0.35">
      <c r="A3" t="s">
        <v>432</v>
      </c>
      <c r="B3" s="2">
        <v>45586</v>
      </c>
      <c r="C3" t="s">
        <v>15</v>
      </c>
      <c r="D3" t="s">
        <v>398</v>
      </c>
      <c r="E3" t="s">
        <v>27</v>
      </c>
      <c r="F3" t="s">
        <v>26</v>
      </c>
      <c r="G3">
        <v>6</v>
      </c>
      <c r="H3" s="32">
        <v>5.0999999999999996</v>
      </c>
      <c r="I3">
        <v>0.16700000000000001</v>
      </c>
      <c r="J3">
        <v>0</v>
      </c>
      <c r="K3">
        <v>74.751000000000005</v>
      </c>
      <c r="L3">
        <v>29</v>
      </c>
      <c r="M3">
        <v>5.0999999999999996</v>
      </c>
      <c r="N3">
        <v>147.89999999999998</v>
      </c>
      <c r="O3">
        <v>19</v>
      </c>
      <c r="P3">
        <v>3.9342631578947369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3.9342631578947369</v>
      </c>
    </row>
    <row r="4" spans="1:19" x14ac:dyDescent="0.35">
      <c r="A4" t="s">
        <v>55</v>
      </c>
      <c r="B4" s="2">
        <v>45586</v>
      </c>
      <c r="C4" t="s">
        <v>15</v>
      </c>
      <c r="D4" t="s">
        <v>789</v>
      </c>
      <c r="E4" t="s">
        <v>291</v>
      </c>
      <c r="F4" t="s">
        <v>5</v>
      </c>
      <c r="G4">
        <v>8</v>
      </c>
      <c r="H4" s="32">
        <v>8.4499999999999993</v>
      </c>
      <c r="I4">
        <v>0</v>
      </c>
      <c r="J4">
        <v>0.23300000000000001</v>
      </c>
      <c r="K4">
        <v>176.15799999999999</v>
      </c>
      <c r="L4">
        <v>36.770000000000003</v>
      </c>
      <c r="M4">
        <v>8.2169999999999987</v>
      </c>
      <c r="N4">
        <v>302.13908999999995</v>
      </c>
      <c r="O4">
        <v>12</v>
      </c>
      <c r="P4">
        <v>14.679833333333333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14.679833333333333</v>
      </c>
    </row>
    <row r="5" spans="1:19" x14ac:dyDescent="0.35">
      <c r="A5" t="s">
        <v>444</v>
      </c>
      <c r="B5" s="2">
        <v>45586</v>
      </c>
      <c r="C5" t="s">
        <v>15</v>
      </c>
      <c r="D5" t="s">
        <v>482</v>
      </c>
      <c r="E5" t="s">
        <v>354</v>
      </c>
      <c r="F5" t="s">
        <v>5</v>
      </c>
      <c r="G5">
        <v>11</v>
      </c>
      <c r="H5" s="32">
        <v>10.367000000000001</v>
      </c>
      <c r="I5">
        <v>0.46700000000000003</v>
      </c>
      <c r="J5">
        <v>0.53300000000000003</v>
      </c>
      <c r="K5">
        <v>232.804</v>
      </c>
      <c r="L5">
        <v>32.5</v>
      </c>
      <c r="M5">
        <v>9.697000000000001</v>
      </c>
      <c r="N5">
        <v>315.15250000000003</v>
      </c>
      <c r="O5">
        <v>12</v>
      </c>
      <c r="P5">
        <v>19.400333333333332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19.400333333333332</v>
      </c>
    </row>
    <row r="6" spans="1:19" x14ac:dyDescent="0.35">
      <c r="A6" t="s">
        <v>55</v>
      </c>
      <c r="B6" s="2">
        <v>45586</v>
      </c>
      <c r="C6" t="s">
        <v>15</v>
      </c>
      <c r="D6" t="s">
        <v>308</v>
      </c>
      <c r="E6" t="s">
        <v>18</v>
      </c>
      <c r="F6" t="s">
        <v>19</v>
      </c>
      <c r="G6">
        <v>10</v>
      </c>
      <c r="H6" s="32">
        <v>8.8000000000000007</v>
      </c>
      <c r="I6">
        <v>0.46700000000000003</v>
      </c>
      <c r="J6">
        <v>0.5</v>
      </c>
      <c r="K6">
        <v>172.15600000000001</v>
      </c>
      <c r="L6">
        <v>42.02</v>
      </c>
      <c r="M6">
        <v>8.1630000000000003</v>
      </c>
      <c r="N6">
        <v>343.00926000000004</v>
      </c>
      <c r="O6">
        <v>7</v>
      </c>
      <c r="P6">
        <v>24.593714285714288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24.593714285714288</v>
      </c>
    </row>
    <row r="7" spans="1:19" x14ac:dyDescent="0.35">
      <c r="A7" t="s">
        <v>55</v>
      </c>
      <c r="B7" s="2">
        <v>45586</v>
      </c>
      <c r="C7" t="s">
        <v>15</v>
      </c>
      <c r="D7" t="s">
        <v>850</v>
      </c>
      <c r="E7" t="s">
        <v>948</v>
      </c>
      <c r="F7" t="s">
        <v>19</v>
      </c>
      <c r="G7">
        <v>1</v>
      </c>
      <c r="H7" s="32">
        <v>2.2170000000000001</v>
      </c>
      <c r="I7">
        <v>0</v>
      </c>
      <c r="J7">
        <v>0</v>
      </c>
      <c r="K7">
        <v>63.604999999999997</v>
      </c>
      <c r="L7">
        <v>42.02</v>
      </c>
      <c r="M7">
        <v>2.2170000000000001</v>
      </c>
      <c r="N7">
        <v>93.15834000000001</v>
      </c>
      <c r="O7">
        <v>7</v>
      </c>
      <c r="P7">
        <v>9.0864285714285717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9.0864285714285717</v>
      </c>
    </row>
    <row r="8" spans="1:19" x14ac:dyDescent="0.35">
      <c r="A8" t="s">
        <v>55</v>
      </c>
      <c r="B8" s="2">
        <v>45586</v>
      </c>
      <c r="C8" t="s">
        <v>15</v>
      </c>
      <c r="D8" t="s">
        <v>1071</v>
      </c>
      <c r="E8" t="s">
        <v>565</v>
      </c>
      <c r="F8" t="s">
        <v>5</v>
      </c>
      <c r="G8">
        <v>9</v>
      </c>
      <c r="H8" s="32">
        <v>8.7669999999999995</v>
      </c>
      <c r="I8">
        <v>0.45</v>
      </c>
      <c r="J8">
        <v>0.51700000000000002</v>
      </c>
      <c r="K8">
        <v>173.398</v>
      </c>
      <c r="L8">
        <v>36.770000000000003</v>
      </c>
      <c r="M8">
        <v>8.129999999999999</v>
      </c>
      <c r="N8">
        <v>298.94009999999997</v>
      </c>
      <c r="O8">
        <v>12</v>
      </c>
      <c r="P8">
        <v>14.449833333333332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14.449833333333332</v>
      </c>
    </row>
    <row r="9" spans="1:19" x14ac:dyDescent="0.35">
      <c r="A9" t="s">
        <v>60</v>
      </c>
      <c r="B9" s="2">
        <v>45586</v>
      </c>
      <c r="C9" t="s">
        <v>15</v>
      </c>
      <c r="D9" t="s">
        <v>561</v>
      </c>
      <c r="E9" t="s">
        <v>23</v>
      </c>
      <c r="F9" t="s">
        <v>5</v>
      </c>
      <c r="G9">
        <v>12</v>
      </c>
      <c r="H9" s="32">
        <v>10.050000000000001</v>
      </c>
      <c r="I9">
        <v>0.13300000000000001</v>
      </c>
      <c r="J9">
        <v>0</v>
      </c>
      <c r="K9">
        <v>204.04</v>
      </c>
      <c r="L9">
        <v>32.5</v>
      </c>
      <c r="M9">
        <v>10.050000000000001</v>
      </c>
      <c r="N9">
        <v>326.625</v>
      </c>
      <c r="O9">
        <v>12</v>
      </c>
      <c r="P9">
        <v>17.003333333333334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17.003333333333334</v>
      </c>
    </row>
    <row r="10" spans="1:19" x14ac:dyDescent="0.35">
      <c r="A10" t="s">
        <v>55</v>
      </c>
      <c r="B10" s="2">
        <v>45586</v>
      </c>
      <c r="C10" t="s">
        <v>15</v>
      </c>
      <c r="D10" t="s">
        <v>562</v>
      </c>
      <c r="E10" t="s">
        <v>947</v>
      </c>
      <c r="F10" t="s">
        <v>5</v>
      </c>
      <c r="G10">
        <v>2</v>
      </c>
      <c r="H10" s="32">
        <v>1.1499999999999999</v>
      </c>
      <c r="I10">
        <v>0</v>
      </c>
      <c r="J10">
        <v>0</v>
      </c>
      <c r="K10">
        <v>22.498999999999999</v>
      </c>
      <c r="L10">
        <v>36.770000000000003</v>
      </c>
      <c r="M10">
        <v>1.1499999999999999</v>
      </c>
      <c r="N10">
        <v>42.285499999999999</v>
      </c>
      <c r="O10">
        <v>12</v>
      </c>
      <c r="P10">
        <v>1.8749166666666666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1.8749166666666666</v>
      </c>
    </row>
    <row r="11" spans="1:19" x14ac:dyDescent="0.35">
      <c r="A11" t="s">
        <v>56</v>
      </c>
      <c r="B11" s="2">
        <v>45586</v>
      </c>
      <c r="C11" t="s">
        <v>15</v>
      </c>
      <c r="D11" t="s">
        <v>285</v>
      </c>
      <c r="E11" t="s">
        <v>346</v>
      </c>
      <c r="F11" t="s">
        <v>5</v>
      </c>
      <c r="G11">
        <v>6</v>
      </c>
      <c r="H11" s="32">
        <v>7.117</v>
      </c>
      <c r="I11">
        <v>0</v>
      </c>
      <c r="J11">
        <v>0.51700000000000002</v>
      </c>
      <c r="K11">
        <v>139.97499999999999</v>
      </c>
      <c r="L11">
        <v>32.5</v>
      </c>
      <c r="M11">
        <v>6.6</v>
      </c>
      <c r="N11">
        <v>214.5</v>
      </c>
      <c r="O11">
        <v>12</v>
      </c>
      <c r="P11">
        <v>11.664583333333333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11.664583333333333</v>
      </c>
    </row>
    <row r="12" spans="1:19" x14ac:dyDescent="0.35">
      <c r="A12" t="s">
        <v>470</v>
      </c>
      <c r="B12" s="2">
        <v>45586</v>
      </c>
      <c r="C12" t="s">
        <v>15</v>
      </c>
      <c r="D12" t="s">
        <v>491</v>
      </c>
      <c r="E12" t="s">
        <v>28</v>
      </c>
      <c r="F12" t="s">
        <v>5</v>
      </c>
      <c r="G12">
        <v>10</v>
      </c>
      <c r="H12" s="32">
        <v>10.617000000000001</v>
      </c>
      <c r="I12">
        <v>0</v>
      </c>
      <c r="J12">
        <v>0.5</v>
      </c>
      <c r="K12">
        <v>263.36</v>
      </c>
      <c r="L12">
        <v>32.5</v>
      </c>
      <c r="M12">
        <v>10.117000000000001</v>
      </c>
      <c r="N12">
        <v>328.80250000000001</v>
      </c>
      <c r="O12">
        <v>12</v>
      </c>
      <c r="P12">
        <v>21.946666666666669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21.946666666666669</v>
      </c>
    </row>
    <row r="13" spans="1:19" x14ac:dyDescent="0.35">
      <c r="A13" t="s">
        <v>406</v>
      </c>
      <c r="B13" s="2">
        <v>45586</v>
      </c>
      <c r="C13" t="s">
        <v>15</v>
      </c>
      <c r="D13" t="s">
        <v>385</v>
      </c>
      <c r="E13" t="s">
        <v>212</v>
      </c>
      <c r="F13" t="s">
        <v>26</v>
      </c>
      <c r="G13">
        <v>7</v>
      </c>
      <c r="H13" s="32">
        <v>10.6</v>
      </c>
      <c r="I13">
        <v>0.317</v>
      </c>
      <c r="J13">
        <v>1.7000000000000001E-2</v>
      </c>
      <c r="K13">
        <v>239.46700000000001</v>
      </c>
      <c r="L13">
        <v>29</v>
      </c>
      <c r="M13">
        <v>10.583</v>
      </c>
      <c r="N13">
        <v>306.90699999999998</v>
      </c>
      <c r="O13">
        <v>19</v>
      </c>
      <c r="P13">
        <v>12.603526315789475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12.603526315789475</v>
      </c>
    </row>
    <row r="14" spans="1:19" x14ac:dyDescent="0.35">
      <c r="A14" t="s">
        <v>392</v>
      </c>
      <c r="B14" s="2">
        <v>45586</v>
      </c>
      <c r="C14" t="s">
        <v>15</v>
      </c>
      <c r="D14" t="s">
        <v>618</v>
      </c>
      <c r="E14" t="s">
        <v>40</v>
      </c>
      <c r="F14" t="s">
        <v>5</v>
      </c>
      <c r="G14">
        <v>12</v>
      </c>
      <c r="H14" s="32">
        <v>10.5</v>
      </c>
      <c r="I14">
        <v>0</v>
      </c>
      <c r="J14">
        <v>0.53300000000000003</v>
      </c>
      <c r="K14">
        <v>197.01</v>
      </c>
      <c r="L14">
        <v>32.5</v>
      </c>
      <c r="M14">
        <v>9.9670000000000005</v>
      </c>
      <c r="N14">
        <v>323.92750000000001</v>
      </c>
      <c r="O14">
        <v>12</v>
      </c>
      <c r="P14">
        <v>16.4175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16.4175</v>
      </c>
    </row>
    <row r="15" spans="1:19" x14ac:dyDescent="0.35">
      <c r="A15" t="s">
        <v>55</v>
      </c>
      <c r="B15" s="2">
        <v>45586</v>
      </c>
      <c r="C15" t="s">
        <v>15</v>
      </c>
      <c r="D15" t="s">
        <v>562</v>
      </c>
      <c r="E15" t="s">
        <v>21</v>
      </c>
      <c r="F15" t="s">
        <v>5</v>
      </c>
      <c r="G15">
        <v>7</v>
      </c>
      <c r="H15" s="32">
        <v>9.0500000000000007</v>
      </c>
      <c r="I15">
        <v>0.16700000000000001</v>
      </c>
      <c r="J15">
        <v>0.35</v>
      </c>
      <c r="K15">
        <v>187.53700000000001</v>
      </c>
      <c r="L15">
        <v>36.770000000000003</v>
      </c>
      <c r="M15">
        <v>8.7000000000000011</v>
      </c>
      <c r="N15">
        <v>319.89900000000006</v>
      </c>
      <c r="O15">
        <v>12</v>
      </c>
      <c r="P15">
        <v>15.628083333333334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15.628083333333334</v>
      </c>
    </row>
    <row r="16" spans="1:19" x14ac:dyDescent="0.35">
      <c r="A16" t="s">
        <v>581</v>
      </c>
      <c r="B16" s="2">
        <v>45586</v>
      </c>
      <c r="C16" t="s">
        <v>15</v>
      </c>
      <c r="D16" t="s">
        <v>563</v>
      </c>
      <c r="E16" t="s">
        <v>564</v>
      </c>
      <c r="F16" t="s">
        <v>5</v>
      </c>
      <c r="G16">
        <v>11</v>
      </c>
      <c r="H16" s="32">
        <v>9.25</v>
      </c>
      <c r="I16">
        <v>0.16700000000000001</v>
      </c>
      <c r="J16">
        <v>0.51700000000000002</v>
      </c>
      <c r="K16">
        <v>163.983</v>
      </c>
      <c r="L16">
        <v>32.5</v>
      </c>
      <c r="M16">
        <v>8.7330000000000005</v>
      </c>
      <c r="N16">
        <v>283.82249999999999</v>
      </c>
      <c r="O16">
        <v>12</v>
      </c>
      <c r="P16">
        <v>13.66525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13.66525</v>
      </c>
    </row>
    <row r="17" spans="1:19" x14ac:dyDescent="0.35">
      <c r="A17" t="s">
        <v>55</v>
      </c>
      <c r="B17" s="2">
        <v>45586</v>
      </c>
      <c r="C17" t="s">
        <v>15</v>
      </c>
      <c r="D17" t="s">
        <v>472</v>
      </c>
      <c r="E17" t="s">
        <v>20</v>
      </c>
      <c r="F17" t="s">
        <v>5</v>
      </c>
      <c r="G17">
        <v>10</v>
      </c>
      <c r="H17" s="32">
        <v>8.5329999999999995</v>
      </c>
      <c r="I17">
        <v>0.3</v>
      </c>
      <c r="J17">
        <v>0.433</v>
      </c>
      <c r="K17">
        <v>175.483</v>
      </c>
      <c r="L17">
        <v>36.770000000000003</v>
      </c>
      <c r="M17">
        <v>8.1</v>
      </c>
      <c r="N17">
        <v>297.83699999999999</v>
      </c>
      <c r="O17">
        <v>12</v>
      </c>
      <c r="P17">
        <v>14.623583333333334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14.623583333333334</v>
      </c>
    </row>
    <row r="18" spans="1:19" x14ac:dyDescent="0.35">
      <c r="A18" t="s">
        <v>392</v>
      </c>
      <c r="B18" s="2">
        <v>45586</v>
      </c>
      <c r="C18" t="s">
        <v>15</v>
      </c>
      <c r="D18" t="s">
        <v>368</v>
      </c>
      <c r="E18" t="s">
        <v>38</v>
      </c>
      <c r="F18" t="s">
        <v>26</v>
      </c>
      <c r="G18">
        <v>13</v>
      </c>
      <c r="H18" s="32">
        <v>10.516999999999999</v>
      </c>
      <c r="I18">
        <v>0</v>
      </c>
      <c r="J18">
        <v>0.5</v>
      </c>
      <c r="K18">
        <v>189.99799999999999</v>
      </c>
      <c r="L18">
        <v>29</v>
      </c>
      <c r="M18">
        <v>10.016999999999999</v>
      </c>
      <c r="N18">
        <v>290.49299999999999</v>
      </c>
      <c r="O18">
        <v>19</v>
      </c>
      <c r="P18">
        <v>9.9998947368421049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9.9998947368421049</v>
      </c>
    </row>
    <row r="19" spans="1:19" x14ac:dyDescent="0.35">
      <c r="A19" t="s">
        <v>56</v>
      </c>
      <c r="B19" s="2">
        <v>45586</v>
      </c>
      <c r="C19" t="s">
        <v>15</v>
      </c>
      <c r="D19" t="s">
        <v>286</v>
      </c>
      <c r="E19" t="s">
        <v>345</v>
      </c>
      <c r="F19" t="s">
        <v>5</v>
      </c>
      <c r="G19">
        <v>6</v>
      </c>
      <c r="H19" s="32">
        <v>8.4329999999999998</v>
      </c>
      <c r="I19">
        <v>0</v>
      </c>
      <c r="J19">
        <v>0.48299999999999998</v>
      </c>
      <c r="K19">
        <v>223.24700000000001</v>
      </c>
      <c r="L19">
        <v>32.5</v>
      </c>
      <c r="M19">
        <v>7.95</v>
      </c>
      <c r="N19">
        <v>258.375</v>
      </c>
      <c r="O19">
        <v>12</v>
      </c>
      <c r="P19">
        <v>18.603916666666667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18.603916666666667</v>
      </c>
    </row>
    <row r="20" spans="1:19" x14ac:dyDescent="0.35">
      <c r="A20" t="s">
        <v>390</v>
      </c>
      <c r="B20" s="2">
        <v>45586</v>
      </c>
      <c r="C20" t="s">
        <v>15</v>
      </c>
      <c r="D20" t="s">
        <v>369</v>
      </c>
      <c r="E20" t="s">
        <v>17</v>
      </c>
      <c r="F20" t="s">
        <v>5</v>
      </c>
      <c r="G20">
        <v>11</v>
      </c>
      <c r="H20" s="32">
        <v>10.65</v>
      </c>
      <c r="I20">
        <v>0.16700000000000001</v>
      </c>
      <c r="J20">
        <v>0.5</v>
      </c>
      <c r="K20">
        <v>212.13200000000001</v>
      </c>
      <c r="L20">
        <v>32.5</v>
      </c>
      <c r="M20">
        <v>10.15</v>
      </c>
      <c r="N20">
        <v>329.875</v>
      </c>
      <c r="O20">
        <v>12</v>
      </c>
      <c r="P20">
        <v>17.677666666666667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17.677666666666667</v>
      </c>
    </row>
    <row r="21" spans="1:19" x14ac:dyDescent="0.35">
      <c r="A21" t="s">
        <v>55</v>
      </c>
      <c r="B21" s="2">
        <v>45586</v>
      </c>
      <c r="C21" t="s">
        <v>31</v>
      </c>
      <c r="D21" t="s">
        <v>850</v>
      </c>
      <c r="E21" t="s">
        <v>42</v>
      </c>
      <c r="F21" t="s">
        <v>19</v>
      </c>
      <c r="G21">
        <v>7</v>
      </c>
      <c r="H21" s="32">
        <v>5.9669999999999996</v>
      </c>
      <c r="I21">
        <v>0.2</v>
      </c>
      <c r="J21">
        <v>0</v>
      </c>
      <c r="K21">
        <v>75.299000000000007</v>
      </c>
      <c r="L21">
        <v>42.02</v>
      </c>
      <c r="M21">
        <v>5.9669999999999996</v>
      </c>
      <c r="N21">
        <v>250.73334</v>
      </c>
      <c r="O21">
        <v>7</v>
      </c>
      <c r="P21">
        <v>10.757000000000001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10.757000000000001</v>
      </c>
    </row>
    <row r="22" spans="1:19" x14ac:dyDescent="0.35">
      <c r="A22" t="s">
        <v>333</v>
      </c>
      <c r="B22" s="2">
        <v>45586</v>
      </c>
      <c r="C22" t="s">
        <v>31</v>
      </c>
      <c r="D22" t="s">
        <v>334</v>
      </c>
      <c r="E22" t="s">
        <v>36</v>
      </c>
      <c r="F22" t="s">
        <v>5</v>
      </c>
      <c r="G22">
        <v>14</v>
      </c>
      <c r="H22" s="32">
        <v>9.2829999999999995</v>
      </c>
      <c r="I22">
        <v>0.33300000000000002</v>
      </c>
      <c r="J22">
        <v>0.5</v>
      </c>
      <c r="K22">
        <v>141.86799999999999</v>
      </c>
      <c r="L22">
        <v>35</v>
      </c>
      <c r="M22">
        <v>8.7799999999999994</v>
      </c>
      <c r="N22">
        <v>307.29999999999995</v>
      </c>
      <c r="O22">
        <v>12</v>
      </c>
      <c r="P22">
        <v>11.822333333333333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11.822333333333333</v>
      </c>
    </row>
    <row r="23" spans="1:19" x14ac:dyDescent="0.35">
      <c r="A23" t="s">
        <v>55</v>
      </c>
      <c r="B23" s="2">
        <v>45586</v>
      </c>
      <c r="C23" t="s">
        <v>31</v>
      </c>
      <c r="D23" t="s">
        <v>434</v>
      </c>
      <c r="E23" t="s">
        <v>340</v>
      </c>
      <c r="F23" t="s">
        <v>19</v>
      </c>
      <c r="G23">
        <v>7</v>
      </c>
      <c r="H23" s="32">
        <v>8.5500000000000007</v>
      </c>
      <c r="I23">
        <v>0.26700000000000002</v>
      </c>
      <c r="J23">
        <v>0.53300000000000003</v>
      </c>
      <c r="K23">
        <v>95.768000000000001</v>
      </c>
      <c r="L23">
        <v>42.02</v>
      </c>
      <c r="M23">
        <v>8.0170000000000012</v>
      </c>
      <c r="N23">
        <v>336.87434000000007</v>
      </c>
      <c r="O23">
        <v>7</v>
      </c>
      <c r="P23">
        <v>13.681142857142857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13.681142857142857</v>
      </c>
    </row>
    <row r="24" spans="1:19" x14ac:dyDescent="0.35">
      <c r="A24" t="s">
        <v>55</v>
      </c>
      <c r="B24" s="2">
        <v>45586</v>
      </c>
      <c r="C24" t="s">
        <v>31</v>
      </c>
      <c r="D24" t="s">
        <v>360</v>
      </c>
      <c r="E24" t="s">
        <v>41</v>
      </c>
      <c r="F24" t="s">
        <v>19</v>
      </c>
      <c r="G24">
        <v>8</v>
      </c>
      <c r="H24" s="32">
        <v>8.7170000000000005</v>
      </c>
      <c r="I24">
        <v>0.41699999999999998</v>
      </c>
      <c r="J24">
        <v>0.48299999999999998</v>
      </c>
      <c r="K24">
        <v>94.611000000000004</v>
      </c>
      <c r="L24">
        <v>42.02</v>
      </c>
      <c r="M24">
        <v>8.1470000000000002</v>
      </c>
      <c r="N24">
        <v>342.33694000000003</v>
      </c>
      <c r="O24">
        <v>7</v>
      </c>
      <c r="P24">
        <v>13.515857142857143</v>
      </c>
      <c r="Q24" t="s">
        <v>192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13.515857142857143</v>
      </c>
    </row>
    <row r="25" spans="1:19" x14ac:dyDescent="0.35">
      <c r="A25" t="s">
        <v>336</v>
      </c>
      <c r="B25" s="2">
        <v>45586</v>
      </c>
      <c r="C25" t="s">
        <v>31</v>
      </c>
      <c r="D25" t="s">
        <v>357</v>
      </c>
      <c r="E25" t="s">
        <v>355</v>
      </c>
      <c r="F25" t="s">
        <v>5</v>
      </c>
      <c r="G25">
        <v>21</v>
      </c>
      <c r="H25" s="32">
        <v>8</v>
      </c>
      <c r="I25">
        <v>0.38300000000000001</v>
      </c>
      <c r="J25">
        <v>0.56699999999999995</v>
      </c>
      <c r="K25">
        <v>116.328</v>
      </c>
      <c r="L25">
        <v>35</v>
      </c>
      <c r="M25">
        <v>7.38</v>
      </c>
      <c r="N25">
        <v>258.3</v>
      </c>
      <c r="O25">
        <v>12</v>
      </c>
      <c r="P25">
        <v>9.6940000000000008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9.6940000000000008</v>
      </c>
    </row>
    <row r="26" spans="1:19" x14ac:dyDescent="0.35">
      <c r="A26" t="s">
        <v>698</v>
      </c>
      <c r="B26" s="2">
        <v>45586</v>
      </c>
      <c r="C26" t="s">
        <v>31</v>
      </c>
      <c r="D26" t="s">
        <v>359</v>
      </c>
      <c r="E26" t="s">
        <v>34</v>
      </c>
      <c r="F26" t="s">
        <v>5</v>
      </c>
      <c r="G26">
        <v>8</v>
      </c>
      <c r="H26" s="32">
        <v>10.6</v>
      </c>
      <c r="I26">
        <v>0</v>
      </c>
      <c r="J26">
        <v>0.35</v>
      </c>
      <c r="K26">
        <v>73.454999999999998</v>
      </c>
      <c r="L26">
        <v>35</v>
      </c>
      <c r="M26">
        <v>10.25</v>
      </c>
      <c r="N26">
        <v>358.75</v>
      </c>
      <c r="O26">
        <v>12</v>
      </c>
      <c r="P26">
        <v>6.1212499999999999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6.1212499999999999</v>
      </c>
    </row>
    <row r="27" spans="1:19" x14ac:dyDescent="0.35">
      <c r="A27" t="s">
        <v>734</v>
      </c>
      <c r="B27" s="2">
        <v>45586</v>
      </c>
      <c r="C27" t="s">
        <v>31</v>
      </c>
      <c r="D27" t="s">
        <v>358</v>
      </c>
      <c r="E27" t="s">
        <v>35</v>
      </c>
      <c r="F27" t="s">
        <v>5</v>
      </c>
      <c r="G27">
        <v>18</v>
      </c>
      <c r="H27" s="32">
        <v>9.7170000000000005</v>
      </c>
      <c r="I27">
        <v>0</v>
      </c>
      <c r="J27">
        <v>0.53300000000000003</v>
      </c>
      <c r="K27">
        <v>126.456</v>
      </c>
      <c r="L27">
        <v>35</v>
      </c>
      <c r="M27">
        <v>9.1840000000000011</v>
      </c>
      <c r="N27">
        <v>321.44000000000005</v>
      </c>
      <c r="O27">
        <v>12</v>
      </c>
      <c r="P27">
        <v>10.538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10.538</v>
      </c>
    </row>
    <row r="28" spans="1:19" x14ac:dyDescent="0.35">
      <c r="A28" t="s">
        <v>59</v>
      </c>
      <c r="B28" s="2">
        <v>45586</v>
      </c>
      <c r="C28" t="s">
        <v>31</v>
      </c>
      <c r="D28" t="s">
        <v>361</v>
      </c>
      <c r="E28" t="s">
        <v>44</v>
      </c>
      <c r="F28" t="s">
        <v>5</v>
      </c>
      <c r="G28">
        <v>19</v>
      </c>
      <c r="H28" s="32">
        <v>9.8000000000000007</v>
      </c>
      <c r="I28">
        <v>0.2</v>
      </c>
      <c r="J28">
        <v>0.5</v>
      </c>
      <c r="K28">
        <v>101.703</v>
      </c>
      <c r="L28">
        <v>40</v>
      </c>
      <c r="M28">
        <v>9.3000000000000007</v>
      </c>
      <c r="N28">
        <v>372</v>
      </c>
      <c r="O28">
        <v>12</v>
      </c>
      <c r="P28">
        <v>8.4752500000000008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8.4752500000000008</v>
      </c>
    </row>
    <row r="29" spans="1:19" x14ac:dyDescent="0.35">
      <c r="A29" t="s">
        <v>333</v>
      </c>
      <c r="B29" s="2">
        <v>45586</v>
      </c>
      <c r="C29" t="s">
        <v>31</v>
      </c>
      <c r="D29" t="s">
        <v>334</v>
      </c>
      <c r="E29" t="s">
        <v>335</v>
      </c>
      <c r="F29" t="s">
        <v>5</v>
      </c>
      <c r="G29">
        <v>10</v>
      </c>
      <c r="H29" s="32">
        <v>9.5500000000000007</v>
      </c>
      <c r="I29">
        <v>0.53300000000000003</v>
      </c>
      <c r="J29">
        <v>0.5</v>
      </c>
      <c r="K29">
        <v>130.405</v>
      </c>
      <c r="L29">
        <v>35</v>
      </c>
      <c r="M29">
        <v>8.8470000000000013</v>
      </c>
      <c r="N29">
        <v>309.64500000000004</v>
      </c>
      <c r="O29">
        <v>12</v>
      </c>
      <c r="P29">
        <v>10.867083333333333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10.867083333333333</v>
      </c>
    </row>
    <row r="30" spans="1:19" x14ac:dyDescent="0.35">
      <c r="A30" t="s">
        <v>370</v>
      </c>
      <c r="B30" s="2">
        <v>45587</v>
      </c>
      <c r="C30" t="s">
        <v>15</v>
      </c>
      <c r="D30" t="s">
        <v>353</v>
      </c>
      <c r="E30" t="s">
        <v>217</v>
      </c>
      <c r="F30" t="s">
        <v>5</v>
      </c>
      <c r="G30">
        <v>9</v>
      </c>
      <c r="H30" s="32">
        <v>10.016999999999999</v>
      </c>
      <c r="I30">
        <v>0</v>
      </c>
      <c r="J30">
        <v>0.46700000000000003</v>
      </c>
      <c r="K30">
        <v>200.185</v>
      </c>
      <c r="L30">
        <v>32.5</v>
      </c>
      <c r="M30">
        <v>9.5499999999999989</v>
      </c>
      <c r="N30">
        <v>310.37499999999994</v>
      </c>
      <c r="O30">
        <v>12</v>
      </c>
      <c r="P30">
        <v>16.682083333333335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16.682083333333335</v>
      </c>
    </row>
    <row r="31" spans="1:19" x14ac:dyDescent="0.35">
      <c r="A31" t="s">
        <v>392</v>
      </c>
      <c r="B31" s="2">
        <v>45587</v>
      </c>
      <c r="C31" t="s">
        <v>15</v>
      </c>
      <c r="D31" t="s">
        <v>666</v>
      </c>
      <c r="E31" t="s">
        <v>38</v>
      </c>
      <c r="F31" t="s">
        <v>26</v>
      </c>
      <c r="G31">
        <v>10</v>
      </c>
      <c r="H31" s="32">
        <v>10.583</v>
      </c>
      <c r="I31">
        <v>0</v>
      </c>
      <c r="J31">
        <v>0.51700000000000002</v>
      </c>
      <c r="K31">
        <v>177.59100000000001</v>
      </c>
      <c r="L31">
        <v>29</v>
      </c>
      <c r="M31">
        <v>10.066000000000001</v>
      </c>
      <c r="N31">
        <v>291.91400000000004</v>
      </c>
      <c r="O31">
        <v>19</v>
      </c>
      <c r="P31">
        <v>9.3468947368421063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9.3468947368421063</v>
      </c>
    </row>
    <row r="32" spans="1:19" x14ac:dyDescent="0.35">
      <c r="A32" t="s">
        <v>56</v>
      </c>
      <c r="B32" s="2">
        <v>45587</v>
      </c>
      <c r="C32" t="s">
        <v>15</v>
      </c>
      <c r="D32" t="s">
        <v>286</v>
      </c>
      <c r="E32" t="s">
        <v>345</v>
      </c>
      <c r="F32" t="s">
        <v>5</v>
      </c>
      <c r="G32">
        <v>3</v>
      </c>
      <c r="H32" s="32">
        <v>2.7330000000000001</v>
      </c>
      <c r="I32">
        <v>0</v>
      </c>
      <c r="J32">
        <v>0</v>
      </c>
      <c r="K32">
        <v>56.923000000000002</v>
      </c>
      <c r="L32">
        <v>32.5</v>
      </c>
      <c r="M32">
        <v>2.7330000000000001</v>
      </c>
      <c r="N32">
        <v>88.822500000000005</v>
      </c>
      <c r="O32">
        <v>12</v>
      </c>
      <c r="P32">
        <v>4.7435833333333335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4.7435833333333335</v>
      </c>
    </row>
    <row r="33" spans="1:19" x14ac:dyDescent="0.35">
      <c r="A33" t="s">
        <v>56</v>
      </c>
      <c r="B33" s="2">
        <v>45587</v>
      </c>
      <c r="C33" t="s">
        <v>15</v>
      </c>
      <c r="D33" t="s">
        <v>285</v>
      </c>
      <c r="E33" t="s">
        <v>346</v>
      </c>
      <c r="F33" t="s">
        <v>5</v>
      </c>
      <c r="G33">
        <v>7</v>
      </c>
      <c r="H33" s="32">
        <v>9.7330000000000005</v>
      </c>
      <c r="I33">
        <v>0</v>
      </c>
      <c r="J33">
        <v>0.51700000000000002</v>
      </c>
      <c r="K33">
        <v>181.798</v>
      </c>
      <c r="L33">
        <v>32.5</v>
      </c>
      <c r="M33">
        <v>9.2160000000000011</v>
      </c>
      <c r="N33">
        <v>299.52000000000004</v>
      </c>
      <c r="O33">
        <v>12</v>
      </c>
      <c r="P33">
        <v>15.149833333333333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15.149833333333333</v>
      </c>
    </row>
    <row r="34" spans="1:19" x14ac:dyDescent="0.35">
      <c r="A34" t="s">
        <v>55</v>
      </c>
      <c r="B34" s="2">
        <v>45587</v>
      </c>
      <c r="C34" t="s">
        <v>15</v>
      </c>
      <c r="D34" t="s">
        <v>342</v>
      </c>
      <c r="E34" t="s">
        <v>306</v>
      </c>
      <c r="F34" t="s">
        <v>5</v>
      </c>
      <c r="G34">
        <v>9</v>
      </c>
      <c r="H34" s="32">
        <v>8.75</v>
      </c>
      <c r="I34">
        <v>0</v>
      </c>
      <c r="J34">
        <v>0.48299999999999998</v>
      </c>
      <c r="K34">
        <v>138.77799999999999</v>
      </c>
      <c r="L34">
        <v>36.770000000000003</v>
      </c>
      <c r="M34">
        <v>8.2669999999999995</v>
      </c>
      <c r="N34">
        <v>303.97759000000002</v>
      </c>
      <c r="O34">
        <v>12</v>
      </c>
      <c r="P34">
        <v>11.564833333333333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11.564833333333333</v>
      </c>
    </row>
    <row r="35" spans="1:19" x14ac:dyDescent="0.35">
      <c r="A35" t="s">
        <v>55</v>
      </c>
      <c r="B35" s="2">
        <v>45587</v>
      </c>
      <c r="C35" t="s">
        <v>15</v>
      </c>
      <c r="D35" t="s">
        <v>562</v>
      </c>
      <c r="E35" t="s">
        <v>21</v>
      </c>
      <c r="F35" t="s">
        <v>5</v>
      </c>
      <c r="G35">
        <v>7</v>
      </c>
      <c r="H35" s="32">
        <v>9.4670000000000005</v>
      </c>
      <c r="I35">
        <v>0.36699999999999999</v>
      </c>
      <c r="J35">
        <v>0.58299999999999996</v>
      </c>
      <c r="K35">
        <v>190.935</v>
      </c>
      <c r="L35">
        <v>36.770000000000003</v>
      </c>
      <c r="M35">
        <v>8.8470000000000013</v>
      </c>
      <c r="N35">
        <v>325.30419000000006</v>
      </c>
      <c r="O35">
        <v>12</v>
      </c>
      <c r="P35">
        <v>15.911250000000001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15.911250000000001</v>
      </c>
    </row>
    <row r="36" spans="1:19" x14ac:dyDescent="0.35">
      <c r="A36" t="s">
        <v>390</v>
      </c>
      <c r="B36" s="2">
        <v>45587</v>
      </c>
      <c r="C36" t="s">
        <v>15</v>
      </c>
      <c r="D36" t="s">
        <v>369</v>
      </c>
      <c r="E36" t="s">
        <v>17</v>
      </c>
      <c r="F36" t="s">
        <v>5</v>
      </c>
      <c r="G36">
        <v>10</v>
      </c>
      <c r="H36" s="32">
        <v>12.1</v>
      </c>
      <c r="I36">
        <v>0.16700000000000001</v>
      </c>
      <c r="J36">
        <v>0.5</v>
      </c>
      <c r="K36">
        <v>288.79300000000001</v>
      </c>
      <c r="L36">
        <v>32.5</v>
      </c>
      <c r="M36">
        <v>11.6</v>
      </c>
      <c r="N36">
        <v>377</v>
      </c>
      <c r="O36">
        <v>12</v>
      </c>
      <c r="P36">
        <v>24.066083333333335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24.066083333333335</v>
      </c>
    </row>
    <row r="37" spans="1:19" x14ac:dyDescent="0.35">
      <c r="A37" t="s">
        <v>55</v>
      </c>
      <c r="B37" s="2">
        <v>45587</v>
      </c>
      <c r="C37" t="s">
        <v>15</v>
      </c>
      <c r="D37" t="s">
        <v>1071</v>
      </c>
      <c r="E37" t="s">
        <v>565</v>
      </c>
      <c r="F37" t="s">
        <v>5</v>
      </c>
      <c r="G37">
        <v>5</v>
      </c>
      <c r="H37" s="32">
        <v>8.3330000000000002</v>
      </c>
      <c r="I37">
        <v>0.36699999999999999</v>
      </c>
      <c r="J37">
        <v>0.55000000000000004</v>
      </c>
      <c r="K37">
        <v>128.00899999999999</v>
      </c>
      <c r="L37">
        <v>36.770000000000003</v>
      </c>
      <c r="M37">
        <v>7.7460000000000004</v>
      </c>
      <c r="N37">
        <v>284.82042000000001</v>
      </c>
      <c r="O37">
        <v>12</v>
      </c>
      <c r="P37">
        <v>10.667416666666666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10.667416666666666</v>
      </c>
    </row>
    <row r="38" spans="1:19" x14ac:dyDescent="0.35">
      <c r="A38" t="s">
        <v>582</v>
      </c>
      <c r="B38" s="2">
        <v>45587</v>
      </c>
      <c r="C38" t="s">
        <v>15</v>
      </c>
      <c r="D38" t="s">
        <v>542</v>
      </c>
      <c r="E38" t="s">
        <v>29</v>
      </c>
      <c r="F38" t="s">
        <v>26</v>
      </c>
      <c r="G38">
        <v>6</v>
      </c>
      <c r="H38" s="32">
        <v>10.15</v>
      </c>
      <c r="I38">
        <v>0.58299999999999996</v>
      </c>
      <c r="J38">
        <v>0.36699999999999999</v>
      </c>
      <c r="K38">
        <v>187.67699999999999</v>
      </c>
      <c r="L38">
        <v>29</v>
      </c>
      <c r="M38">
        <v>9.5300000000000011</v>
      </c>
      <c r="N38">
        <v>276.37</v>
      </c>
      <c r="O38">
        <v>19</v>
      </c>
      <c r="P38">
        <v>9.8777368421052625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9.8777368421052625</v>
      </c>
    </row>
    <row r="39" spans="1:19" x14ac:dyDescent="0.35">
      <c r="A39" t="s">
        <v>581</v>
      </c>
      <c r="B39" s="2">
        <v>45587</v>
      </c>
      <c r="C39" t="s">
        <v>15</v>
      </c>
      <c r="D39" t="s">
        <v>563</v>
      </c>
      <c r="E39" t="s">
        <v>564</v>
      </c>
      <c r="F39" t="s">
        <v>5</v>
      </c>
      <c r="G39">
        <v>8</v>
      </c>
      <c r="H39" s="32">
        <v>10</v>
      </c>
      <c r="I39">
        <v>0.33300000000000002</v>
      </c>
      <c r="J39">
        <v>0.5</v>
      </c>
      <c r="K39">
        <v>207.273</v>
      </c>
      <c r="L39">
        <v>32.5</v>
      </c>
      <c r="M39">
        <v>9.4969999999999999</v>
      </c>
      <c r="N39">
        <v>308.65249999999997</v>
      </c>
      <c r="O39">
        <v>12</v>
      </c>
      <c r="P39">
        <v>17.272749999999998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17.272749999999998</v>
      </c>
    </row>
    <row r="40" spans="1:19" x14ac:dyDescent="0.35">
      <c r="A40" t="s">
        <v>461</v>
      </c>
      <c r="B40" s="2">
        <v>45587</v>
      </c>
      <c r="C40" t="s">
        <v>15</v>
      </c>
      <c r="D40" t="s">
        <v>421</v>
      </c>
      <c r="E40" t="s">
        <v>290</v>
      </c>
      <c r="F40" t="s">
        <v>5</v>
      </c>
      <c r="G40">
        <v>10</v>
      </c>
      <c r="H40" s="32">
        <v>10.5</v>
      </c>
      <c r="I40">
        <v>0.33300000000000002</v>
      </c>
      <c r="J40">
        <v>0.41699999999999998</v>
      </c>
      <c r="K40">
        <v>279.98200000000003</v>
      </c>
      <c r="L40">
        <v>32.5</v>
      </c>
      <c r="M40">
        <v>10.08</v>
      </c>
      <c r="N40">
        <v>327.60000000000002</v>
      </c>
      <c r="O40">
        <v>12</v>
      </c>
      <c r="P40">
        <v>23.331833333333336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23.331833333333336</v>
      </c>
    </row>
    <row r="41" spans="1:19" x14ac:dyDescent="0.35">
      <c r="A41" t="s">
        <v>392</v>
      </c>
      <c r="B41" s="2">
        <v>45587</v>
      </c>
      <c r="C41" t="s">
        <v>15</v>
      </c>
      <c r="D41" t="s">
        <v>618</v>
      </c>
      <c r="E41" t="s">
        <v>40</v>
      </c>
      <c r="F41" t="s">
        <v>5</v>
      </c>
      <c r="G41">
        <v>11</v>
      </c>
      <c r="H41" s="32">
        <v>10.766999999999999</v>
      </c>
      <c r="I41">
        <v>0</v>
      </c>
      <c r="J41">
        <v>0.4</v>
      </c>
      <c r="K41">
        <v>189.363</v>
      </c>
      <c r="L41">
        <v>32.5</v>
      </c>
      <c r="M41">
        <v>10.366999999999999</v>
      </c>
      <c r="N41">
        <v>336.92749999999995</v>
      </c>
      <c r="O41">
        <v>12</v>
      </c>
      <c r="P41">
        <v>15.780250000000001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15.780250000000001</v>
      </c>
    </row>
    <row r="42" spans="1:19" x14ac:dyDescent="0.35">
      <c r="A42" t="s">
        <v>470</v>
      </c>
      <c r="B42" s="2">
        <v>45587</v>
      </c>
      <c r="C42" t="s">
        <v>15</v>
      </c>
      <c r="D42" t="s">
        <v>491</v>
      </c>
      <c r="E42" t="s">
        <v>28</v>
      </c>
      <c r="F42" t="s">
        <v>5</v>
      </c>
      <c r="G42">
        <v>11</v>
      </c>
      <c r="H42" s="32">
        <v>10.016999999999999</v>
      </c>
      <c r="I42">
        <v>0</v>
      </c>
      <c r="J42">
        <v>0.5</v>
      </c>
      <c r="K42">
        <v>203.71700000000001</v>
      </c>
      <c r="L42">
        <v>32.5</v>
      </c>
      <c r="M42">
        <v>9.5169999999999995</v>
      </c>
      <c r="N42">
        <v>309.30250000000001</v>
      </c>
      <c r="O42">
        <v>12</v>
      </c>
      <c r="P42">
        <v>16.976416666666669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16.976416666666669</v>
      </c>
    </row>
    <row r="43" spans="1:19" x14ac:dyDescent="0.35">
      <c r="A43" t="s">
        <v>406</v>
      </c>
      <c r="B43" s="2">
        <v>45587</v>
      </c>
      <c r="C43" t="s">
        <v>15</v>
      </c>
      <c r="D43" t="s">
        <v>385</v>
      </c>
      <c r="E43" t="s">
        <v>212</v>
      </c>
      <c r="F43" t="s">
        <v>26</v>
      </c>
      <c r="G43">
        <v>8</v>
      </c>
      <c r="H43" s="32">
        <v>10.717000000000001</v>
      </c>
      <c r="I43">
        <v>0.36699999999999999</v>
      </c>
      <c r="J43">
        <v>0.5</v>
      </c>
      <c r="K43">
        <v>240.03100000000001</v>
      </c>
      <c r="L43">
        <v>29</v>
      </c>
      <c r="M43">
        <v>10.18</v>
      </c>
      <c r="N43">
        <v>295.21999999999997</v>
      </c>
      <c r="O43">
        <v>19</v>
      </c>
      <c r="P43">
        <v>12.633210526315789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12.633210526315789</v>
      </c>
    </row>
    <row r="44" spans="1:19" x14ac:dyDescent="0.35">
      <c r="A44" t="s">
        <v>60</v>
      </c>
      <c r="B44" s="2">
        <v>45587</v>
      </c>
      <c r="C44" t="s">
        <v>15</v>
      </c>
      <c r="D44" t="s">
        <v>561</v>
      </c>
      <c r="E44" t="s">
        <v>23</v>
      </c>
      <c r="F44" t="s">
        <v>5</v>
      </c>
      <c r="G44">
        <v>8</v>
      </c>
      <c r="H44" s="32">
        <v>10.5</v>
      </c>
      <c r="I44">
        <v>0.45</v>
      </c>
      <c r="J44">
        <v>0.36699999999999999</v>
      </c>
      <c r="K44">
        <v>171.28</v>
      </c>
      <c r="L44">
        <v>32.5</v>
      </c>
      <c r="M44">
        <v>10.013</v>
      </c>
      <c r="N44">
        <v>325.42250000000001</v>
      </c>
      <c r="O44">
        <v>12</v>
      </c>
      <c r="P44">
        <v>14.273333333333333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14.273333333333333</v>
      </c>
    </row>
    <row r="45" spans="1:19" x14ac:dyDescent="0.35">
      <c r="A45" t="s">
        <v>55</v>
      </c>
      <c r="B45" s="2">
        <v>45587</v>
      </c>
      <c r="C45" t="s">
        <v>15</v>
      </c>
      <c r="D45" t="s">
        <v>472</v>
      </c>
      <c r="E45" t="s">
        <v>20</v>
      </c>
      <c r="F45" t="s">
        <v>5</v>
      </c>
      <c r="G45">
        <v>9</v>
      </c>
      <c r="H45" s="32">
        <v>8.5</v>
      </c>
      <c r="I45">
        <v>0.25</v>
      </c>
      <c r="J45">
        <v>0.36699999999999999</v>
      </c>
      <c r="K45">
        <v>196.779</v>
      </c>
      <c r="L45">
        <v>36.770000000000003</v>
      </c>
      <c r="M45">
        <v>8.1329999999999991</v>
      </c>
      <c r="N45">
        <v>299.05041</v>
      </c>
      <c r="O45">
        <v>12</v>
      </c>
      <c r="P45">
        <v>16.398250000000001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16.398250000000001</v>
      </c>
    </row>
    <row r="46" spans="1:19" x14ac:dyDescent="0.35">
      <c r="A46" t="s">
        <v>56</v>
      </c>
      <c r="B46" s="2">
        <v>45587</v>
      </c>
      <c r="C46" t="s">
        <v>15</v>
      </c>
      <c r="D46" t="s">
        <v>286</v>
      </c>
      <c r="E46" t="s">
        <v>852</v>
      </c>
      <c r="F46" t="s">
        <v>5</v>
      </c>
      <c r="G46">
        <v>2</v>
      </c>
      <c r="H46" s="32">
        <v>5.3330000000000002</v>
      </c>
      <c r="I46">
        <v>0</v>
      </c>
      <c r="J46">
        <v>0</v>
      </c>
      <c r="K46">
        <v>81.191000000000003</v>
      </c>
      <c r="L46">
        <v>32.5</v>
      </c>
      <c r="M46">
        <v>5.3330000000000002</v>
      </c>
      <c r="N46">
        <v>173.32250000000002</v>
      </c>
      <c r="O46">
        <v>12</v>
      </c>
      <c r="P46">
        <v>6.7659166666666666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6.7659166666666666</v>
      </c>
    </row>
    <row r="47" spans="1:19" x14ac:dyDescent="0.35">
      <c r="A47" t="s">
        <v>55</v>
      </c>
      <c r="B47" s="2">
        <v>45587</v>
      </c>
      <c r="C47" t="s">
        <v>15</v>
      </c>
      <c r="D47" t="s">
        <v>308</v>
      </c>
      <c r="E47" t="s">
        <v>18</v>
      </c>
      <c r="F47" t="s">
        <v>19</v>
      </c>
      <c r="G47">
        <v>6</v>
      </c>
      <c r="H47" s="32">
        <v>7.633</v>
      </c>
      <c r="I47">
        <v>0.55000000000000004</v>
      </c>
      <c r="J47">
        <v>0.51700000000000002</v>
      </c>
      <c r="K47">
        <v>201.001</v>
      </c>
      <c r="L47">
        <v>42.02</v>
      </c>
      <c r="M47">
        <v>6.8959999999999999</v>
      </c>
      <c r="N47">
        <v>289.76992000000001</v>
      </c>
      <c r="O47">
        <v>7</v>
      </c>
      <c r="P47">
        <v>28.714428571428574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28.714428571428574</v>
      </c>
    </row>
    <row r="48" spans="1:19" x14ac:dyDescent="0.35">
      <c r="A48" t="s">
        <v>444</v>
      </c>
      <c r="B48" s="2">
        <v>45587</v>
      </c>
      <c r="C48" t="s">
        <v>15</v>
      </c>
      <c r="D48" t="s">
        <v>415</v>
      </c>
      <c r="E48" t="s">
        <v>354</v>
      </c>
      <c r="F48" t="s">
        <v>5</v>
      </c>
      <c r="G48">
        <v>10</v>
      </c>
      <c r="H48" s="32">
        <v>10.5</v>
      </c>
      <c r="I48">
        <v>0.33300000000000002</v>
      </c>
      <c r="J48">
        <v>0.5</v>
      </c>
      <c r="K48">
        <v>186.477</v>
      </c>
      <c r="L48">
        <v>32.5</v>
      </c>
      <c r="M48">
        <v>9.9969999999999999</v>
      </c>
      <c r="N48">
        <v>324.90249999999997</v>
      </c>
      <c r="O48">
        <v>12</v>
      </c>
      <c r="P48">
        <v>15.53975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15.53975</v>
      </c>
    </row>
    <row r="49" spans="1:19" x14ac:dyDescent="0.35">
      <c r="A49" t="s">
        <v>432</v>
      </c>
      <c r="B49" s="2">
        <v>45587</v>
      </c>
      <c r="C49" t="s">
        <v>15</v>
      </c>
      <c r="D49" t="s">
        <v>398</v>
      </c>
      <c r="E49" t="s">
        <v>27</v>
      </c>
      <c r="F49" t="s">
        <v>26</v>
      </c>
      <c r="G49">
        <v>12</v>
      </c>
      <c r="H49" s="32">
        <v>10.016999999999999</v>
      </c>
      <c r="I49">
        <v>0.15</v>
      </c>
      <c r="J49">
        <v>0.433</v>
      </c>
      <c r="K49">
        <v>189.88</v>
      </c>
      <c r="L49">
        <v>29</v>
      </c>
      <c r="M49">
        <v>9.5839999999999996</v>
      </c>
      <c r="N49">
        <v>277.93599999999998</v>
      </c>
      <c r="O49">
        <v>19</v>
      </c>
      <c r="P49">
        <v>9.9936842105263164</v>
      </c>
      <c r="Q49" t="s">
        <v>192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9.9936842105263164</v>
      </c>
    </row>
    <row r="50" spans="1:19" x14ac:dyDescent="0.35">
      <c r="A50" t="s">
        <v>55</v>
      </c>
      <c r="B50" s="2">
        <v>45587</v>
      </c>
      <c r="C50" t="s">
        <v>31</v>
      </c>
      <c r="D50" t="s">
        <v>850</v>
      </c>
      <c r="E50" t="s">
        <v>42</v>
      </c>
      <c r="F50" t="s">
        <v>19</v>
      </c>
      <c r="G50">
        <v>9</v>
      </c>
      <c r="H50" s="32">
        <v>9.3000000000000007</v>
      </c>
      <c r="I50">
        <v>6.7000000000000004E-2</v>
      </c>
      <c r="J50">
        <v>0.45</v>
      </c>
      <c r="K50">
        <v>106.871</v>
      </c>
      <c r="L50">
        <v>42.02</v>
      </c>
      <c r="M50">
        <v>8.8500000000000014</v>
      </c>
      <c r="N50">
        <v>371.87700000000007</v>
      </c>
      <c r="O50">
        <v>7</v>
      </c>
      <c r="P50">
        <v>15.267285714285714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15.267285714285714</v>
      </c>
    </row>
    <row r="51" spans="1:19" x14ac:dyDescent="0.35">
      <c r="A51" t="s">
        <v>734</v>
      </c>
      <c r="B51" s="2">
        <v>45587</v>
      </c>
      <c r="C51" t="s">
        <v>31</v>
      </c>
      <c r="D51" t="s">
        <v>358</v>
      </c>
      <c r="E51" t="s">
        <v>35</v>
      </c>
      <c r="F51" t="s">
        <v>5</v>
      </c>
      <c r="G51">
        <v>18</v>
      </c>
      <c r="H51" s="32">
        <v>9.5</v>
      </c>
      <c r="I51">
        <v>0.26700000000000002</v>
      </c>
      <c r="J51">
        <v>0.53300000000000003</v>
      </c>
      <c r="K51">
        <v>114.96599999999999</v>
      </c>
      <c r="L51">
        <v>35</v>
      </c>
      <c r="M51">
        <v>8.9670000000000005</v>
      </c>
      <c r="N51">
        <v>313.84500000000003</v>
      </c>
      <c r="O51">
        <v>12</v>
      </c>
      <c r="P51">
        <v>9.5804999999999989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9.5804999999999989</v>
      </c>
    </row>
    <row r="52" spans="1:19" x14ac:dyDescent="0.35">
      <c r="A52" t="s">
        <v>698</v>
      </c>
      <c r="B52" s="2">
        <v>45587</v>
      </c>
      <c r="C52" t="s">
        <v>31</v>
      </c>
      <c r="D52" t="s">
        <v>359</v>
      </c>
      <c r="E52" t="s">
        <v>34</v>
      </c>
      <c r="F52" t="s">
        <v>5</v>
      </c>
      <c r="G52">
        <v>14</v>
      </c>
      <c r="H52" s="32">
        <v>10.367000000000001</v>
      </c>
      <c r="I52">
        <v>0</v>
      </c>
      <c r="J52">
        <v>0.5</v>
      </c>
      <c r="K52">
        <v>137.232</v>
      </c>
      <c r="L52">
        <v>35</v>
      </c>
      <c r="M52">
        <v>9.8670000000000009</v>
      </c>
      <c r="N52">
        <v>345.34500000000003</v>
      </c>
      <c r="O52">
        <v>12</v>
      </c>
      <c r="P52">
        <v>11.436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11.436</v>
      </c>
    </row>
    <row r="53" spans="1:19" x14ac:dyDescent="0.35">
      <c r="A53" t="s">
        <v>59</v>
      </c>
      <c r="B53" s="2">
        <v>45587</v>
      </c>
      <c r="C53" t="s">
        <v>31</v>
      </c>
      <c r="D53" t="s">
        <v>361</v>
      </c>
      <c r="E53" t="s">
        <v>44</v>
      </c>
      <c r="F53" t="s">
        <v>5</v>
      </c>
      <c r="G53">
        <v>19</v>
      </c>
      <c r="H53" s="32">
        <v>9.5500000000000007</v>
      </c>
      <c r="I53">
        <v>0.41699999999999998</v>
      </c>
      <c r="J53">
        <v>0.53300000000000003</v>
      </c>
      <c r="K53">
        <v>87.903999999999996</v>
      </c>
      <c r="L53">
        <v>40</v>
      </c>
      <c r="M53">
        <v>8.9300000000000015</v>
      </c>
      <c r="N53">
        <v>357.20000000000005</v>
      </c>
      <c r="O53">
        <v>12</v>
      </c>
      <c r="P53">
        <v>7.325333333333333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7.325333333333333</v>
      </c>
    </row>
    <row r="54" spans="1:19" x14ac:dyDescent="0.35">
      <c r="A54" t="s">
        <v>55</v>
      </c>
      <c r="B54" s="2">
        <v>45587</v>
      </c>
      <c r="C54" t="s">
        <v>31</v>
      </c>
      <c r="D54" t="s">
        <v>431</v>
      </c>
      <c r="E54" t="s">
        <v>341</v>
      </c>
      <c r="F54" t="s">
        <v>19</v>
      </c>
      <c r="G54">
        <v>11</v>
      </c>
      <c r="H54" s="32">
        <v>8.5169999999999995</v>
      </c>
      <c r="I54">
        <v>0.35</v>
      </c>
      <c r="J54">
        <v>0.51700000000000002</v>
      </c>
      <c r="K54">
        <v>97.106999999999999</v>
      </c>
      <c r="L54">
        <v>42.02</v>
      </c>
      <c r="M54">
        <v>7.9799999999999995</v>
      </c>
      <c r="N54">
        <v>335.31959999999998</v>
      </c>
      <c r="O54">
        <v>7</v>
      </c>
      <c r="P54">
        <v>13.872428571428571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13.872428571428571</v>
      </c>
    </row>
    <row r="55" spans="1:19" x14ac:dyDescent="0.35">
      <c r="A55" t="s">
        <v>55</v>
      </c>
      <c r="B55" s="2">
        <v>45587</v>
      </c>
      <c r="C55" t="s">
        <v>31</v>
      </c>
      <c r="D55" t="s">
        <v>308</v>
      </c>
      <c r="E55" t="s">
        <v>949</v>
      </c>
      <c r="F55" t="s">
        <v>19</v>
      </c>
      <c r="G55">
        <v>1</v>
      </c>
      <c r="H55" s="32">
        <v>1.867</v>
      </c>
      <c r="I55">
        <v>0</v>
      </c>
      <c r="J55">
        <v>0</v>
      </c>
      <c r="K55">
        <v>53.509</v>
      </c>
      <c r="L55">
        <v>42.02</v>
      </c>
      <c r="M55">
        <v>1.867</v>
      </c>
      <c r="N55">
        <v>78.451340000000002</v>
      </c>
      <c r="O55">
        <v>7</v>
      </c>
      <c r="P55">
        <v>7.6441428571428576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7.6441428571428576</v>
      </c>
    </row>
    <row r="56" spans="1:19" x14ac:dyDescent="0.35">
      <c r="A56" t="s">
        <v>55</v>
      </c>
      <c r="B56" s="2">
        <v>45587</v>
      </c>
      <c r="C56" t="s">
        <v>31</v>
      </c>
      <c r="D56" t="s">
        <v>434</v>
      </c>
      <c r="E56" t="s">
        <v>41</v>
      </c>
      <c r="F56" t="s">
        <v>19</v>
      </c>
      <c r="G56">
        <v>8</v>
      </c>
      <c r="H56" s="32">
        <v>8.5329999999999995</v>
      </c>
      <c r="I56">
        <v>0.317</v>
      </c>
      <c r="J56">
        <v>0.51700000000000002</v>
      </c>
      <c r="K56">
        <v>71.671000000000006</v>
      </c>
      <c r="L56">
        <v>42.02</v>
      </c>
      <c r="M56">
        <v>8.016</v>
      </c>
      <c r="N56">
        <v>336.83232000000004</v>
      </c>
      <c r="O56">
        <v>7</v>
      </c>
      <c r="P56">
        <v>10.238714285714286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10.238714285714286</v>
      </c>
    </row>
    <row r="57" spans="1:19" x14ac:dyDescent="0.35">
      <c r="A57" t="s">
        <v>333</v>
      </c>
      <c r="B57" s="2">
        <v>45587</v>
      </c>
      <c r="C57" t="s">
        <v>31</v>
      </c>
      <c r="D57" t="s">
        <v>334</v>
      </c>
      <c r="E57" t="s">
        <v>36</v>
      </c>
      <c r="F57" t="s">
        <v>5</v>
      </c>
      <c r="G57">
        <v>11</v>
      </c>
      <c r="H57" s="32">
        <v>9.3829999999999991</v>
      </c>
      <c r="I57">
        <v>0.33300000000000002</v>
      </c>
      <c r="J57">
        <v>0.5</v>
      </c>
      <c r="K57">
        <v>102.538</v>
      </c>
      <c r="L57">
        <v>35</v>
      </c>
      <c r="M57">
        <v>8.879999999999999</v>
      </c>
      <c r="N57">
        <v>310.79999999999995</v>
      </c>
      <c r="O57">
        <v>12</v>
      </c>
      <c r="P57">
        <v>8.5448333333333331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8.5448333333333331</v>
      </c>
    </row>
    <row r="58" spans="1:19" x14ac:dyDescent="0.35">
      <c r="A58" t="s">
        <v>336</v>
      </c>
      <c r="B58" s="2">
        <v>45587</v>
      </c>
      <c r="C58" t="s">
        <v>31</v>
      </c>
      <c r="D58" t="s">
        <v>357</v>
      </c>
      <c r="E58" t="s">
        <v>355</v>
      </c>
      <c r="F58" t="s">
        <v>5</v>
      </c>
      <c r="G58">
        <v>18</v>
      </c>
      <c r="H58" s="32">
        <v>7.7169999999999996</v>
      </c>
      <c r="I58">
        <v>0.36699999999999999</v>
      </c>
      <c r="J58">
        <v>0.91700000000000004</v>
      </c>
      <c r="K58">
        <v>105.86799999999999</v>
      </c>
      <c r="L58">
        <v>35</v>
      </c>
      <c r="M58">
        <v>6.7629999999999999</v>
      </c>
      <c r="N58">
        <v>236.70499999999998</v>
      </c>
      <c r="O58">
        <v>12</v>
      </c>
      <c r="P58">
        <v>8.8223333333333329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8.8223333333333329</v>
      </c>
    </row>
    <row r="59" spans="1:19" x14ac:dyDescent="0.35">
      <c r="A59" t="s">
        <v>333</v>
      </c>
      <c r="B59" s="2">
        <v>45587</v>
      </c>
      <c r="C59" t="s">
        <v>31</v>
      </c>
      <c r="D59" t="s">
        <v>334</v>
      </c>
      <c r="E59" t="s">
        <v>335</v>
      </c>
      <c r="F59" t="s">
        <v>5</v>
      </c>
      <c r="G59">
        <v>12</v>
      </c>
      <c r="H59" s="32">
        <v>9.0329999999999995</v>
      </c>
      <c r="I59">
        <v>0.36699999999999999</v>
      </c>
      <c r="J59">
        <v>0.5</v>
      </c>
      <c r="K59">
        <v>93.954999999999998</v>
      </c>
      <c r="L59">
        <v>35</v>
      </c>
      <c r="M59">
        <v>8.4959999999999987</v>
      </c>
      <c r="N59">
        <v>297.35999999999996</v>
      </c>
      <c r="O59">
        <v>12</v>
      </c>
      <c r="P59">
        <v>7.8295833333333329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7.8295833333333329</v>
      </c>
    </row>
    <row r="60" spans="1:19" x14ac:dyDescent="0.35">
      <c r="A60" t="s">
        <v>432</v>
      </c>
      <c r="B60" s="2">
        <v>45588</v>
      </c>
      <c r="C60" t="s">
        <v>15</v>
      </c>
      <c r="D60" t="s">
        <v>398</v>
      </c>
      <c r="E60" t="s">
        <v>27</v>
      </c>
      <c r="F60" t="s">
        <v>26</v>
      </c>
      <c r="G60">
        <v>9</v>
      </c>
      <c r="H60" s="32">
        <v>10.117000000000001</v>
      </c>
      <c r="I60">
        <v>0.2</v>
      </c>
      <c r="J60">
        <v>0.51700000000000002</v>
      </c>
      <c r="K60">
        <v>111.473</v>
      </c>
      <c r="L60">
        <v>29</v>
      </c>
      <c r="M60">
        <v>9.6000000000000014</v>
      </c>
      <c r="N60">
        <v>278.40000000000003</v>
      </c>
      <c r="O60">
        <v>19</v>
      </c>
      <c r="P60">
        <v>5.867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5.867</v>
      </c>
    </row>
    <row r="61" spans="1:19" x14ac:dyDescent="0.35">
      <c r="A61" t="s">
        <v>55</v>
      </c>
      <c r="B61" s="2">
        <v>45588</v>
      </c>
      <c r="C61" t="s">
        <v>15</v>
      </c>
      <c r="D61" t="s">
        <v>562</v>
      </c>
      <c r="E61" t="s">
        <v>21</v>
      </c>
      <c r="F61" t="s">
        <v>5</v>
      </c>
      <c r="G61">
        <v>5</v>
      </c>
      <c r="H61" s="32">
        <v>7.3</v>
      </c>
      <c r="I61">
        <v>0.3</v>
      </c>
      <c r="J61">
        <v>0.51700000000000002</v>
      </c>
      <c r="K61">
        <v>312.33300000000003</v>
      </c>
      <c r="L61">
        <v>36.770000000000003</v>
      </c>
      <c r="M61">
        <v>6.7829999999999995</v>
      </c>
      <c r="N61">
        <v>249.41091</v>
      </c>
      <c r="O61">
        <v>12</v>
      </c>
      <c r="P61">
        <v>26.027750000000001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26.027750000000001</v>
      </c>
    </row>
    <row r="62" spans="1:19" x14ac:dyDescent="0.35">
      <c r="A62" t="s">
        <v>55</v>
      </c>
      <c r="B62" s="2">
        <v>45588</v>
      </c>
      <c r="C62" t="s">
        <v>15</v>
      </c>
      <c r="D62" t="s">
        <v>847</v>
      </c>
      <c r="E62" t="s">
        <v>22</v>
      </c>
      <c r="F62" t="s">
        <v>5</v>
      </c>
      <c r="G62">
        <v>8</v>
      </c>
      <c r="H62" s="32">
        <v>9.2829999999999995</v>
      </c>
      <c r="I62">
        <v>0.33300000000000002</v>
      </c>
      <c r="J62">
        <v>0.5</v>
      </c>
      <c r="K62">
        <v>192.8</v>
      </c>
      <c r="L62">
        <v>36.770000000000003</v>
      </c>
      <c r="M62">
        <v>8.7799999999999994</v>
      </c>
      <c r="N62">
        <v>322.84059999999999</v>
      </c>
      <c r="O62">
        <v>12</v>
      </c>
      <c r="P62">
        <v>16.066666666666666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16.066666666666666</v>
      </c>
    </row>
    <row r="63" spans="1:19" x14ac:dyDescent="0.35">
      <c r="A63" t="s">
        <v>370</v>
      </c>
      <c r="B63" s="2">
        <v>45588</v>
      </c>
      <c r="C63" t="s">
        <v>15</v>
      </c>
      <c r="D63" t="s">
        <v>353</v>
      </c>
      <c r="E63" t="s">
        <v>217</v>
      </c>
      <c r="F63" t="s">
        <v>5</v>
      </c>
      <c r="G63">
        <v>13</v>
      </c>
      <c r="H63" s="32">
        <v>10.817</v>
      </c>
      <c r="I63">
        <v>0</v>
      </c>
      <c r="J63">
        <v>0.183</v>
      </c>
      <c r="K63">
        <v>203.07</v>
      </c>
      <c r="L63">
        <v>32.5</v>
      </c>
      <c r="M63">
        <v>10.634</v>
      </c>
      <c r="N63">
        <v>345.60500000000002</v>
      </c>
      <c r="O63">
        <v>12</v>
      </c>
      <c r="P63">
        <v>16.922499999999999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16.922499999999999</v>
      </c>
    </row>
    <row r="64" spans="1:19" x14ac:dyDescent="0.35">
      <c r="A64" t="s">
        <v>390</v>
      </c>
      <c r="B64" s="2">
        <v>45588</v>
      </c>
      <c r="C64" t="s">
        <v>15</v>
      </c>
      <c r="D64" t="s">
        <v>369</v>
      </c>
      <c r="E64" t="s">
        <v>17</v>
      </c>
      <c r="F64" t="s">
        <v>5</v>
      </c>
      <c r="G64">
        <v>11</v>
      </c>
      <c r="H64" s="32">
        <v>10.382999999999999</v>
      </c>
      <c r="I64">
        <v>0.16700000000000001</v>
      </c>
      <c r="J64">
        <v>0.48299999999999998</v>
      </c>
      <c r="K64">
        <v>223.99799999999999</v>
      </c>
      <c r="L64">
        <v>32.5</v>
      </c>
      <c r="M64">
        <v>9.8999999999999986</v>
      </c>
      <c r="N64">
        <v>321.74999999999994</v>
      </c>
      <c r="O64">
        <v>12</v>
      </c>
      <c r="P64">
        <v>18.666499999999999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18.666499999999999</v>
      </c>
    </row>
    <row r="65" spans="1:19" x14ac:dyDescent="0.35">
      <c r="A65" t="s">
        <v>444</v>
      </c>
      <c r="B65" s="2">
        <v>45588</v>
      </c>
      <c r="C65" t="s">
        <v>15</v>
      </c>
      <c r="D65" t="s">
        <v>415</v>
      </c>
      <c r="E65" t="s">
        <v>354</v>
      </c>
      <c r="F65" t="s">
        <v>5</v>
      </c>
      <c r="G65">
        <v>9</v>
      </c>
      <c r="H65" s="32">
        <v>11.617000000000001</v>
      </c>
      <c r="I65">
        <v>0.3</v>
      </c>
      <c r="J65">
        <v>0.5</v>
      </c>
      <c r="K65">
        <v>206.779</v>
      </c>
      <c r="L65">
        <v>32.5</v>
      </c>
      <c r="M65">
        <v>11.117000000000001</v>
      </c>
      <c r="N65">
        <v>361.30250000000001</v>
      </c>
      <c r="O65">
        <v>12</v>
      </c>
      <c r="P65">
        <v>17.231583333333333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17.231583333333333</v>
      </c>
    </row>
    <row r="66" spans="1:19" x14ac:dyDescent="0.35">
      <c r="A66" t="s">
        <v>55</v>
      </c>
      <c r="B66" s="2">
        <v>45588</v>
      </c>
      <c r="C66" t="s">
        <v>15</v>
      </c>
      <c r="D66" t="s">
        <v>308</v>
      </c>
      <c r="E66" t="s">
        <v>18</v>
      </c>
      <c r="F66" t="s">
        <v>19</v>
      </c>
      <c r="G66">
        <v>10</v>
      </c>
      <c r="H66" s="32">
        <v>8.8000000000000007</v>
      </c>
      <c r="I66">
        <v>0.433</v>
      </c>
      <c r="J66">
        <v>0.55000000000000004</v>
      </c>
      <c r="K66">
        <v>188.72300000000001</v>
      </c>
      <c r="L66">
        <v>42.02</v>
      </c>
      <c r="M66">
        <v>8.1470000000000002</v>
      </c>
      <c r="N66">
        <v>342.33694000000003</v>
      </c>
      <c r="O66">
        <v>7</v>
      </c>
      <c r="P66">
        <v>26.960428571428572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26.960428571428572</v>
      </c>
    </row>
    <row r="67" spans="1:19" x14ac:dyDescent="0.35">
      <c r="A67" t="s">
        <v>60</v>
      </c>
      <c r="B67" s="2">
        <v>45588</v>
      </c>
      <c r="C67" t="s">
        <v>15</v>
      </c>
      <c r="D67" t="s">
        <v>561</v>
      </c>
      <c r="E67" t="s">
        <v>23</v>
      </c>
      <c r="F67" t="s">
        <v>5</v>
      </c>
      <c r="G67">
        <v>9</v>
      </c>
      <c r="H67" s="32">
        <v>10.667</v>
      </c>
      <c r="I67">
        <v>0.217</v>
      </c>
      <c r="J67">
        <v>0.25</v>
      </c>
      <c r="K67">
        <v>254.40199999999999</v>
      </c>
      <c r="L67">
        <v>32.5</v>
      </c>
      <c r="M67">
        <v>10.417</v>
      </c>
      <c r="N67">
        <v>338.55250000000001</v>
      </c>
      <c r="O67">
        <v>12</v>
      </c>
      <c r="P67">
        <v>21.200166666666664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21.200166666666664</v>
      </c>
    </row>
    <row r="68" spans="1:19" x14ac:dyDescent="0.35">
      <c r="A68" t="s">
        <v>406</v>
      </c>
      <c r="B68" s="2">
        <v>45588</v>
      </c>
      <c r="C68" t="s">
        <v>15</v>
      </c>
      <c r="D68" t="s">
        <v>385</v>
      </c>
      <c r="E68" t="s">
        <v>212</v>
      </c>
      <c r="F68" t="s">
        <v>26</v>
      </c>
      <c r="G68">
        <v>10</v>
      </c>
      <c r="H68" s="32">
        <v>10.217000000000001</v>
      </c>
      <c r="I68">
        <v>0.35</v>
      </c>
      <c r="J68">
        <v>0.5</v>
      </c>
      <c r="K68">
        <v>467.38</v>
      </c>
      <c r="L68">
        <v>29</v>
      </c>
      <c r="M68">
        <v>9.697000000000001</v>
      </c>
      <c r="N68">
        <v>281.21300000000002</v>
      </c>
      <c r="O68">
        <v>19</v>
      </c>
      <c r="P68">
        <v>24.598947368421051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24.598947368421051</v>
      </c>
    </row>
    <row r="69" spans="1:19" x14ac:dyDescent="0.35">
      <c r="A69" t="s">
        <v>470</v>
      </c>
      <c r="B69" s="2">
        <v>45588</v>
      </c>
      <c r="C69" t="s">
        <v>15</v>
      </c>
      <c r="D69" t="s">
        <v>491</v>
      </c>
      <c r="E69" t="s">
        <v>28</v>
      </c>
      <c r="F69" t="s">
        <v>5</v>
      </c>
      <c r="G69">
        <v>11</v>
      </c>
      <c r="H69" s="32">
        <v>10.4</v>
      </c>
      <c r="I69">
        <v>1.7000000000000001E-2</v>
      </c>
      <c r="J69">
        <v>0.5</v>
      </c>
      <c r="K69">
        <v>173.91200000000001</v>
      </c>
      <c r="L69">
        <v>32.5</v>
      </c>
      <c r="M69">
        <v>9.9</v>
      </c>
      <c r="N69">
        <v>321.75</v>
      </c>
      <c r="O69">
        <v>12</v>
      </c>
      <c r="P69">
        <v>14.492666666666667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14.492666666666667</v>
      </c>
    </row>
    <row r="70" spans="1:19" x14ac:dyDescent="0.35">
      <c r="A70" t="s">
        <v>461</v>
      </c>
      <c r="B70" s="2">
        <v>45588</v>
      </c>
      <c r="C70" t="s">
        <v>15</v>
      </c>
      <c r="D70" t="s">
        <v>421</v>
      </c>
      <c r="E70" t="s">
        <v>290</v>
      </c>
      <c r="F70" t="s">
        <v>5</v>
      </c>
      <c r="G70">
        <v>11</v>
      </c>
      <c r="H70" s="32">
        <v>11.483000000000001</v>
      </c>
      <c r="I70">
        <v>0.33300000000000002</v>
      </c>
      <c r="J70">
        <v>0.45</v>
      </c>
      <c r="K70">
        <v>183.82300000000001</v>
      </c>
      <c r="L70">
        <v>32.5</v>
      </c>
      <c r="M70">
        <v>11.030000000000001</v>
      </c>
      <c r="N70">
        <v>358.47500000000002</v>
      </c>
      <c r="O70">
        <v>12</v>
      </c>
      <c r="P70">
        <v>15.318583333333335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15.318583333333335</v>
      </c>
    </row>
    <row r="71" spans="1:19" x14ac:dyDescent="0.35">
      <c r="A71" t="s">
        <v>392</v>
      </c>
      <c r="B71" s="2">
        <v>45588</v>
      </c>
      <c r="C71" t="s">
        <v>15</v>
      </c>
      <c r="D71" t="s">
        <v>618</v>
      </c>
      <c r="E71" t="s">
        <v>40</v>
      </c>
      <c r="F71" t="s">
        <v>5</v>
      </c>
      <c r="G71">
        <v>10</v>
      </c>
      <c r="H71" s="32">
        <v>10.516999999999999</v>
      </c>
      <c r="I71">
        <v>0</v>
      </c>
      <c r="J71">
        <v>0.48299999999999998</v>
      </c>
      <c r="K71">
        <v>239.917</v>
      </c>
      <c r="L71">
        <v>32.5</v>
      </c>
      <c r="M71">
        <v>10.033999999999999</v>
      </c>
      <c r="N71">
        <v>326.10499999999996</v>
      </c>
      <c r="O71">
        <v>12</v>
      </c>
      <c r="P71">
        <v>19.993083333333335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19.993083333333335</v>
      </c>
    </row>
    <row r="72" spans="1:19" x14ac:dyDescent="0.35">
      <c r="A72" t="s">
        <v>581</v>
      </c>
      <c r="B72" s="2">
        <v>45588</v>
      </c>
      <c r="C72" t="s">
        <v>15</v>
      </c>
      <c r="D72" t="s">
        <v>563</v>
      </c>
      <c r="E72" t="s">
        <v>564</v>
      </c>
      <c r="F72" t="s">
        <v>5</v>
      </c>
      <c r="G72">
        <v>10</v>
      </c>
      <c r="H72" s="32">
        <v>9.9830000000000005</v>
      </c>
      <c r="I72">
        <v>0.33300000000000002</v>
      </c>
      <c r="J72">
        <v>0.5</v>
      </c>
      <c r="K72">
        <v>0</v>
      </c>
      <c r="L72">
        <v>32.5</v>
      </c>
      <c r="M72">
        <v>9.48</v>
      </c>
      <c r="N72">
        <v>308.10000000000002</v>
      </c>
      <c r="O72">
        <v>12</v>
      </c>
      <c r="P72">
        <v>0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0</v>
      </c>
    </row>
    <row r="73" spans="1:19" x14ac:dyDescent="0.35">
      <c r="A73" t="s">
        <v>582</v>
      </c>
      <c r="B73" s="2">
        <v>45588</v>
      </c>
      <c r="C73" t="s">
        <v>15</v>
      </c>
      <c r="D73" t="s">
        <v>542</v>
      </c>
      <c r="E73" t="s">
        <v>29</v>
      </c>
      <c r="F73" t="s">
        <v>26</v>
      </c>
      <c r="G73">
        <v>7</v>
      </c>
      <c r="H73" s="32">
        <v>4.7830000000000004</v>
      </c>
      <c r="I73">
        <v>0.1</v>
      </c>
      <c r="J73">
        <v>0</v>
      </c>
      <c r="K73">
        <v>90.522999999999996</v>
      </c>
      <c r="L73">
        <v>29</v>
      </c>
      <c r="M73">
        <v>4.7830000000000004</v>
      </c>
      <c r="N73">
        <v>138.70700000000002</v>
      </c>
      <c r="O73">
        <v>19</v>
      </c>
      <c r="P73">
        <v>4.7643684210526311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4.7643684210526311</v>
      </c>
    </row>
    <row r="74" spans="1:19" x14ac:dyDescent="0.35">
      <c r="A74" t="s">
        <v>55</v>
      </c>
      <c r="B74" s="2">
        <v>45588</v>
      </c>
      <c r="C74" t="s">
        <v>15</v>
      </c>
      <c r="D74" t="s">
        <v>342</v>
      </c>
      <c r="E74" t="s">
        <v>306</v>
      </c>
      <c r="F74" t="s">
        <v>5</v>
      </c>
      <c r="G74">
        <v>7</v>
      </c>
      <c r="H74" s="32">
        <v>8.1999999999999993</v>
      </c>
      <c r="I74">
        <v>0.46700000000000003</v>
      </c>
      <c r="J74">
        <v>0.48299999999999998</v>
      </c>
      <c r="K74">
        <v>160.893</v>
      </c>
      <c r="L74">
        <v>36.770000000000003</v>
      </c>
      <c r="M74">
        <v>7.5799999999999992</v>
      </c>
      <c r="N74">
        <v>278.71659999999997</v>
      </c>
      <c r="O74">
        <v>12</v>
      </c>
      <c r="P74">
        <v>13.40775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13.40775</v>
      </c>
    </row>
    <row r="75" spans="1:19" x14ac:dyDescent="0.35">
      <c r="A75" t="s">
        <v>55</v>
      </c>
      <c r="B75" s="2">
        <v>45588</v>
      </c>
      <c r="C75" t="s">
        <v>15</v>
      </c>
      <c r="D75" t="s">
        <v>1071</v>
      </c>
      <c r="E75" t="s">
        <v>565</v>
      </c>
      <c r="F75" t="s">
        <v>5</v>
      </c>
      <c r="G75">
        <v>6</v>
      </c>
      <c r="H75" s="32">
        <v>8.6999999999999993</v>
      </c>
      <c r="I75">
        <v>0.38300000000000001</v>
      </c>
      <c r="J75">
        <v>0.51700000000000002</v>
      </c>
      <c r="K75">
        <v>168.96199999999999</v>
      </c>
      <c r="L75">
        <v>36.770000000000003</v>
      </c>
      <c r="M75">
        <v>8.129999999999999</v>
      </c>
      <c r="N75">
        <v>298.94009999999997</v>
      </c>
      <c r="O75">
        <v>12</v>
      </c>
      <c r="P75">
        <v>14.080166666666665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14.080166666666665</v>
      </c>
    </row>
    <row r="76" spans="1:19" x14ac:dyDescent="0.35">
      <c r="A76" t="s">
        <v>392</v>
      </c>
      <c r="B76" s="2">
        <v>45588</v>
      </c>
      <c r="C76" t="s">
        <v>15</v>
      </c>
      <c r="D76" t="s">
        <v>666</v>
      </c>
      <c r="E76" t="s">
        <v>38</v>
      </c>
      <c r="F76" t="s">
        <v>26</v>
      </c>
      <c r="G76">
        <v>10</v>
      </c>
      <c r="H76" s="32">
        <v>10.95</v>
      </c>
      <c r="I76">
        <v>0</v>
      </c>
      <c r="J76">
        <v>0.51700000000000002</v>
      </c>
      <c r="K76">
        <v>151.53</v>
      </c>
      <c r="L76">
        <v>29</v>
      </c>
      <c r="M76">
        <v>10.433</v>
      </c>
      <c r="N76">
        <v>302.55700000000002</v>
      </c>
      <c r="O76">
        <v>19</v>
      </c>
      <c r="P76">
        <v>7.9752631578947373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7.9752631578947373</v>
      </c>
    </row>
    <row r="77" spans="1:19" x14ac:dyDescent="0.35">
      <c r="A77" t="s">
        <v>331</v>
      </c>
      <c r="B77" s="2">
        <v>45588</v>
      </c>
      <c r="C77" t="s">
        <v>15</v>
      </c>
      <c r="D77" t="s">
        <v>284</v>
      </c>
      <c r="E77" t="s">
        <v>213</v>
      </c>
      <c r="F77" t="s">
        <v>5</v>
      </c>
      <c r="G77">
        <v>11</v>
      </c>
      <c r="H77" s="32">
        <v>11.3</v>
      </c>
      <c r="I77">
        <v>0.4</v>
      </c>
      <c r="J77">
        <v>0.53300000000000003</v>
      </c>
      <c r="K77">
        <v>261.31400000000002</v>
      </c>
      <c r="L77">
        <v>32.5</v>
      </c>
      <c r="M77">
        <v>10.697000000000001</v>
      </c>
      <c r="N77">
        <v>347.65250000000003</v>
      </c>
      <c r="O77">
        <v>12</v>
      </c>
      <c r="P77">
        <v>21.776166666666668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21.776166666666668</v>
      </c>
    </row>
    <row r="78" spans="1:19" x14ac:dyDescent="0.35">
      <c r="A78" t="s">
        <v>56</v>
      </c>
      <c r="B78" s="2">
        <v>45588</v>
      </c>
      <c r="C78" t="s">
        <v>15</v>
      </c>
      <c r="D78" t="s">
        <v>286</v>
      </c>
      <c r="E78" t="s">
        <v>345</v>
      </c>
      <c r="F78" t="s">
        <v>5</v>
      </c>
      <c r="G78">
        <v>5</v>
      </c>
      <c r="H78" s="32">
        <v>8.6999999999999993</v>
      </c>
      <c r="I78">
        <v>0</v>
      </c>
      <c r="J78">
        <v>0</v>
      </c>
      <c r="K78">
        <v>197.00700000000001</v>
      </c>
      <c r="L78">
        <v>32.5</v>
      </c>
      <c r="M78">
        <v>8.6999999999999993</v>
      </c>
      <c r="N78">
        <v>282.75</v>
      </c>
      <c r="O78">
        <v>12</v>
      </c>
      <c r="P78">
        <v>16.417249999999999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16.417249999999999</v>
      </c>
    </row>
    <row r="79" spans="1:19" x14ac:dyDescent="0.35">
      <c r="A79" t="s">
        <v>56</v>
      </c>
      <c r="B79" s="2">
        <v>45588</v>
      </c>
      <c r="C79" t="s">
        <v>15</v>
      </c>
      <c r="D79" t="s">
        <v>285</v>
      </c>
      <c r="E79" t="s">
        <v>346</v>
      </c>
      <c r="F79" t="s">
        <v>5</v>
      </c>
      <c r="G79">
        <v>7</v>
      </c>
      <c r="H79" s="32">
        <v>9.3829999999999991</v>
      </c>
      <c r="I79">
        <v>0.28299999999999997</v>
      </c>
      <c r="J79">
        <v>0.51700000000000002</v>
      </c>
      <c r="K79">
        <v>160.32400000000001</v>
      </c>
      <c r="L79">
        <v>32.5</v>
      </c>
      <c r="M79">
        <v>8.8659999999999997</v>
      </c>
      <c r="N79">
        <v>288.14499999999998</v>
      </c>
      <c r="O79">
        <v>12</v>
      </c>
      <c r="P79">
        <v>13.360333333333335</v>
      </c>
      <c r="Q79" t="s">
        <v>192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13.360333333333335</v>
      </c>
    </row>
    <row r="80" spans="1:19" x14ac:dyDescent="0.35">
      <c r="A80" t="s">
        <v>734</v>
      </c>
      <c r="B80" s="2">
        <v>45588</v>
      </c>
      <c r="C80" t="s">
        <v>31</v>
      </c>
      <c r="D80" t="s">
        <v>358</v>
      </c>
      <c r="E80" t="s">
        <v>35</v>
      </c>
      <c r="F80" t="s">
        <v>5</v>
      </c>
      <c r="G80">
        <v>14</v>
      </c>
      <c r="H80" s="32">
        <v>9.4670000000000005</v>
      </c>
      <c r="I80">
        <v>0</v>
      </c>
      <c r="J80">
        <v>0.51700000000000002</v>
      </c>
      <c r="K80">
        <v>133.09399999999999</v>
      </c>
      <c r="L80">
        <v>35</v>
      </c>
      <c r="M80">
        <v>8.9500000000000011</v>
      </c>
      <c r="N80">
        <v>313.25000000000006</v>
      </c>
      <c r="O80">
        <v>12</v>
      </c>
      <c r="P80">
        <v>11.091166666666666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11.091166666666666</v>
      </c>
    </row>
    <row r="81" spans="1:19" x14ac:dyDescent="0.35">
      <c r="A81" t="s">
        <v>55</v>
      </c>
      <c r="B81" s="2">
        <v>45588</v>
      </c>
      <c r="C81" t="s">
        <v>31</v>
      </c>
      <c r="D81" t="s">
        <v>360</v>
      </c>
      <c r="E81" t="s">
        <v>41</v>
      </c>
      <c r="F81" t="s">
        <v>19</v>
      </c>
      <c r="G81">
        <v>11</v>
      </c>
      <c r="H81" s="32">
        <v>8.7669999999999995</v>
      </c>
      <c r="I81">
        <v>0.23300000000000001</v>
      </c>
      <c r="J81">
        <v>0.45</v>
      </c>
      <c r="K81">
        <v>106.71899999999999</v>
      </c>
      <c r="L81">
        <v>42.02</v>
      </c>
      <c r="M81">
        <v>8.3170000000000002</v>
      </c>
      <c r="N81">
        <v>349.48034000000001</v>
      </c>
      <c r="O81">
        <v>7</v>
      </c>
      <c r="P81">
        <v>15.245571428571427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15.245571428571427</v>
      </c>
    </row>
    <row r="82" spans="1:19" x14ac:dyDescent="0.35">
      <c r="A82" t="s">
        <v>698</v>
      </c>
      <c r="B82" s="2">
        <v>45588</v>
      </c>
      <c r="C82" t="s">
        <v>31</v>
      </c>
      <c r="D82" t="s">
        <v>359</v>
      </c>
      <c r="E82" t="s">
        <v>34</v>
      </c>
      <c r="F82" t="s">
        <v>5</v>
      </c>
      <c r="G82">
        <v>9</v>
      </c>
      <c r="H82" s="32">
        <v>10.467000000000001</v>
      </c>
      <c r="I82">
        <v>0</v>
      </c>
      <c r="J82">
        <v>0.41699999999999998</v>
      </c>
      <c r="K82">
        <v>100.001</v>
      </c>
      <c r="L82">
        <v>35</v>
      </c>
      <c r="M82">
        <v>10.050000000000001</v>
      </c>
      <c r="N82">
        <v>351.75</v>
      </c>
      <c r="O82">
        <v>12</v>
      </c>
      <c r="P82">
        <v>8.3334166666666665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8.3334166666666665</v>
      </c>
    </row>
    <row r="83" spans="1:19" x14ac:dyDescent="0.35">
      <c r="A83" t="s">
        <v>55</v>
      </c>
      <c r="B83" s="2">
        <v>45588</v>
      </c>
      <c r="C83" t="s">
        <v>31</v>
      </c>
      <c r="D83" t="s">
        <v>431</v>
      </c>
      <c r="E83" t="s">
        <v>341</v>
      </c>
      <c r="F83" t="s">
        <v>19</v>
      </c>
      <c r="G83">
        <v>9</v>
      </c>
      <c r="H83" s="32">
        <v>8.7170000000000005</v>
      </c>
      <c r="I83">
        <v>0.51700000000000002</v>
      </c>
      <c r="J83">
        <v>0.23300000000000001</v>
      </c>
      <c r="K83">
        <v>106.28100000000001</v>
      </c>
      <c r="L83">
        <v>42.02</v>
      </c>
      <c r="M83">
        <v>8.2970000000000006</v>
      </c>
      <c r="N83">
        <v>348.63994000000002</v>
      </c>
      <c r="O83">
        <v>7</v>
      </c>
      <c r="P83">
        <v>15.183000000000002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15.183000000000002</v>
      </c>
    </row>
    <row r="84" spans="1:19" x14ac:dyDescent="0.35">
      <c r="A84" t="s">
        <v>333</v>
      </c>
      <c r="B84" s="2">
        <v>45588</v>
      </c>
      <c r="C84" t="s">
        <v>31</v>
      </c>
      <c r="D84" t="s">
        <v>334</v>
      </c>
      <c r="E84" t="s">
        <v>335</v>
      </c>
      <c r="F84" t="s">
        <v>5</v>
      </c>
      <c r="G84">
        <v>11</v>
      </c>
      <c r="H84" s="32">
        <v>9.0329999999999995</v>
      </c>
      <c r="I84">
        <v>0.16700000000000001</v>
      </c>
      <c r="J84">
        <v>0.5</v>
      </c>
      <c r="K84">
        <v>83.186000000000007</v>
      </c>
      <c r="L84">
        <v>35</v>
      </c>
      <c r="M84">
        <v>8.5329999999999995</v>
      </c>
      <c r="N84">
        <v>298.65499999999997</v>
      </c>
      <c r="O84">
        <v>12</v>
      </c>
      <c r="P84">
        <v>6.9321666666666673</v>
      </c>
      <c r="Q84" t="s">
        <v>192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6.9321666666666673</v>
      </c>
    </row>
    <row r="85" spans="1:19" x14ac:dyDescent="0.35">
      <c r="A85" t="s">
        <v>59</v>
      </c>
      <c r="B85" s="2">
        <v>45588</v>
      </c>
      <c r="C85" t="s">
        <v>31</v>
      </c>
      <c r="D85" t="s">
        <v>361</v>
      </c>
      <c r="E85" t="s">
        <v>44</v>
      </c>
      <c r="F85" t="s">
        <v>5</v>
      </c>
      <c r="G85">
        <v>14</v>
      </c>
      <c r="H85" s="32">
        <v>9.3000000000000007</v>
      </c>
      <c r="I85">
        <v>0.38300000000000001</v>
      </c>
      <c r="J85">
        <v>0.51700000000000002</v>
      </c>
      <c r="K85">
        <v>73.305000000000007</v>
      </c>
      <c r="L85">
        <v>40</v>
      </c>
      <c r="M85">
        <v>8.73</v>
      </c>
      <c r="N85">
        <v>349.20000000000005</v>
      </c>
      <c r="O85">
        <v>12</v>
      </c>
      <c r="P85">
        <v>6.1087500000000006</v>
      </c>
      <c r="Q85" t="s">
        <v>192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6.1087500000000006</v>
      </c>
    </row>
    <row r="86" spans="1:19" x14ac:dyDescent="0.35">
      <c r="A86" t="s">
        <v>336</v>
      </c>
      <c r="B86" s="2">
        <v>45588</v>
      </c>
      <c r="C86" t="s">
        <v>31</v>
      </c>
      <c r="D86" t="s">
        <v>357</v>
      </c>
      <c r="E86" t="s">
        <v>355</v>
      </c>
      <c r="F86" t="s">
        <v>5</v>
      </c>
      <c r="G86">
        <v>19</v>
      </c>
      <c r="H86" s="32">
        <v>7.4669999999999996</v>
      </c>
      <c r="I86">
        <v>0.35</v>
      </c>
      <c r="J86">
        <v>0.71699999999999997</v>
      </c>
      <c r="K86">
        <v>112.244</v>
      </c>
      <c r="L86">
        <v>35</v>
      </c>
      <c r="M86">
        <v>6.7299999999999995</v>
      </c>
      <c r="N86">
        <v>235.54999999999998</v>
      </c>
      <c r="O86">
        <v>12</v>
      </c>
      <c r="P86">
        <v>9.3536666666666672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9.3536666666666672</v>
      </c>
    </row>
    <row r="87" spans="1:19" x14ac:dyDescent="0.35">
      <c r="A87" t="s">
        <v>333</v>
      </c>
      <c r="B87" s="2">
        <v>45588</v>
      </c>
      <c r="C87" t="s">
        <v>31</v>
      </c>
      <c r="D87" t="s">
        <v>334</v>
      </c>
      <c r="E87" t="s">
        <v>36</v>
      </c>
      <c r="F87" t="s">
        <v>5</v>
      </c>
      <c r="G87">
        <v>14</v>
      </c>
      <c r="H87" s="32">
        <v>9.4670000000000005</v>
      </c>
      <c r="I87">
        <v>0.35</v>
      </c>
      <c r="J87">
        <v>0.6</v>
      </c>
      <c r="K87">
        <v>158.88999999999999</v>
      </c>
      <c r="L87">
        <v>35</v>
      </c>
      <c r="M87">
        <v>8.8470000000000013</v>
      </c>
      <c r="N87">
        <v>309.64500000000004</v>
      </c>
      <c r="O87">
        <v>12</v>
      </c>
      <c r="P87">
        <v>13.240833333333333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13.240833333333333</v>
      </c>
    </row>
    <row r="88" spans="1:19" x14ac:dyDescent="0.35">
      <c r="A88" t="s">
        <v>55</v>
      </c>
      <c r="B88" s="2">
        <v>45588</v>
      </c>
      <c r="C88" t="s">
        <v>31</v>
      </c>
      <c r="D88" t="s">
        <v>850</v>
      </c>
      <c r="E88" t="s">
        <v>42</v>
      </c>
      <c r="F88" t="s">
        <v>19</v>
      </c>
      <c r="G88">
        <v>9</v>
      </c>
      <c r="H88" s="32">
        <v>9.2170000000000005</v>
      </c>
      <c r="I88">
        <v>0</v>
      </c>
      <c r="J88">
        <v>0.25</v>
      </c>
      <c r="K88">
        <v>88.697999999999993</v>
      </c>
      <c r="L88">
        <v>42.02</v>
      </c>
      <c r="M88">
        <v>8.9670000000000005</v>
      </c>
      <c r="N88">
        <v>376.79334000000006</v>
      </c>
      <c r="O88">
        <v>7</v>
      </c>
      <c r="P88">
        <v>12.671142857142856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12.671142857142856</v>
      </c>
    </row>
    <row r="89" spans="1:19" x14ac:dyDescent="0.35">
      <c r="A89" t="s">
        <v>432</v>
      </c>
      <c r="B89" s="2">
        <v>45589</v>
      </c>
      <c r="C89" t="s">
        <v>15</v>
      </c>
      <c r="D89" t="s">
        <v>398</v>
      </c>
      <c r="E89" t="s">
        <v>27</v>
      </c>
      <c r="F89" t="s">
        <v>26</v>
      </c>
      <c r="G89">
        <v>12</v>
      </c>
      <c r="H89" s="32">
        <v>10.217000000000001</v>
      </c>
      <c r="I89">
        <v>0.33300000000000002</v>
      </c>
      <c r="J89">
        <v>0.5</v>
      </c>
      <c r="K89">
        <v>185.99100000000001</v>
      </c>
      <c r="L89">
        <v>29</v>
      </c>
      <c r="M89">
        <v>9.7140000000000004</v>
      </c>
      <c r="N89">
        <v>281.70600000000002</v>
      </c>
      <c r="O89">
        <v>19</v>
      </c>
      <c r="P89">
        <v>9.7890000000000015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9.7890000000000015</v>
      </c>
    </row>
    <row r="90" spans="1:19" x14ac:dyDescent="0.35">
      <c r="A90" t="s">
        <v>461</v>
      </c>
      <c r="B90" s="2">
        <v>45589</v>
      </c>
      <c r="C90" t="s">
        <v>15</v>
      </c>
      <c r="D90" t="s">
        <v>421</v>
      </c>
      <c r="E90" t="s">
        <v>290</v>
      </c>
      <c r="F90" t="s">
        <v>5</v>
      </c>
      <c r="G90">
        <v>8</v>
      </c>
      <c r="H90" s="32">
        <v>10.483000000000001</v>
      </c>
      <c r="I90">
        <v>0.33300000000000002</v>
      </c>
      <c r="J90">
        <v>0.5</v>
      </c>
      <c r="K90">
        <v>155.773</v>
      </c>
      <c r="L90">
        <v>32.5</v>
      </c>
      <c r="M90">
        <v>9.98</v>
      </c>
      <c r="N90">
        <v>324.35000000000002</v>
      </c>
      <c r="O90">
        <v>12</v>
      </c>
      <c r="P90">
        <v>12.981083333333332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12.981083333333332</v>
      </c>
    </row>
    <row r="91" spans="1:19" x14ac:dyDescent="0.35">
      <c r="A91" t="s">
        <v>56</v>
      </c>
      <c r="B91" s="2">
        <v>45589</v>
      </c>
      <c r="C91" t="s">
        <v>15</v>
      </c>
      <c r="D91" t="s">
        <v>285</v>
      </c>
      <c r="E91" t="s">
        <v>346</v>
      </c>
      <c r="F91" t="s">
        <v>5</v>
      </c>
      <c r="G91">
        <v>4</v>
      </c>
      <c r="H91" s="32">
        <v>9.5</v>
      </c>
      <c r="I91">
        <v>0.16700000000000001</v>
      </c>
      <c r="J91">
        <v>0.33300000000000002</v>
      </c>
      <c r="K91">
        <v>65.620999999999995</v>
      </c>
      <c r="L91">
        <v>32.5</v>
      </c>
      <c r="M91">
        <v>9.1669999999999998</v>
      </c>
      <c r="N91">
        <v>297.92750000000001</v>
      </c>
      <c r="O91">
        <v>12</v>
      </c>
      <c r="P91">
        <v>5.4684166666666663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5.4684166666666663</v>
      </c>
    </row>
    <row r="92" spans="1:19" x14ac:dyDescent="0.35">
      <c r="A92" t="s">
        <v>60</v>
      </c>
      <c r="B92" s="2">
        <v>45589</v>
      </c>
      <c r="C92" t="s">
        <v>15</v>
      </c>
      <c r="D92" t="s">
        <v>561</v>
      </c>
      <c r="E92" t="s">
        <v>23</v>
      </c>
      <c r="F92" t="s">
        <v>5</v>
      </c>
      <c r="G92">
        <v>9</v>
      </c>
      <c r="H92" s="32">
        <v>10.167</v>
      </c>
      <c r="I92">
        <v>0</v>
      </c>
      <c r="J92">
        <v>0.36699999999999999</v>
      </c>
      <c r="K92">
        <v>166.428</v>
      </c>
      <c r="L92">
        <v>32.5</v>
      </c>
      <c r="M92">
        <v>9.8000000000000007</v>
      </c>
      <c r="N92">
        <v>318.5</v>
      </c>
      <c r="O92">
        <v>12</v>
      </c>
      <c r="P92">
        <v>13.869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13.869</v>
      </c>
    </row>
    <row r="93" spans="1:19" x14ac:dyDescent="0.35">
      <c r="A93" t="s">
        <v>370</v>
      </c>
      <c r="B93" s="2">
        <v>45589</v>
      </c>
      <c r="C93" t="s">
        <v>15</v>
      </c>
      <c r="D93" t="s">
        <v>353</v>
      </c>
      <c r="E93" t="s">
        <v>217</v>
      </c>
      <c r="F93" t="s">
        <v>5</v>
      </c>
      <c r="G93">
        <v>13</v>
      </c>
      <c r="H93" s="32">
        <v>10.050000000000001</v>
      </c>
      <c r="I93">
        <v>0</v>
      </c>
      <c r="J93">
        <v>0</v>
      </c>
      <c r="K93">
        <v>139.83799999999999</v>
      </c>
      <c r="L93">
        <v>32.5</v>
      </c>
      <c r="M93">
        <v>10.050000000000001</v>
      </c>
      <c r="N93">
        <v>326.625</v>
      </c>
      <c r="O93">
        <v>12</v>
      </c>
      <c r="P93">
        <v>11.653166666666666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11.653166666666666</v>
      </c>
    </row>
    <row r="94" spans="1:19" x14ac:dyDescent="0.35">
      <c r="A94" t="s">
        <v>392</v>
      </c>
      <c r="B94" s="2">
        <v>45589</v>
      </c>
      <c r="C94" t="s">
        <v>15</v>
      </c>
      <c r="D94" t="s">
        <v>666</v>
      </c>
      <c r="E94" t="s">
        <v>38</v>
      </c>
      <c r="F94" t="s">
        <v>26</v>
      </c>
      <c r="G94">
        <v>10</v>
      </c>
      <c r="H94" s="32">
        <v>10.5</v>
      </c>
      <c r="I94">
        <v>0</v>
      </c>
      <c r="J94">
        <v>0.5</v>
      </c>
      <c r="K94">
        <v>186.601</v>
      </c>
      <c r="L94">
        <v>29</v>
      </c>
      <c r="M94">
        <v>10</v>
      </c>
      <c r="N94">
        <v>290</v>
      </c>
      <c r="O94">
        <v>19</v>
      </c>
      <c r="P94">
        <v>9.8211052631578948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9.8211052631578948</v>
      </c>
    </row>
    <row r="95" spans="1:19" x14ac:dyDescent="0.35">
      <c r="A95" t="s">
        <v>392</v>
      </c>
      <c r="B95" s="2">
        <v>45589</v>
      </c>
      <c r="C95" t="s">
        <v>15</v>
      </c>
      <c r="D95" t="s">
        <v>618</v>
      </c>
      <c r="E95" t="s">
        <v>40</v>
      </c>
      <c r="F95" t="s">
        <v>5</v>
      </c>
      <c r="G95">
        <v>9</v>
      </c>
      <c r="H95" s="32">
        <v>10.567</v>
      </c>
      <c r="I95">
        <v>0</v>
      </c>
      <c r="J95">
        <v>0.5</v>
      </c>
      <c r="K95">
        <v>149.358</v>
      </c>
      <c r="L95">
        <v>32.5</v>
      </c>
      <c r="M95">
        <v>10.067</v>
      </c>
      <c r="N95">
        <v>327.17750000000001</v>
      </c>
      <c r="O95">
        <v>12</v>
      </c>
      <c r="P95">
        <v>12.4465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12.4465</v>
      </c>
    </row>
    <row r="96" spans="1:19" x14ac:dyDescent="0.35">
      <c r="A96" t="s">
        <v>390</v>
      </c>
      <c r="B96" s="2">
        <v>45589</v>
      </c>
      <c r="C96" t="s">
        <v>15</v>
      </c>
      <c r="D96" t="s">
        <v>369</v>
      </c>
      <c r="E96" t="s">
        <v>17</v>
      </c>
      <c r="F96" t="s">
        <v>5</v>
      </c>
      <c r="G96">
        <v>12</v>
      </c>
      <c r="H96" s="32">
        <v>10.467000000000001</v>
      </c>
      <c r="I96">
        <v>0.35</v>
      </c>
      <c r="J96">
        <v>0.5</v>
      </c>
      <c r="K96">
        <v>240.27199999999999</v>
      </c>
      <c r="L96">
        <v>32.5</v>
      </c>
      <c r="M96">
        <v>9.947000000000001</v>
      </c>
      <c r="N96">
        <v>323.27750000000003</v>
      </c>
      <c r="O96">
        <v>12</v>
      </c>
      <c r="P96">
        <v>20.022666666666666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20.022666666666666</v>
      </c>
    </row>
    <row r="97" spans="1:19" x14ac:dyDescent="0.35">
      <c r="A97" t="s">
        <v>444</v>
      </c>
      <c r="B97" s="2">
        <v>45589</v>
      </c>
      <c r="C97" t="s">
        <v>15</v>
      </c>
      <c r="D97" t="s">
        <v>415</v>
      </c>
      <c r="E97" t="s">
        <v>354</v>
      </c>
      <c r="F97" t="s">
        <v>5</v>
      </c>
      <c r="G97">
        <v>9</v>
      </c>
      <c r="H97" s="32">
        <v>10.333</v>
      </c>
      <c r="I97">
        <v>0.33300000000000002</v>
      </c>
      <c r="J97">
        <v>0.5</v>
      </c>
      <c r="K97">
        <v>220.07499999999999</v>
      </c>
      <c r="L97">
        <v>32.5</v>
      </c>
      <c r="M97">
        <v>9.83</v>
      </c>
      <c r="N97">
        <v>319.47500000000002</v>
      </c>
      <c r="O97">
        <v>12</v>
      </c>
      <c r="P97">
        <v>18.339583333333334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18.339583333333334</v>
      </c>
    </row>
    <row r="98" spans="1:19" x14ac:dyDescent="0.35">
      <c r="A98" t="s">
        <v>56</v>
      </c>
      <c r="B98" s="2">
        <v>45589</v>
      </c>
      <c r="C98" t="s">
        <v>15</v>
      </c>
      <c r="D98" t="s">
        <v>286</v>
      </c>
      <c r="E98" t="s">
        <v>345</v>
      </c>
      <c r="F98" t="s">
        <v>5</v>
      </c>
      <c r="G98">
        <v>5</v>
      </c>
      <c r="H98" s="32">
        <v>8.1669999999999998</v>
      </c>
      <c r="I98">
        <v>0</v>
      </c>
      <c r="J98">
        <v>0</v>
      </c>
      <c r="K98">
        <v>168.09399999999999</v>
      </c>
      <c r="L98">
        <v>32.5</v>
      </c>
      <c r="M98">
        <v>8.1669999999999998</v>
      </c>
      <c r="N98">
        <v>265.42750000000001</v>
      </c>
      <c r="O98">
        <v>12</v>
      </c>
      <c r="P98">
        <v>14.007833333333332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14.007833333333332</v>
      </c>
    </row>
    <row r="99" spans="1:19" x14ac:dyDescent="0.35">
      <c r="A99" t="s">
        <v>55</v>
      </c>
      <c r="B99" s="2">
        <v>45589</v>
      </c>
      <c r="C99" t="s">
        <v>15</v>
      </c>
      <c r="D99" t="s">
        <v>847</v>
      </c>
      <c r="E99" t="s">
        <v>22</v>
      </c>
      <c r="F99" t="s">
        <v>5</v>
      </c>
      <c r="G99">
        <v>6</v>
      </c>
      <c r="H99" s="32">
        <v>8.5169999999999995</v>
      </c>
      <c r="I99">
        <v>0.33300000000000002</v>
      </c>
      <c r="J99">
        <v>0.5</v>
      </c>
      <c r="K99">
        <v>150.71</v>
      </c>
      <c r="L99">
        <v>36.770000000000003</v>
      </c>
      <c r="M99">
        <v>8.0139999999999993</v>
      </c>
      <c r="N99">
        <v>294.67478</v>
      </c>
      <c r="O99">
        <v>12</v>
      </c>
      <c r="P99">
        <v>12.559166666666668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12.559166666666668</v>
      </c>
    </row>
    <row r="100" spans="1:19" x14ac:dyDescent="0.35">
      <c r="A100" t="s">
        <v>581</v>
      </c>
      <c r="B100" s="2">
        <v>45589</v>
      </c>
      <c r="C100" t="s">
        <v>15</v>
      </c>
      <c r="D100" t="s">
        <v>563</v>
      </c>
      <c r="E100" t="s">
        <v>564</v>
      </c>
      <c r="F100" t="s">
        <v>5</v>
      </c>
      <c r="G100">
        <v>10</v>
      </c>
      <c r="H100" s="32">
        <v>10</v>
      </c>
      <c r="I100">
        <v>0.35</v>
      </c>
      <c r="J100">
        <v>0.5</v>
      </c>
      <c r="K100">
        <v>156.92400000000001</v>
      </c>
      <c r="L100">
        <v>32.5</v>
      </c>
      <c r="M100">
        <v>9.48</v>
      </c>
      <c r="N100">
        <v>308.10000000000002</v>
      </c>
      <c r="O100">
        <v>12</v>
      </c>
      <c r="P100">
        <v>13.077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13.077</v>
      </c>
    </row>
    <row r="101" spans="1:19" x14ac:dyDescent="0.35">
      <c r="A101" t="s">
        <v>55</v>
      </c>
      <c r="B101" s="2">
        <v>45589</v>
      </c>
      <c r="C101" t="s">
        <v>15</v>
      </c>
      <c r="D101" t="s">
        <v>307</v>
      </c>
      <c r="E101" t="s">
        <v>291</v>
      </c>
      <c r="F101" t="s">
        <v>5</v>
      </c>
      <c r="G101">
        <v>7</v>
      </c>
      <c r="H101" s="32">
        <v>7.9829999999999997</v>
      </c>
      <c r="I101">
        <v>0</v>
      </c>
      <c r="J101">
        <v>0.51700000000000002</v>
      </c>
      <c r="K101">
        <v>170.19300000000001</v>
      </c>
      <c r="L101">
        <v>36.770000000000003</v>
      </c>
      <c r="M101">
        <v>7.4659999999999993</v>
      </c>
      <c r="N101">
        <v>274.52481999999998</v>
      </c>
      <c r="O101">
        <v>12</v>
      </c>
      <c r="P101">
        <v>14.18275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14.18275</v>
      </c>
    </row>
    <row r="102" spans="1:19" x14ac:dyDescent="0.35">
      <c r="A102" t="s">
        <v>55</v>
      </c>
      <c r="B102" s="2">
        <v>45589</v>
      </c>
      <c r="C102" t="s">
        <v>15</v>
      </c>
      <c r="D102" t="s">
        <v>473</v>
      </c>
      <c r="E102" t="s">
        <v>565</v>
      </c>
      <c r="F102" t="s">
        <v>5</v>
      </c>
      <c r="G102">
        <v>7</v>
      </c>
      <c r="H102" s="32">
        <v>8.6329999999999991</v>
      </c>
      <c r="I102">
        <v>0.9</v>
      </c>
      <c r="J102">
        <v>0.61699999999999999</v>
      </c>
      <c r="K102">
        <v>145.596</v>
      </c>
      <c r="L102">
        <v>36.770000000000003</v>
      </c>
      <c r="M102">
        <v>7.4459999999999988</v>
      </c>
      <c r="N102">
        <v>273.78942000000001</v>
      </c>
      <c r="O102">
        <v>12</v>
      </c>
      <c r="P102">
        <v>12.133000000000001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12.133000000000001</v>
      </c>
    </row>
    <row r="103" spans="1:19" x14ac:dyDescent="0.35">
      <c r="A103" t="s">
        <v>470</v>
      </c>
      <c r="B103" s="2">
        <v>45589</v>
      </c>
      <c r="C103" t="s">
        <v>15</v>
      </c>
      <c r="D103" t="s">
        <v>491</v>
      </c>
      <c r="E103" t="s">
        <v>28</v>
      </c>
      <c r="F103" t="s">
        <v>5</v>
      </c>
      <c r="G103">
        <v>12</v>
      </c>
      <c r="H103" s="32">
        <v>10.317</v>
      </c>
      <c r="I103">
        <v>6.7000000000000004E-2</v>
      </c>
      <c r="J103">
        <v>0.5</v>
      </c>
      <c r="K103">
        <v>195.80099999999999</v>
      </c>
      <c r="L103">
        <v>32.5</v>
      </c>
      <c r="M103">
        <v>9.8170000000000002</v>
      </c>
      <c r="N103">
        <v>319.05250000000001</v>
      </c>
      <c r="O103">
        <v>12</v>
      </c>
      <c r="P103">
        <v>16.316749999999999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16.316749999999999</v>
      </c>
    </row>
    <row r="104" spans="1:19" x14ac:dyDescent="0.35">
      <c r="A104" t="s">
        <v>331</v>
      </c>
      <c r="B104" s="2">
        <v>45589</v>
      </c>
      <c r="C104" t="s">
        <v>15</v>
      </c>
      <c r="D104" t="s">
        <v>284</v>
      </c>
      <c r="E104" t="s">
        <v>213</v>
      </c>
      <c r="F104" t="s">
        <v>5</v>
      </c>
      <c r="G104">
        <v>10</v>
      </c>
      <c r="H104" s="32">
        <v>10.433</v>
      </c>
      <c r="I104">
        <v>0.33300000000000002</v>
      </c>
      <c r="J104">
        <v>0.51700000000000002</v>
      </c>
      <c r="K104">
        <v>210.583</v>
      </c>
      <c r="L104">
        <v>32.5</v>
      </c>
      <c r="M104">
        <v>9.9130000000000003</v>
      </c>
      <c r="N104">
        <v>322.17250000000001</v>
      </c>
      <c r="O104">
        <v>12</v>
      </c>
      <c r="P104">
        <v>17.548583333333333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17.548583333333333</v>
      </c>
    </row>
    <row r="105" spans="1:19" x14ac:dyDescent="0.35">
      <c r="A105" t="s">
        <v>55</v>
      </c>
      <c r="B105" s="2">
        <v>45589</v>
      </c>
      <c r="C105" t="s">
        <v>15</v>
      </c>
      <c r="D105" t="s">
        <v>342</v>
      </c>
      <c r="E105" t="s">
        <v>306</v>
      </c>
      <c r="F105" t="s">
        <v>5</v>
      </c>
      <c r="G105">
        <v>7</v>
      </c>
      <c r="H105" s="32">
        <v>9.5</v>
      </c>
      <c r="I105">
        <v>0</v>
      </c>
      <c r="J105">
        <v>0.48299999999999998</v>
      </c>
      <c r="K105">
        <v>205.108</v>
      </c>
      <c r="L105">
        <v>36.770000000000003</v>
      </c>
      <c r="M105">
        <v>9.0169999999999995</v>
      </c>
      <c r="N105">
        <v>331.55509000000001</v>
      </c>
      <c r="O105">
        <v>12</v>
      </c>
      <c r="P105">
        <v>17.092333333333332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17.092333333333332</v>
      </c>
    </row>
    <row r="106" spans="1:19" x14ac:dyDescent="0.35">
      <c r="A106" t="s">
        <v>406</v>
      </c>
      <c r="B106" s="2">
        <v>45589</v>
      </c>
      <c r="C106" t="s">
        <v>15</v>
      </c>
      <c r="D106" t="s">
        <v>385</v>
      </c>
      <c r="E106" t="s">
        <v>212</v>
      </c>
      <c r="F106" t="s">
        <v>26</v>
      </c>
      <c r="G106">
        <v>7</v>
      </c>
      <c r="H106" s="32">
        <v>10</v>
      </c>
      <c r="I106">
        <v>0.36699999999999999</v>
      </c>
      <c r="J106">
        <v>0.5</v>
      </c>
      <c r="K106">
        <v>176.03200000000001</v>
      </c>
      <c r="L106">
        <v>29</v>
      </c>
      <c r="M106">
        <v>9.463000000000001</v>
      </c>
      <c r="N106">
        <v>274.42700000000002</v>
      </c>
      <c r="O106">
        <v>19</v>
      </c>
      <c r="P106">
        <v>9.264842105263158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9.264842105263158</v>
      </c>
    </row>
    <row r="107" spans="1:19" x14ac:dyDescent="0.35">
      <c r="A107" t="s">
        <v>582</v>
      </c>
      <c r="B107" s="2">
        <v>45589</v>
      </c>
      <c r="C107" t="s">
        <v>15</v>
      </c>
      <c r="D107" t="s">
        <v>542</v>
      </c>
      <c r="E107" t="s">
        <v>29</v>
      </c>
      <c r="F107" t="s">
        <v>26</v>
      </c>
      <c r="G107">
        <v>7</v>
      </c>
      <c r="H107" s="32">
        <v>8.8670000000000009</v>
      </c>
      <c r="I107">
        <v>0.26700000000000002</v>
      </c>
      <c r="J107">
        <v>0.6</v>
      </c>
      <c r="K107">
        <v>212.61500000000001</v>
      </c>
      <c r="L107">
        <v>29</v>
      </c>
      <c r="M107">
        <v>8.2670000000000012</v>
      </c>
      <c r="N107">
        <v>239.74300000000002</v>
      </c>
      <c r="O107">
        <v>19</v>
      </c>
      <c r="P107">
        <v>11.190263157894737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11.190263157894737</v>
      </c>
    </row>
    <row r="108" spans="1:19" x14ac:dyDescent="0.35">
      <c r="A108" t="s">
        <v>55</v>
      </c>
      <c r="B108" s="2">
        <v>45589</v>
      </c>
      <c r="C108" t="s">
        <v>15</v>
      </c>
      <c r="D108" t="s">
        <v>308</v>
      </c>
      <c r="E108" t="s">
        <v>18</v>
      </c>
      <c r="F108" t="s">
        <v>19</v>
      </c>
      <c r="G108">
        <v>11</v>
      </c>
      <c r="H108" s="32">
        <v>8.4499999999999993</v>
      </c>
      <c r="I108">
        <v>0.9</v>
      </c>
      <c r="J108">
        <v>0.6</v>
      </c>
      <c r="K108">
        <v>134.03800000000001</v>
      </c>
      <c r="L108">
        <v>42.02</v>
      </c>
      <c r="M108">
        <v>7.2799999999999994</v>
      </c>
      <c r="N108">
        <v>305.90559999999999</v>
      </c>
      <c r="O108">
        <v>7</v>
      </c>
      <c r="P108">
        <v>19.148285714285716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19.148285714285716</v>
      </c>
    </row>
    <row r="109" spans="1:19" x14ac:dyDescent="0.35">
      <c r="A109" t="s">
        <v>55</v>
      </c>
      <c r="B109" s="2">
        <v>45589</v>
      </c>
      <c r="C109" t="s">
        <v>31</v>
      </c>
      <c r="D109" t="s">
        <v>434</v>
      </c>
      <c r="E109" t="s">
        <v>340</v>
      </c>
      <c r="F109" t="s">
        <v>19</v>
      </c>
      <c r="G109">
        <v>11</v>
      </c>
      <c r="H109" s="32">
        <v>8.9329999999999998</v>
      </c>
      <c r="I109">
        <v>0.35</v>
      </c>
      <c r="J109">
        <v>0.61699999999999999</v>
      </c>
      <c r="K109">
        <v>103.65900000000001</v>
      </c>
      <c r="L109">
        <v>42.02</v>
      </c>
      <c r="M109">
        <v>8.2959999999999994</v>
      </c>
      <c r="N109">
        <v>348.59791999999999</v>
      </c>
      <c r="O109">
        <v>7</v>
      </c>
      <c r="P109">
        <v>14.808428571428573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14.808428571428573</v>
      </c>
    </row>
    <row r="110" spans="1:19" x14ac:dyDescent="0.35">
      <c r="A110" t="s">
        <v>55</v>
      </c>
      <c r="B110" s="2">
        <v>45589</v>
      </c>
      <c r="C110" t="s">
        <v>31</v>
      </c>
      <c r="D110" t="s">
        <v>850</v>
      </c>
      <c r="E110" t="s">
        <v>42</v>
      </c>
      <c r="F110" t="s">
        <v>19</v>
      </c>
      <c r="G110">
        <v>13</v>
      </c>
      <c r="H110" s="32">
        <v>9.4499999999999993</v>
      </c>
      <c r="I110">
        <v>0</v>
      </c>
      <c r="J110">
        <v>0.16700000000000001</v>
      </c>
      <c r="K110">
        <v>134.10400000000001</v>
      </c>
      <c r="L110">
        <v>42.02</v>
      </c>
      <c r="M110">
        <v>9.2829999999999995</v>
      </c>
      <c r="N110">
        <v>390.07166000000001</v>
      </c>
      <c r="O110">
        <v>7</v>
      </c>
      <c r="P110">
        <v>19.157714285714288</v>
      </c>
      <c r="Q110" t="s">
        <v>192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19.157714285714288</v>
      </c>
    </row>
    <row r="111" spans="1:19" x14ac:dyDescent="0.35">
      <c r="A111" t="s">
        <v>734</v>
      </c>
      <c r="B111" s="2">
        <v>45589</v>
      </c>
      <c r="C111" t="s">
        <v>31</v>
      </c>
      <c r="D111" t="s">
        <v>358</v>
      </c>
      <c r="E111" t="s">
        <v>35</v>
      </c>
      <c r="F111" t="s">
        <v>5</v>
      </c>
      <c r="G111">
        <v>23</v>
      </c>
      <c r="H111" s="32">
        <v>10.6</v>
      </c>
      <c r="I111">
        <v>0.15</v>
      </c>
      <c r="J111">
        <v>0.53300000000000003</v>
      </c>
      <c r="K111">
        <v>157.75899999999999</v>
      </c>
      <c r="L111">
        <v>35</v>
      </c>
      <c r="M111">
        <v>10.067</v>
      </c>
      <c r="N111">
        <v>352.34500000000003</v>
      </c>
      <c r="O111">
        <v>12</v>
      </c>
      <c r="P111">
        <v>13.146583333333332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13.146583333333332</v>
      </c>
    </row>
    <row r="112" spans="1:19" x14ac:dyDescent="0.35">
      <c r="A112" t="s">
        <v>336</v>
      </c>
      <c r="B112" s="2">
        <v>45589</v>
      </c>
      <c r="C112" t="s">
        <v>31</v>
      </c>
      <c r="D112" t="s">
        <v>357</v>
      </c>
      <c r="E112" t="s">
        <v>355</v>
      </c>
      <c r="F112" t="s">
        <v>5</v>
      </c>
      <c r="G112">
        <v>22</v>
      </c>
      <c r="H112" s="32">
        <v>9.1329999999999991</v>
      </c>
      <c r="I112">
        <v>0.25</v>
      </c>
      <c r="J112">
        <v>0.68300000000000005</v>
      </c>
      <c r="K112">
        <v>118.17100000000001</v>
      </c>
      <c r="L112">
        <v>35</v>
      </c>
      <c r="M112">
        <v>8.4499999999999993</v>
      </c>
      <c r="N112">
        <v>295.75</v>
      </c>
      <c r="O112">
        <v>12</v>
      </c>
      <c r="P112">
        <v>9.8475833333333345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9.8475833333333345</v>
      </c>
    </row>
    <row r="113" spans="1:19" x14ac:dyDescent="0.35">
      <c r="A113" t="s">
        <v>698</v>
      </c>
      <c r="B113" s="2">
        <v>45589</v>
      </c>
      <c r="C113" t="s">
        <v>31</v>
      </c>
      <c r="D113" t="s">
        <v>359</v>
      </c>
      <c r="E113" t="s">
        <v>34</v>
      </c>
      <c r="F113" t="s">
        <v>5</v>
      </c>
      <c r="G113">
        <v>12</v>
      </c>
      <c r="H113" s="32">
        <v>10.632999999999999</v>
      </c>
      <c r="I113">
        <v>0</v>
      </c>
      <c r="J113">
        <v>0.38300000000000001</v>
      </c>
      <c r="K113">
        <v>120.786</v>
      </c>
      <c r="L113">
        <v>35</v>
      </c>
      <c r="M113">
        <v>10.25</v>
      </c>
      <c r="N113">
        <v>358.75</v>
      </c>
      <c r="O113">
        <v>12</v>
      </c>
      <c r="P113">
        <v>10.0655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10.0655</v>
      </c>
    </row>
    <row r="114" spans="1:19" x14ac:dyDescent="0.35">
      <c r="A114" t="s">
        <v>59</v>
      </c>
      <c r="B114" s="2">
        <v>45589</v>
      </c>
      <c r="C114" t="s">
        <v>31</v>
      </c>
      <c r="D114" t="s">
        <v>361</v>
      </c>
      <c r="E114" t="s">
        <v>44</v>
      </c>
      <c r="F114" t="s">
        <v>5</v>
      </c>
      <c r="G114">
        <v>18</v>
      </c>
      <c r="H114" s="32">
        <v>8.6329999999999991</v>
      </c>
      <c r="I114">
        <v>0.48299999999999998</v>
      </c>
      <c r="J114">
        <v>0.5</v>
      </c>
      <c r="K114">
        <v>106.515</v>
      </c>
      <c r="L114">
        <v>40</v>
      </c>
      <c r="M114">
        <v>7.9799999999999986</v>
      </c>
      <c r="N114">
        <v>319.19999999999993</v>
      </c>
      <c r="O114">
        <v>12</v>
      </c>
      <c r="P114">
        <v>8.8762500000000006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8.8762500000000006</v>
      </c>
    </row>
    <row r="115" spans="1:19" x14ac:dyDescent="0.35">
      <c r="A115" t="s">
        <v>55</v>
      </c>
      <c r="B115" s="2">
        <v>45589</v>
      </c>
      <c r="C115" t="s">
        <v>31</v>
      </c>
      <c r="D115" t="s">
        <v>434</v>
      </c>
      <c r="E115" t="s">
        <v>41</v>
      </c>
      <c r="F115" t="s">
        <v>19</v>
      </c>
      <c r="G115">
        <v>10</v>
      </c>
      <c r="H115" s="32">
        <v>8.7330000000000005</v>
      </c>
      <c r="I115">
        <v>1.7000000000000001E-2</v>
      </c>
      <c r="J115">
        <v>0.35</v>
      </c>
      <c r="K115">
        <v>126.474</v>
      </c>
      <c r="L115">
        <v>42.02</v>
      </c>
      <c r="M115">
        <v>8.3830000000000009</v>
      </c>
      <c r="N115">
        <v>352.25366000000008</v>
      </c>
      <c r="O115">
        <v>7</v>
      </c>
      <c r="P115">
        <v>18.067714285714285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18.067714285714285</v>
      </c>
    </row>
    <row r="116" spans="1:19" x14ac:dyDescent="0.35">
      <c r="A116" t="s">
        <v>333</v>
      </c>
      <c r="B116" s="2">
        <v>45589</v>
      </c>
      <c r="C116" t="s">
        <v>31</v>
      </c>
      <c r="D116" t="s">
        <v>334</v>
      </c>
      <c r="E116" t="s">
        <v>36</v>
      </c>
      <c r="F116" t="s">
        <v>5</v>
      </c>
      <c r="G116">
        <v>16</v>
      </c>
      <c r="H116" s="32">
        <v>10.183</v>
      </c>
      <c r="I116">
        <v>0.16700000000000001</v>
      </c>
      <c r="J116">
        <v>0.63300000000000001</v>
      </c>
      <c r="K116">
        <v>160.00800000000001</v>
      </c>
      <c r="L116">
        <v>35</v>
      </c>
      <c r="M116">
        <v>9.5500000000000007</v>
      </c>
      <c r="N116">
        <v>334.25</v>
      </c>
      <c r="O116">
        <v>12</v>
      </c>
      <c r="P116">
        <v>13.334000000000001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13.334000000000001</v>
      </c>
    </row>
    <row r="117" spans="1:19" x14ac:dyDescent="0.35">
      <c r="A117" t="s">
        <v>470</v>
      </c>
      <c r="B117" s="2">
        <v>45590</v>
      </c>
      <c r="C117" t="s">
        <v>15</v>
      </c>
      <c r="D117" t="s">
        <v>491</v>
      </c>
      <c r="E117" t="s">
        <v>28</v>
      </c>
      <c r="F117" t="s">
        <v>5</v>
      </c>
      <c r="G117">
        <v>12</v>
      </c>
      <c r="H117" s="32">
        <v>10.25</v>
      </c>
      <c r="I117">
        <v>0</v>
      </c>
      <c r="J117">
        <v>0.5</v>
      </c>
      <c r="K117">
        <v>204.50299999999999</v>
      </c>
      <c r="L117">
        <v>32.5</v>
      </c>
      <c r="M117">
        <v>9.75</v>
      </c>
      <c r="N117">
        <v>316.875</v>
      </c>
      <c r="O117">
        <v>12</v>
      </c>
      <c r="P117">
        <v>17.041916666666665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17.041916666666665</v>
      </c>
    </row>
    <row r="118" spans="1:19" x14ac:dyDescent="0.35">
      <c r="A118" t="s">
        <v>582</v>
      </c>
      <c r="B118" s="2">
        <v>45590</v>
      </c>
      <c r="C118" t="s">
        <v>15</v>
      </c>
      <c r="D118" t="s">
        <v>542</v>
      </c>
      <c r="E118" t="s">
        <v>29</v>
      </c>
      <c r="F118" t="s">
        <v>26</v>
      </c>
      <c r="G118">
        <v>10</v>
      </c>
      <c r="H118" s="32">
        <v>9.7669999999999995</v>
      </c>
      <c r="I118">
        <v>0.25</v>
      </c>
      <c r="J118">
        <v>0.53300000000000003</v>
      </c>
      <c r="K118">
        <v>263.44900000000001</v>
      </c>
      <c r="L118">
        <v>29</v>
      </c>
      <c r="M118">
        <v>9.234</v>
      </c>
      <c r="N118">
        <v>267.786</v>
      </c>
      <c r="O118">
        <v>19</v>
      </c>
      <c r="P118">
        <v>13.865736842105264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13.865736842105264</v>
      </c>
    </row>
    <row r="119" spans="1:19" x14ac:dyDescent="0.35">
      <c r="A119" t="s">
        <v>56</v>
      </c>
      <c r="B119" s="2">
        <v>45590</v>
      </c>
      <c r="C119" t="s">
        <v>15</v>
      </c>
      <c r="D119" t="s">
        <v>285</v>
      </c>
      <c r="E119" t="s">
        <v>346</v>
      </c>
      <c r="F119" t="s">
        <v>5</v>
      </c>
      <c r="G119">
        <v>6</v>
      </c>
      <c r="H119" s="32">
        <v>9.3330000000000002</v>
      </c>
      <c r="I119">
        <v>0.183</v>
      </c>
      <c r="J119">
        <v>0.5</v>
      </c>
      <c r="K119">
        <v>126.97499999999999</v>
      </c>
      <c r="L119">
        <v>32.5</v>
      </c>
      <c r="M119">
        <v>8.8330000000000002</v>
      </c>
      <c r="N119">
        <v>287.07249999999999</v>
      </c>
      <c r="O119">
        <v>12</v>
      </c>
      <c r="P119">
        <v>10.581249999999999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10.581249999999999</v>
      </c>
    </row>
    <row r="120" spans="1:19" x14ac:dyDescent="0.35">
      <c r="A120" t="s">
        <v>392</v>
      </c>
      <c r="B120" s="2">
        <v>45590</v>
      </c>
      <c r="C120" t="s">
        <v>15</v>
      </c>
      <c r="D120" t="s">
        <v>618</v>
      </c>
      <c r="E120" t="s">
        <v>40</v>
      </c>
      <c r="F120" t="s">
        <v>5</v>
      </c>
      <c r="G120">
        <v>7</v>
      </c>
      <c r="H120" s="32">
        <v>10.683</v>
      </c>
      <c r="I120">
        <v>0</v>
      </c>
      <c r="J120">
        <v>0</v>
      </c>
      <c r="K120">
        <v>239.03200000000001</v>
      </c>
      <c r="L120">
        <v>32.5</v>
      </c>
      <c r="M120">
        <v>10.683</v>
      </c>
      <c r="N120">
        <v>347.19749999999999</v>
      </c>
      <c r="O120">
        <v>12</v>
      </c>
      <c r="P120">
        <v>19.919333333333334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19.919333333333334</v>
      </c>
    </row>
    <row r="121" spans="1:19" x14ac:dyDescent="0.35">
      <c r="A121" t="s">
        <v>370</v>
      </c>
      <c r="B121" s="2">
        <v>45590</v>
      </c>
      <c r="C121" t="s">
        <v>15</v>
      </c>
      <c r="D121" t="s">
        <v>353</v>
      </c>
      <c r="E121" t="s">
        <v>217</v>
      </c>
      <c r="F121" t="s">
        <v>5</v>
      </c>
      <c r="G121">
        <v>9</v>
      </c>
      <c r="H121" s="32">
        <v>10.15</v>
      </c>
      <c r="I121">
        <v>0</v>
      </c>
      <c r="J121">
        <v>8.3000000000000004E-2</v>
      </c>
      <c r="K121">
        <v>137.88300000000001</v>
      </c>
      <c r="L121">
        <v>32.5</v>
      </c>
      <c r="M121">
        <v>10.067</v>
      </c>
      <c r="N121">
        <v>327.17750000000001</v>
      </c>
      <c r="O121">
        <v>12</v>
      </c>
      <c r="P121">
        <v>11.490250000000001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11.490250000000001</v>
      </c>
    </row>
    <row r="122" spans="1:19" x14ac:dyDescent="0.35">
      <c r="A122" t="s">
        <v>406</v>
      </c>
      <c r="B122" s="2">
        <v>45590</v>
      </c>
      <c r="C122" t="s">
        <v>15</v>
      </c>
      <c r="D122" t="s">
        <v>385</v>
      </c>
      <c r="E122" t="s">
        <v>212</v>
      </c>
      <c r="F122" t="s">
        <v>26</v>
      </c>
      <c r="G122">
        <v>2</v>
      </c>
      <c r="H122" s="32">
        <v>5.3</v>
      </c>
      <c r="I122">
        <v>0</v>
      </c>
      <c r="J122">
        <v>0</v>
      </c>
      <c r="K122">
        <v>70.957999999999998</v>
      </c>
      <c r="L122">
        <v>29</v>
      </c>
      <c r="M122">
        <v>5.3</v>
      </c>
      <c r="N122">
        <v>153.69999999999999</v>
      </c>
      <c r="O122">
        <v>19</v>
      </c>
      <c r="P122">
        <v>3.7346315789473685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3.7346315789473685</v>
      </c>
    </row>
    <row r="123" spans="1:19" x14ac:dyDescent="0.35">
      <c r="A123" t="s">
        <v>331</v>
      </c>
      <c r="B123" s="2">
        <v>45590</v>
      </c>
      <c r="C123" t="s">
        <v>15</v>
      </c>
      <c r="D123" t="s">
        <v>284</v>
      </c>
      <c r="E123" t="s">
        <v>213</v>
      </c>
      <c r="F123" t="s">
        <v>5</v>
      </c>
      <c r="G123">
        <v>8</v>
      </c>
      <c r="H123" s="32">
        <v>10.183</v>
      </c>
      <c r="I123">
        <v>0.3</v>
      </c>
      <c r="J123">
        <v>0.5</v>
      </c>
      <c r="K123">
        <v>208.61099999999999</v>
      </c>
      <c r="L123">
        <v>32.5</v>
      </c>
      <c r="M123">
        <v>9.6829999999999998</v>
      </c>
      <c r="N123">
        <v>314.69749999999999</v>
      </c>
      <c r="O123">
        <v>12</v>
      </c>
      <c r="P123">
        <v>17.384249999999998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17.384249999999998</v>
      </c>
    </row>
    <row r="124" spans="1:19" x14ac:dyDescent="0.35">
      <c r="A124" t="s">
        <v>60</v>
      </c>
      <c r="B124" s="2">
        <v>45590</v>
      </c>
      <c r="C124" t="s">
        <v>15</v>
      </c>
      <c r="D124" t="s">
        <v>561</v>
      </c>
      <c r="E124" t="s">
        <v>23</v>
      </c>
      <c r="F124" t="s">
        <v>5</v>
      </c>
      <c r="G124">
        <v>10</v>
      </c>
      <c r="H124" s="32">
        <v>10.382999999999999</v>
      </c>
      <c r="I124">
        <v>0.23300000000000001</v>
      </c>
      <c r="J124">
        <v>0.16700000000000001</v>
      </c>
      <c r="K124">
        <v>171.97300000000001</v>
      </c>
      <c r="L124">
        <v>32.5</v>
      </c>
      <c r="M124">
        <v>10.215999999999999</v>
      </c>
      <c r="N124">
        <v>332.02</v>
      </c>
      <c r="O124">
        <v>12</v>
      </c>
      <c r="P124">
        <v>14.331083333333334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14.331083333333334</v>
      </c>
    </row>
    <row r="125" spans="1:19" x14ac:dyDescent="0.35">
      <c r="A125" t="s">
        <v>55</v>
      </c>
      <c r="B125" s="2">
        <v>45590</v>
      </c>
      <c r="C125" t="s">
        <v>15</v>
      </c>
      <c r="D125" t="s">
        <v>789</v>
      </c>
      <c r="E125" t="s">
        <v>291</v>
      </c>
      <c r="F125" t="s">
        <v>5</v>
      </c>
      <c r="G125">
        <v>10</v>
      </c>
      <c r="H125" s="32">
        <v>8.4</v>
      </c>
      <c r="I125">
        <v>0</v>
      </c>
      <c r="J125">
        <v>0.63300000000000001</v>
      </c>
      <c r="K125">
        <v>184.86</v>
      </c>
      <c r="L125">
        <v>36.770000000000003</v>
      </c>
      <c r="M125">
        <v>7.7670000000000003</v>
      </c>
      <c r="N125">
        <v>285.59259000000003</v>
      </c>
      <c r="O125">
        <v>12</v>
      </c>
      <c r="P125">
        <v>15.405000000000001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15.405000000000001</v>
      </c>
    </row>
    <row r="126" spans="1:19" x14ac:dyDescent="0.35">
      <c r="A126" t="s">
        <v>55</v>
      </c>
      <c r="B126" s="2">
        <v>45590</v>
      </c>
      <c r="C126" t="s">
        <v>15</v>
      </c>
      <c r="D126" t="s">
        <v>562</v>
      </c>
      <c r="E126" t="s">
        <v>21</v>
      </c>
      <c r="F126" t="s">
        <v>5</v>
      </c>
      <c r="G126">
        <v>6</v>
      </c>
      <c r="H126" s="32">
        <v>7.5170000000000003</v>
      </c>
      <c r="I126">
        <v>0.2</v>
      </c>
      <c r="J126">
        <v>0</v>
      </c>
      <c r="K126">
        <v>157.137</v>
      </c>
      <c r="L126">
        <v>36.770000000000003</v>
      </c>
      <c r="M126">
        <v>7.5170000000000003</v>
      </c>
      <c r="N126">
        <v>276.40009000000003</v>
      </c>
      <c r="O126">
        <v>12</v>
      </c>
      <c r="P126">
        <v>13.094749999999999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13.094749999999999</v>
      </c>
    </row>
    <row r="127" spans="1:19" x14ac:dyDescent="0.35">
      <c r="A127" t="s">
        <v>55</v>
      </c>
      <c r="B127" s="2">
        <v>45590</v>
      </c>
      <c r="C127" t="s">
        <v>15</v>
      </c>
      <c r="D127" t="s">
        <v>472</v>
      </c>
      <c r="E127" t="s">
        <v>20</v>
      </c>
      <c r="F127" t="s">
        <v>5</v>
      </c>
      <c r="G127">
        <v>9</v>
      </c>
      <c r="H127" s="32">
        <v>8.5500000000000007</v>
      </c>
      <c r="I127">
        <v>0.4</v>
      </c>
      <c r="J127">
        <v>0.4</v>
      </c>
      <c r="K127">
        <v>134.18199999999999</v>
      </c>
      <c r="L127">
        <v>36.770000000000003</v>
      </c>
      <c r="M127">
        <v>8.08</v>
      </c>
      <c r="N127">
        <v>297.10160000000002</v>
      </c>
      <c r="O127">
        <v>12</v>
      </c>
      <c r="P127">
        <v>11.181833333333332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11.181833333333332</v>
      </c>
    </row>
    <row r="128" spans="1:19" x14ac:dyDescent="0.35">
      <c r="A128" t="s">
        <v>392</v>
      </c>
      <c r="B128" s="2">
        <v>45590</v>
      </c>
      <c r="C128" t="s">
        <v>15</v>
      </c>
      <c r="D128" t="s">
        <v>666</v>
      </c>
      <c r="E128" t="s">
        <v>38</v>
      </c>
      <c r="F128" t="s">
        <v>26</v>
      </c>
      <c r="G128">
        <v>8</v>
      </c>
      <c r="H128" s="32">
        <v>10.483000000000001</v>
      </c>
      <c r="I128">
        <v>0</v>
      </c>
      <c r="J128">
        <v>0.5</v>
      </c>
      <c r="K128">
        <v>175.57</v>
      </c>
      <c r="L128">
        <v>29</v>
      </c>
      <c r="M128">
        <v>9.9830000000000005</v>
      </c>
      <c r="N128">
        <v>289.50700000000001</v>
      </c>
      <c r="O128">
        <v>19</v>
      </c>
      <c r="P128">
        <v>9.2405263157894737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9.2405263157894737</v>
      </c>
    </row>
    <row r="129" spans="1:19" x14ac:dyDescent="0.35">
      <c r="A129" t="s">
        <v>432</v>
      </c>
      <c r="B129" s="2">
        <v>45590</v>
      </c>
      <c r="C129" t="s">
        <v>15</v>
      </c>
      <c r="D129" t="s">
        <v>398</v>
      </c>
      <c r="E129" t="s">
        <v>27</v>
      </c>
      <c r="F129" t="s">
        <v>26</v>
      </c>
      <c r="G129">
        <v>6</v>
      </c>
      <c r="H129" s="32">
        <v>10.199999999999999</v>
      </c>
      <c r="I129">
        <v>0.183</v>
      </c>
      <c r="J129">
        <v>0.5</v>
      </c>
      <c r="K129">
        <v>136.285</v>
      </c>
      <c r="L129">
        <v>29</v>
      </c>
      <c r="M129">
        <v>9.6999999999999993</v>
      </c>
      <c r="N129">
        <v>281.29999999999995</v>
      </c>
      <c r="O129">
        <v>19</v>
      </c>
      <c r="P129">
        <v>7.172894736842105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7.172894736842105</v>
      </c>
    </row>
    <row r="130" spans="1:19" x14ac:dyDescent="0.35">
      <c r="A130" t="s">
        <v>55</v>
      </c>
      <c r="B130" s="2">
        <v>45590</v>
      </c>
      <c r="C130" t="s">
        <v>15</v>
      </c>
      <c r="D130" t="s">
        <v>847</v>
      </c>
      <c r="E130" t="s">
        <v>22</v>
      </c>
      <c r="F130" t="s">
        <v>5</v>
      </c>
      <c r="G130">
        <v>6</v>
      </c>
      <c r="H130" s="32">
        <v>8.7669999999999995</v>
      </c>
      <c r="I130">
        <v>0.33300000000000002</v>
      </c>
      <c r="J130">
        <v>0.5</v>
      </c>
      <c r="K130">
        <v>140.90299999999999</v>
      </c>
      <c r="L130">
        <v>36.770000000000003</v>
      </c>
      <c r="M130">
        <v>8.2639999999999993</v>
      </c>
      <c r="N130">
        <v>303.86727999999999</v>
      </c>
      <c r="O130">
        <v>12</v>
      </c>
      <c r="P130">
        <v>11.741916666666667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11.741916666666667</v>
      </c>
    </row>
    <row r="131" spans="1:19" x14ac:dyDescent="0.35">
      <c r="A131" t="s">
        <v>55</v>
      </c>
      <c r="B131" s="2">
        <v>45590</v>
      </c>
      <c r="C131" t="s">
        <v>15</v>
      </c>
      <c r="D131" t="s">
        <v>473</v>
      </c>
      <c r="E131" t="s">
        <v>565</v>
      </c>
      <c r="F131" t="s">
        <v>5</v>
      </c>
      <c r="G131">
        <v>6</v>
      </c>
      <c r="H131" s="32">
        <v>8.4329999999999998</v>
      </c>
      <c r="I131">
        <v>0</v>
      </c>
      <c r="J131">
        <v>0.53300000000000003</v>
      </c>
      <c r="K131">
        <v>143.84800000000001</v>
      </c>
      <c r="L131">
        <v>36.770000000000003</v>
      </c>
      <c r="M131">
        <v>7.8999999999999995</v>
      </c>
      <c r="N131">
        <v>290.483</v>
      </c>
      <c r="O131">
        <v>12</v>
      </c>
      <c r="P131">
        <v>11.987333333333334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11.987333333333334</v>
      </c>
    </row>
    <row r="132" spans="1:19" x14ac:dyDescent="0.35">
      <c r="A132" t="s">
        <v>390</v>
      </c>
      <c r="B132" s="2">
        <v>45590</v>
      </c>
      <c r="C132" t="s">
        <v>15</v>
      </c>
      <c r="D132" t="s">
        <v>369</v>
      </c>
      <c r="E132" t="s">
        <v>17</v>
      </c>
      <c r="F132" t="s">
        <v>5</v>
      </c>
      <c r="G132">
        <v>10</v>
      </c>
      <c r="H132" s="32">
        <v>10.5</v>
      </c>
      <c r="I132">
        <v>0.33300000000000002</v>
      </c>
      <c r="J132">
        <v>0.51700000000000002</v>
      </c>
      <c r="K132">
        <v>214.029</v>
      </c>
      <c r="L132">
        <v>32.5</v>
      </c>
      <c r="M132">
        <v>9.98</v>
      </c>
      <c r="N132">
        <v>324.35000000000002</v>
      </c>
      <c r="O132">
        <v>12</v>
      </c>
      <c r="P132">
        <v>17.835750000000001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17.835750000000001</v>
      </c>
    </row>
    <row r="133" spans="1:19" x14ac:dyDescent="0.35">
      <c r="A133" t="s">
        <v>444</v>
      </c>
      <c r="B133" s="2">
        <v>45590</v>
      </c>
      <c r="C133" t="s">
        <v>15</v>
      </c>
      <c r="D133" t="s">
        <v>415</v>
      </c>
      <c r="E133" t="s">
        <v>354</v>
      </c>
      <c r="F133" t="s">
        <v>5</v>
      </c>
      <c r="G133">
        <v>9</v>
      </c>
      <c r="H133" s="32">
        <v>10.067</v>
      </c>
      <c r="I133">
        <v>0.33300000000000002</v>
      </c>
      <c r="J133">
        <v>0.5</v>
      </c>
      <c r="K133">
        <v>148.929</v>
      </c>
      <c r="L133">
        <v>32.5</v>
      </c>
      <c r="M133">
        <v>9.5640000000000001</v>
      </c>
      <c r="N133">
        <v>310.83</v>
      </c>
      <c r="O133">
        <v>12</v>
      </c>
      <c r="P133">
        <v>12.41075</v>
      </c>
      <c r="Q133" t="s">
        <v>192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12.41075</v>
      </c>
    </row>
    <row r="134" spans="1:19" x14ac:dyDescent="0.35">
      <c r="A134" t="s">
        <v>461</v>
      </c>
      <c r="B134" s="2">
        <v>45590</v>
      </c>
      <c r="C134" t="s">
        <v>15</v>
      </c>
      <c r="D134" t="s">
        <v>421</v>
      </c>
      <c r="E134" t="s">
        <v>290</v>
      </c>
      <c r="F134" t="s">
        <v>5</v>
      </c>
      <c r="G134">
        <v>9</v>
      </c>
      <c r="H134" s="32">
        <v>10.3</v>
      </c>
      <c r="I134">
        <v>0.16700000000000001</v>
      </c>
      <c r="J134">
        <v>0.5</v>
      </c>
      <c r="K134">
        <v>227.50899999999999</v>
      </c>
      <c r="L134">
        <v>32.5</v>
      </c>
      <c r="M134">
        <v>9.8000000000000007</v>
      </c>
      <c r="N134">
        <v>318.5</v>
      </c>
      <c r="O134">
        <v>12</v>
      </c>
      <c r="P134">
        <v>18.959083333333332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18.959083333333332</v>
      </c>
    </row>
    <row r="135" spans="1:19" x14ac:dyDescent="0.35">
      <c r="A135" t="s">
        <v>55</v>
      </c>
      <c r="B135" s="2">
        <v>45590</v>
      </c>
      <c r="C135" t="s">
        <v>15</v>
      </c>
      <c r="D135" t="s">
        <v>342</v>
      </c>
      <c r="E135" t="s">
        <v>306</v>
      </c>
      <c r="F135" t="s">
        <v>5</v>
      </c>
      <c r="G135">
        <v>8</v>
      </c>
      <c r="H135" s="32">
        <v>8.4169999999999998</v>
      </c>
      <c r="I135">
        <v>0</v>
      </c>
      <c r="J135">
        <v>0</v>
      </c>
      <c r="K135">
        <v>159.12</v>
      </c>
      <c r="L135">
        <v>36.770000000000003</v>
      </c>
      <c r="M135">
        <v>8.4169999999999998</v>
      </c>
      <c r="N135">
        <v>309.49309</v>
      </c>
      <c r="O135">
        <v>12</v>
      </c>
      <c r="P135">
        <v>13.26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13.26</v>
      </c>
    </row>
    <row r="136" spans="1:19" x14ac:dyDescent="0.35">
      <c r="A136" t="s">
        <v>59</v>
      </c>
      <c r="B136" s="2">
        <v>45590</v>
      </c>
      <c r="C136" t="s">
        <v>31</v>
      </c>
      <c r="D136" t="s">
        <v>361</v>
      </c>
      <c r="E136" t="s">
        <v>44</v>
      </c>
      <c r="F136" t="s">
        <v>5</v>
      </c>
      <c r="G136">
        <v>19</v>
      </c>
      <c r="H136" s="32">
        <v>8.1829999999999998</v>
      </c>
      <c r="I136">
        <v>0.68300000000000005</v>
      </c>
      <c r="J136">
        <v>0.51700000000000002</v>
      </c>
      <c r="K136">
        <v>118.61199999999999</v>
      </c>
      <c r="L136">
        <v>40</v>
      </c>
      <c r="M136">
        <v>7.3129999999999997</v>
      </c>
      <c r="N136">
        <v>292.52</v>
      </c>
      <c r="O136">
        <v>12</v>
      </c>
      <c r="P136">
        <v>9.8843333333333323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9.8843333333333323</v>
      </c>
    </row>
    <row r="137" spans="1:19" x14ac:dyDescent="0.35">
      <c r="A137" t="s">
        <v>55</v>
      </c>
      <c r="B137" s="2">
        <v>45590</v>
      </c>
      <c r="C137" t="s">
        <v>31</v>
      </c>
      <c r="D137" t="s">
        <v>434</v>
      </c>
      <c r="E137" t="s">
        <v>340</v>
      </c>
      <c r="F137" t="s">
        <v>19</v>
      </c>
      <c r="G137">
        <v>9</v>
      </c>
      <c r="H137" s="32">
        <v>9.1669999999999998</v>
      </c>
      <c r="I137">
        <v>0</v>
      </c>
      <c r="J137">
        <v>0</v>
      </c>
      <c r="K137">
        <v>96.828000000000003</v>
      </c>
      <c r="L137">
        <v>42.02</v>
      </c>
      <c r="M137">
        <v>9.1669999999999998</v>
      </c>
      <c r="N137">
        <v>385.19734</v>
      </c>
      <c r="O137">
        <v>7</v>
      </c>
      <c r="P137">
        <v>13.832571428571429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13.832571428571429</v>
      </c>
    </row>
    <row r="138" spans="1:19" x14ac:dyDescent="0.35">
      <c r="A138" t="s">
        <v>734</v>
      </c>
      <c r="B138" s="2">
        <v>45590</v>
      </c>
      <c r="C138" t="s">
        <v>31</v>
      </c>
      <c r="D138" t="s">
        <v>358</v>
      </c>
      <c r="E138" t="s">
        <v>35</v>
      </c>
      <c r="F138" t="s">
        <v>5</v>
      </c>
      <c r="G138">
        <v>24</v>
      </c>
      <c r="H138" s="32">
        <v>9.9329999999999998</v>
      </c>
      <c r="I138">
        <v>0</v>
      </c>
      <c r="J138">
        <v>0.61699999999999999</v>
      </c>
      <c r="K138">
        <v>131.928</v>
      </c>
      <c r="L138">
        <v>35</v>
      </c>
      <c r="M138">
        <v>9.3159999999999989</v>
      </c>
      <c r="N138">
        <v>326.05999999999995</v>
      </c>
      <c r="O138">
        <v>12</v>
      </c>
      <c r="P138">
        <v>10.994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10.994</v>
      </c>
    </row>
    <row r="139" spans="1:19" x14ac:dyDescent="0.35">
      <c r="A139" t="s">
        <v>336</v>
      </c>
      <c r="B139" s="2">
        <v>45590</v>
      </c>
      <c r="C139" t="s">
        <v>31</v>
      </c>
      <c r="D139" t="s">
        <v>357</v>
      </c>
      <c r="E139" t="s">
        <v>355</v>
      </c>
      <c r="F139" t="s">
        <v>5</v>
      </c>
      <c r="G139">
        <v>22</v>
      </c>
      <c r="H139" s="32">
        <v>11.75</v>
      </c>
      <c r="I139">
        <v>1.7000000000000001E-2</v>
      </c>
      <c r="J139">
        <v>0.56699999999999995</v>
      </c>
      <c r="K139">
        <v>151.161</v>
      </c>
      <c r="L139">
        <v>35</v>
      </c>
      <c r="M139">
        <v>11.183</v>
      </c>
      <c r="N139">
        <v>391.40499999999997</v>
      </c>
      <c r="O139">
        <v>12</v>
      </c>
      <c r="P139">
        <v>12.59675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12.59675</v>
      </c>
    </row>
    <row r="140" spans="1:19" x14ac:dyDescent="0.35">
      <c r="A140" t="s">
        <v>55</v>
      </c>
      <c r="B140" s="2">
        <v>45590</v>
      </c>
      <c r="C140" t="s">
        <v>31</v>
      </c>
      <c r="D140" t="s">
        <v>431</v>
      </c>
      <c r="E140" t="s">
        <v>341</v>
      </c>
      <c r="F140" t="s">
        <v>19</v>
      </c>
      <c r="G140">
        <v>4</v>
      </c>
      <c r="H140" s="32">
        <v>6.5830000000000002</v>
      </c>
      <c r="I140">
        <v>0.46700000000000003</v>
      </c>
      <c r="J140">
        <v>0.46700000000000003</v>
      </c>
      <c r="K140">
        <v>64.191999999999993</v>
      </c>
      <c r="L140">
        <v>42.02</v>
      </c>
      <c r="M140">
        <v>5.9790000000000001</v>
      </c>
      <c r="N140">
        <v>251.23758000000004</v>
      </c>
      <c r="O140">
        <v>7</v>
      </c>
      <c r="P140">
        <v>9.170285714285713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9.170285714285713</v>
      </c>
    </row>
    <row r="141" spans="1:19" x14ac:dyDescent="0.35">
      <c r="A141" t="s">
        <v>55</v>
      </c>
      <c r="B141" s="2">
        <v>45590</v>
      </c>
      <c r="C141" t="s">
        <v>31</v>
      </c>
      <c r="D141" t="s">
        <v>850</v>
      </c>
      <c r="E141" t="s">
        <v>42</v>
      </c>
      <c r="F141" t="s">
        <v>19</v>
      </c>
      <c r="G141">
        <v>7</v>
      </c>
      <c r="H141" s="32">
        <v>6.8330000000000002</v>
      </c>
      <c r="I141">
        <v>0</v>
      </c>
      <c r="J141">
        <v>0</v>
      </c>
      <c r="K141">
        <v>108.11199999999999</v>
      </c>
      <c r="L141">
        <v>42.02</v>
      </c>
      <c r="M141">
        <v>6.8330000000000002</v>
      </c>
      <c r="N141">
        <v>287.12266000000005</v>
      </c>
      <c r="O141">
        <v>7</v>
      </c>
      <c r="P141">
        <v>15.444571428571427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15.444571428571427</v>
      </c>
    </row>
    <row r="142" spans="1:19" x14ac:dyDescent="0.35">
      <c r="A142" t="s">
        <v>333</v>
      </c>
      <c r="B142" s="2">
        <v>45590</v>
      </c>
      <c r="C142" t="s">
        <v>31</v>
      </c>
      <c r="D142" t="s">
        <v>334</v>
      </c>
      <c r="E142" t="s">
        <v>36</v>
      </c>
      <c r="F142" t="s">
        <v>5</v>
      </c>
      <c r="G142">
        <v>18</v>
      </c>
      <c r="H142" s="32">
        <v>9.4499999999999993</v>
      </c>
      <c r="I142">
        <v>0.41699999999999998</v>
      </c>
      <c r="J142">
        <v>0.73299999999999998</v>
      </c>
      <c r="K142">
        <v>142.26400000000001</v>
      </c>
      <c r="L142">
        <v>35</v>
      </c>
      <c r="M142">
        <v>8.629999999999999</v>
      </c>
      <c r="N142">
        <v>302.04999999999995</v>
      </c>
      <c r="O142">
        <v>12</v>
      </c>
      <c r="P142">
        <v>11.855333333333334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11.855333333333334</v>
      </c>
    </row>
    <row r="143" spans="1:19" x14ac:dyDescent="0.35">
      <c r="A143" t="s">
        <v>55</v>
      </c>
      <c r="B143" s="2">
        <v>45590</v>
      </c>
      <c r="C143" t="s">
        <v>31</v>
      </c>
      <c r="D143" t="s">
        <v>360</v>
      </c>
      <c r="E143" t="s">
        <v>41</v>
      </c>
      <c r="F143" t="s">
        <v>19</v>
      </c>
      <c r="G143">
        <v>12</v>
      </c>
      <c r="H143" s="32">
        <v>9.1829999999999998</v>
      </c>
      <c r="I143">
        <v>0.16700000000000001</v>
      </c>
      <c r="J143">
        <v>0.36699999999999999</v>
      </c>
      <c r="K143">
        <v>139.798</v>
      </c>
      <c r="L143">
        <v>42.02</v>
      </c>
      <c r="M143">
        <v>8.8159999999999989</v>
      </c>
      <c r="N143">
        <v>370.44831999999997</v>
      </c>
      <c r="O143">
        <v>7</v>
      </c>
      <c r="P143">
        <v>19.971142857142858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19.971142857142858</v>
      </c>
    </row>
    <row r="144" spans="1:19" x14ac:dyDescent="0.35">
      <c r="A144" t="s">
        <v>698</v>
      </c>
      <c r="B144" s="2">
        <v>45590</v>
      </c>
      <c r="C144" t="s">
        <v>31</v>
      </c>
      <c r="D144" t="s">
        <v>359</v>
      </c>
      <c r="E144" t="s">
        <v>34</v>
      </c>
      <c r="F144" t="s">
        <v>5</v>
      </c>
      <c r="G144">
        <v>11</v>
      </c>
      <c r="H144" s="32">
        <v>10.016999999999999</v>
      </c>
      <c r="I144">
        <v>0</v>
      </c>
      <c r="J144">
        <v>0.56699999999999995</v>
      </c>
      <c r="K144">
        <v>149.38300000000001</v>
      </c>
      <c r="L144">
        <v>35</v>
      </c>
      <c r="M144">
        <v>9.4499999999999993</v>
      </c>
      <c r="N144">
        <v>330.75</v>
      </c>
      <c r="O144">
        <v>12</v>
      </c>
      <c r="P144">
        <v>12.448583333333334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12.448583333333334</v>
      </c>
    </row>
    <row r="145" spans="1:19" x14ac:dyDescent="0.35">
      <c r="A145" t="s">
        <v>55</v>
      </c>
      <c r="B145" s="2">
        <v>45591</v>
      </c>
      <c r="C145" t="s">
        <v>15</v>
      </c>
      <c r="D145" t="s">
        <v>342</v>
      </c>
      <c r="E145" t="s">
        <v>306</v>
      </c>
      <c r="F145" t="s">
        <v>5</v>
      </c>
      <c r="G145">
        <v>7</v>
      </c>
      <c r="H145" s="32">
        <v>8.5670000000000002</v>
      </c>
      <c r="I145">
        <v>0</v>
      </c>
      <c r="J145">
        <v>0</v>
      </c>
      <c r="K145">
        <v>170.322</v>
      </c>
      <c r="L145">
        <v>36.770000000000003</v>
      </c>
      <c r="M145">
        <v>8.5670000000000002</v>
      </c>
      <c r="N145">
        <v>315.00859000000003</v>
      </c>
      <c r="O145">
        <v>12</v>
      </c>
      <c r="P145">
        <v>14.1935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14.1935</v>
      </c>
    </row>
    <row r="146" spans="1:19" x14ac:dyDescent="0.35">
      <c r="A146" t="s">
        <v>406</v>
      </c>
      <c r="B146" s="2">
        <v>45591</v>
      </c>
      <c r="C146" t="s">
        <v>15</v>
      </c>
      <c r="D146" t="s">
        <v>385</v>
      </c>
      <c r="E146" t="s">
        <v>212</v>
      </c>
      <c r="F146" t="s">
        <v>26</v>
      </c>
      <c r="G146">
        <v>5</v>
      </c>
      <c r="H146" s="32">
        <v>10</v>
      </c>
      <c r="I146">
        <v>0.33300000000000002</v>
      </c>
      <c r="J146">
        <v>0.48299999999999998</v>
      </c>
      <c r="K146">
        <v>77.953999999999994</v>
      </c>
      <c r="L146">
        <v>31</v>
      </c>
      <c r="M146">
        <v>9.5139999999999993</v>
      </c>
      <c r="N146">
        <v>294.93399999999997</v>
      </c>
      <c r="O146">
        <v>19</v>
      </c>
      <c r="P146">
        <v>4.1028421052631572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4.1028421052631572</v>
      </c>
    </row>
    <row r="147" spans="1:19" x14ac:dyDescent="0.35">
      <c r="A147" t="s">
        <v>60</v>
      </c>
      <c r="B147" s="2">
        <v>45591</v>
      </c>
      <c r="C147" t="s">
        <v>15</v>
      </c>
      <c r="D147" t="s">
        <v>561</v>
      </c>
      <c r="E147" t="s">
        <v>23</v>
      </c>
      <c r="F147" t="s">
        <v>5</v>
      </c>
      <c r="G147">
        <v>7</v>
      </c>
      <c r="H147" s="32">
        <v>9.9329999999999998</v>
      </c>
      <c r="I147">
        <v>0.41699999999999998</v>
      </c>
      <c r="J147">
        <v>0</v>
      </c>
      <c r="K147">
        <v>153.96600000000001</v>
      </c>
      <c r="L147">
        <v>34.5</v>
      </c>
      <c r="M147">
        <v>9.8460000000000001</v>
      </c>
      <c r="N147">
        <v>339.68700000000001</v>
      </c>
      <c r="O147">
        <v>12</v>
      </c>
      <c r="P147">
        <v>12.830500000000001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12.830500000000001</v>
      </c>
    </row>
    <row r="148" spans="1:19" x14ac:dyDescent="0.35">
      <c r="A148" t="s">
        <v>370</v>
      </c>
      <c r="B148" s="2">
        <v>45591</v>
      </c>
      <c r="C148" t="s">
        <v>15</v>
      </c>
      <c r="D148" t="s">
        <v>353</v>
      </c>
      <c r="E148" t="s">
        <v>217</v>
      </c>
      <c r="F148" t="s">
        <v>5</v>
      </c>
      <c r="G148">
        <v>10</v>
      </c>
      <c r="H148" s="32">
        <v>10.083</v>
      </c>
      <c r="I148">
        <v>0</v>
      </c>
      <c r="J148">
        <v>0.16700000000000001</v>
      </c>
      <c r="K148">
        <v>147.01</v>
      </c>
      <c r="L148">
        <v>34.5</v>
      </c>
      <c r="M148">
        <v>9.9160000000000004</v>
      </c>
      <c r="N148">
        <v>342.10200000000003</v>
      </c>
      <c r="O148">
        <v>12</v>
      </c>
      <c r="P148">
        <v>12.250833333333333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12.250833333333333</v>
      </c>
    </row>
    <row r="149" spans="1:19" x14ac:dyDescent="0.35">
      <c r="A149" t="s">
        <v>392</v>
      </c>
      <c r="B149" s="2">
        <v>45591</v>
      </c>
      <c r="C149" t="s">
        <v>15</v>
      </c>
      <c r="D149" t="s">
        <v>618</v>
      </c>
      <c r="E149" t="s">
        <v>40</v>
      </c>
      <c r="F149" t="s">
        <v>5</v>
      </c>
      <c r="G149">
        <v>1</v>
      </c>
      <c r="H149" s="32">
        <v>1</v>
      </c>
      <c r="I149">
        <v>0</v>
      </c>
      <c r="J149">
        <v>0</v>
      </c>
      <c r="K149">
        <v>8.4109999999999996</v>
      </c>
      <c r="L149">
        <v>34.5</v>
      </c>
      <c r="M149">
        <v>1</v>
      </c>
      <c r="N149">
        <v>34.5</v>
      </c>
      <c r="O149">
        <v>12</v>
      </c>
      <c r="P149">
        <v>0.70091666666666663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0.70091666666666663</v>
      </c>
    </row>
    <row r="150" spans="1:19" x14ac:dyDescent="0.35">
      <c r="A150" t="s">
        <v>331</v>
      </c>
      <c r="B150" s="2">
        <v>45591</v>
      </c>
      <c r="C150" t="s">
        <v>15</v>
      </c>
      <c r="D150" t="s">
        <v>284</v>
      </c>
      <c r="E150" t="s">
        <v>213</v>
      </c>
      <c r="F150" t="s">
        <v>5</v>
      </c>
      <c r="G150">
        <v>5</v>
      </c>
      <c r="H150" s="32">
        <v>10.199999999999999</v>
      </c>
      <c r="I150">
        <v>0.16700000000000001</v>
      </c>
      <c r="J150">
        <v>0.51700000000000002</v>
      </c>
      <c r="K150">
        <v>153.26</v>
      </c>
      <c r="L150">
        <v>34.5</v>
      </c>
      <c r="M150">
        <v>9.6829999999999998</v>
      </c>
      <c r="N150">
        <v>334.06349999999998</v>
      </c>
      <c r="O150">
        <v>12</v>
      </c>
      <c r="P150">
        <v>12.771666666666667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12.771666666666667</v>
      </c>
    </row>
    <row r="151" spans="1:19" x14ac:dyDescent="0.35">
      <c r="A151" t="s">
        <v>461</v>
      </c>
      <c r="B151" s="2">
        <v>45591</v>
      </c>
      <c r="C151" t="s">
        <v>15</v>
      </c>
      <c r="D151" t="s">
        <v>421</v>
      </c>
      <c r="E151" t="s">
        <v>290</v>
      </c>
      <c r="F151" t="s">
        <v>5</v>
      </c>
      <c r="G151">
        <v>5</v>
      </c>
      <c r="H151" s="32">
        <v>10.5</v>
      </c>
      <c r="I151">
        <v>0.33300000000000002</v>
      </c>
      <c r="J151">
        <v>0.5</v>
      </c>
      <c r="K151">
        <v>141.59</v>
      </c>
      <c r="L151">
        <v>35</v>
      </c>
      <c r="M151">
        <v>9.9969999999999999</v>
      </c>
      <c r="N151">
        <v>349.89499999999998</v>
      </c>
      <c r="O151">
        <v>12</v>
      </c>
      <c r="P151">
        <v>11.799166666666666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11.799166666666666</v>
      </c>
    </row>
    <row r="152" spans="1:19" x14ac:dyDescent="0.35">
      <c r="A152" t="s">
        <v>55</v>
      </c>
      <c r="B152" s="2">
        <v>45591</v>
      </c>
      <c r="C152" t="s">
        <v>15</v>
      </c>
      <c r="D152" t="s">
        <v>472</v>
      </c>
      <c r="E152" t="s">
        <v>20</v>
      </c>
      <c r="F152" t="s">
        <v>5</v>
      </c>
      <c r="G152">
        <v>5</v>
      </c>
      <c r="H152" s="32">
        <v>8.5500000000000007</v>
      </c>
      <c r="I152">
        <v>0.2</v>
      </c>
      <c r="J152">
        <v>0.4</v>
      </c>
      <c r="K152">
        <v>181.803</v>
      </c>
      <c r="L152">
        <v>36.770000000000003</v>
      </c>
      <c r="M152">
        <v>8.15</v>
      </c>
      <c r="N152">
        <v>299.67550000000006</v>
      </c>
      <c r="O152">
        <v>12</v>
      </c>
      <c r="P152">
        <v>15.15025</v>
      </c>
      <c r="Q152" t="s">
        <v>312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15.15025</v>
      </c>
    </row>
    <row r="153" spans="1:19" x14ac:dyDescent="0.35">
      <c r="A153" t="s">
        <v>333</v>
      </c>
      <c r="B153" s="2">
        <v>45591</v>
      </c>
      <c r="C153" t="s">
        <v>31</v>
      </c>
      <c r="D153" t="s">
        <v>334</v>
      </c>
      <c r="E153" t="s">
        <v>335</v>
      </c>
      <c r="F153" t="s">
        <v>5</v>
      </c>
      <c r="G153">
        <v>12</v>
      </c>
      <c r="H153" s="32">
        <v>9.9</v>
      </c>
      <c r="I153">
        <v>0.15</v>
      </c>
      <c r="J153">
        <v>0.5</v>
      </c>
      <c r="K153">
        <v>126.024</v>
      </c>
      <c r="L153">
        <v>37</v>
      </c>
      <c r="M153">
        <v>9.4</v>
      </c>
      <c r="N153">
        <v>347.8</v>
      </c>
      <c r="O153">
        <v>12</v>
      </c>
      <c r="P153">
        <v>10.502000000000001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10.502000000000001</v>
      </c>
    </row>
    <row r="154" spans="1:19" x14ac:dyDescent="0.35">
      <c r="A154" t="s">
        <v>392</v>
      </c>
      <c r="B154" s="2">
        <v>45591</v>
      </c>
      <c r="C154" t="s">
        <v>31</v>
      </c>
      <c r="D154" t="s">
        <v>618</v>
      </c>
      <c r="E154" t="s">
        <v>735</v>
      </c>
      <c r="F154" t="s">
        <v>5</v>
      </c>
      <c r="G154">
        <v>7</v>
      </c>
      <c r="H154" s="32">
        <v>9.6669999999999998</v>
      </c>
      <c r="I154">
        <v>0</v>
      </c>
      <c r="J154">
        <v>0.433</v>
      </c>
      <c r="K154">
        <v>100.989</v>
      </c>
      <c r="L154">
        <v>37</v>
      </c>
      <c r="M154">
        <v>9.234</v>
      </c>
      <c r="N154">
        <v>341.65800000000002</v>
      </c>
      <c r="O154">
        <v>12</v>
      </c>
      <c r="P154">
        <v>8.415750000000001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8.415750000000001</v>
      </c>
    </row>
    <row r="155" spans="1:19" x14ac:dyDescent="0.35">
      <c r="A155" t="s">
        <v>55</v>
      </c>
      <c r="B155" s="2">
        <v>45591</v>
      </c>
      <c r="C155" t="s">
        <v>31</v>
      </c>
      <c r="D155" t="s">
        <v>431</v>
      </c>
      <c r="E155" t="s">
        <v>341</v>
      </c>
      <c r="F155" t="s">
        <v>19</v>
      </c>
      <c r="G155">
        <v>5</v>
      </c>
      <c r="H155" s="32">
        <v>8.9</v>
      </c>
      <c r="I155">
        <v>0.36699999999999999</v>
      </c>
      <c r="J155">
        <v>0.61699999999999999</v>
      </c>
      <c r="K155">
        <v>68.480999999999995</v>
      </c>
      <c r="L155">
        <v>42.02</v>
      </c>
      <c r="M155">
        <v>8.2460000000000004</v>
      </c>
      <c r="N155">
        <v>346.49692000000005</v>
      </c>
      <c r="O155">
        <v>7</v>
      </c>
      <c r="P155">
        <v>9.7829999999999995</v>
      </c>
      <c r="Q155" t="s">
        <v>312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9.7829999999999995</v>
      </c>
    </row>
    <row r="156" spans="1:19" x14ac:dyDescent="0.35">
      <c r="A156" t="s">
        <v>55</v>
      </c>
      <c r="B156" s="2">
        <v>45591</v>
      </c>
      <c r="C156" t="s">
        <v>31</v>
      </c>
      <c r="D156" t="s">
        <v>434</v>
      </c>
      <c r="E156" t="s">
        <v>340</v>
      </c>
      <c r="F156" t="s">
        <v>19</v>
      </c>
      <c r="G156">
        <v>8</v>
      </c>
      <c r="H156" s="32">
        <v>8.0830000000000002</v>
      </c>
      <c r="I156">
        <v>0.58299999999999996</v>
      </c>
      <c r="J156">
        <v>0.45</v>
      </c>
      <c r="K156">
        <v>114.446</v>
      </c>
      <c r="L156">
        <v>42.02</v>
      </c>
      <c r="M156">
        <v>7.38</v>
      </c>
      <c r="N156">
        <v>310.10759999999999</v>
      </c>
      <c r="O156">
        <v>7</v>
      </c>
      <c r="P156">
        <v>16.349428571428572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16.349428571428572</v>
      </c>
    </row>
    <row r="157" spans="1:19" x14ac:dyDescent="0.35">
      <c r="A157" t="s">
        <v>336</v>
      </c>
      <c r="B157" s="2">
        <v>45591</v>
      </c>
      <c r="C157" t="s">
        <v>31</v>
      </c>
      <c r="D157" t="s">
        <v>357</v>
      </c>
      <c r="E157" t="s">
        <v>355</v>
      </c>
      <c r="F157" t="s">
        <v>5</v>
      </c>
      <c r="G157">
        <v>8</v>
      </c>
      <c r="H157" s="32">
        <v>9.5169999999999995</v>
      </c>
      <c r="I157">
        <v>0.16700000000000001</v>
      </c>
      <c r="J157">
        <v>0.6</v>
      </c>
      <c r="K157">
        <v>98.117000000000004</v>
      </c>
      <c r="L157">
        <v>37</v>
      </c>
      <c r="M157">
        <v>8.9169999999999998</v>
      </c>
      <c r="N157">
        <v>329.92899999999997</v>
      </c>
      <c r="O157">
        <v>12</v>
      </c>
      <c r="P157">
        <v>8.1764166666666664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8.1764166666666664</v>
      </c>
    </row>
    <row r="158" spans="1:19" x14ac:dyDescent="0.35">
      <c r="A158" t="s">
        <v>55</v>
      </c>
      <c r="B158" s="2">
        <v>45592</v>
      </c>
      <c r="C158" t="s">
        <v>15</v>
      </c>
      <c r="D158" t="s">
        <v>308</v>
      </c>
      <c r="E158" t="s">
        <v>18</v>
      </c>
      <c r="F158" t="s">
        <v>19</v>
      </c>
      <c r="G158">
        <v>5</v>
      </c>
      <c r="H158" s="32">
        <v>8.15</v>
      </c>
      <c r="I158">
        <v>0.183</v>
      </c>
      <c r="J158">
        <v>0.5</v>
      </c>
      <c r="K158">
        <v>129.21799999999999</v>
      </c>
      <c r="L158">
        <v>42.02</v>
      </c>
      <c r="M158">
        <v>7.65</v>
      </c>
      <c r="N158">
        <v>321.45300000000003</v>
      </c>
      <c r="O158">
        <v>7</v>
      </c>
      <c r="P158">
        <v>18.459714285714284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18.459714285714284</v>
      </c>
    </row>
    <row r="159" spans="1:19" x14ac:dyDescent="0.35">
      <c r="A159" t="s">
        <v>55</v>
      </c>
      <c r="B159" s="2">
        <v>45592</v>
      </c>
      <c r="C159" t="s">
        <v>15</v>
      </c>
      <c r="D159" t="s">
        <v>472</v>
      </c>
      <c r="E159" t="s">
        <v>20</v>
      </c>
      <c r="F159" t="s">
        <v>5</v>
      </c>
      <c r="G159">
        <v>4</v>
      </c>
      <c r="H159" s="32">
        <v>8.5169999999999995</v>
      </c>
      <c r="I159">
        <v>0.16700000000000001</v>
      </c>
      <c r="J159">
        <v>0</v>
      </c>
      <c r="K159">
        <v>225.78399999999999</v>
      </c>
      <c r="L159">
        <v>36.770000000000003</v>
      </c>
      <c r="M159">
        <v>8.5169999999999995</v>
      </c>
      <c r="N159">
        <v>313.17009000000002</v>
      </c>
      <c r="O159">
        <v>12</v>
      </c>
      <c r="P159">
        <v>18.815333333333331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18.815333333333331</v>
      </c>
    </row>
    <row r="160" spans="1:19" x14ac:dyDescent="0.35">
      <c r="A160" t="s">
        <v>331</v>
      </c>
      <c r="B160" s="2">
        <v>45592</v>
      </c>
      <c r="C160" t="s">
        <v>15</v>
      </c>
      <c r="D160" t="s">
        <v>284</v>
      </c>
      <c r="E160" t="s">
        <v>213</v>
      </c>
      <c r="F160" t="s">
        <v>5</v>
      </c>
      <c r="G160">
        <v>7</v>
      </c>
      <c r="H160" s="32">
        <v>10.083</v>
      </c>
      <c r="I160">
        <v>0.38300000000000001</v>
      </c>
      <c r="J160">
        <v>0.56699999999999995</v>
      </c>
      <c r="K160">
        <v>198.40100000000001</v>
      </c>
      <c r="L160">
        <v>34.5</v>
      </c>
      <c r="M160">
        <v>9.463000000000001</v>
      </c>
      <c r="N160">
        <v>326.47350000000006</v>
      </c>
      <c r="O160">
        <v>12</v>
      </c>
      <c r="P160">
        <v>16.533416666666668</v>
      </c>
      <c r="Q160" t="s">
        <v>312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16.533416666666668</v>
      </c>
    </row>
    <row r="161" spans="1:19" x14ac:dyDescent="0.35">
      <c r="A161" t="s">
        <v>55</v>
      </c>
      <c r="B161" s="2">
        <v>45592</v>
      </c>
      <c r="C161" t="s">
        <v>15</v>
      </c>
      <c r="D161" t="s">
        <v>562</v>
      </c>
      <c r="E161" t="s">
        <v>21</v>
      </c>
      <c r="F161" t="s">
        <v>5</v>
      </c>
      <c r="G161">
        <v>7</v>
      </c>
      <c r="H161" s="32">
        <v>9.3670000000000009</v>
      </c>
      <c r="I161">
        <v>0.2</v>
      </c>
      <c r="J161">
        <v>0</v>
      </c>
      <c r="K161">
        <v>195.78100000000001</v>
      </c>
      <c r="L161">
        <v>36.770000000000003</v>
      </c>
      <c r="M161">
        <v>9.3670000000000009</v>
      </c>
      <c r="N161">
        <v>344.42459000000008</v>
      </c>
      <c r="O161">
        <v>12</v>
      </c>
      <c r="P161">
        <v>16.315083333333334</v>
      </c>
      <c r="Q161" t="s">
        <v>312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16.315083333333334</v>
      </c>
    </row>
    <row r="162" spans="1:19" x14ac:dyDescent="0.35">
      <c r="A162" t="s">
        <v>55</v>
      </c>
      <c r="B162" s="2">
        <v>45592</v>
      </c>
      <c r="C162" t="s">
        <v>15</v>
      </c>
      <c r="D162" t="s">
        <v>307</v>
      </c>
      <c r="E162" t="s">
        <v>291</v>
      </c>
      <c r="F162" t="s">
        <v>5</v>
      </c>
      <c r="G162">
        <v>7</v>
      </c>
      <c r="H162" s="32">
        <v>9.2330000000000005</v>
      </c>
      <c r="I162">
        <v>0</v>
      </c>
      <c r="J162">
        <v>0.433</v>
      </c>
      <c r="K162">
        <v>200.953</v>
      </c>
      <c r="L162">
        <v>36.770000000000003</v>
      </c>
      <c r="M162">
        <v>8.8000000000000007</v>
      </c>
      <c r="N162">
        <v>323.57600000000008</v>
      </c>
      <c r="O162">
        <v>12</v>
      </c>
      <c r="P162">
        <v>16.746083333333335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16.746083333333335</v>
      </c>
    </row>
    <row r="163" spans="1:19" x14ac:dyDescent="0.35">
      <c r="A163" t="s">
        <v>336</v>
      </c>
      <c r="B163" s="2">
        <v>45592</v>
      </c>
      <c r="C163" t="s">
        <v>31</v>
      </c>
      <c r="D163" t="s">
        <v>357</v>
      </c>
      <c r="E163" t="s">
        <v>355</v>
      </c>
      <c r="F163" t="s">
        <v>5</v>
      </c>
      <c r="G163">
        <v>3</v>
      </c>
      <c r="H163" s="32">
        <v>5.3170000000000002</v>
      </c>
      <c r="I163">
        <v>0</v>
      </c>
      <c r="J163">
        <v>0</v>
      </c>
      <c r="K163">
        <v>70.597999999999999</v>
      </c>
      <c r="L163">
        <v>37</v>
      </c>
      <c r="M163">
        <v>5.3170000000000002</v>
      </c>
      <c r="N163">
        <v>196.72900000000001</v>
      </c>
      <c r="O163">
        <v>12</v>
      </c>
      <c r="P163">
        <v>5.8831666666666669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5.8831666666666669</v>
      </c>
    </row>
    <row r="164" spans="1:19" x14ac:dyDescent="0.35">
      <c r="A164" t="s">
        <v>333</v>
      </c>
      <c r="B164" s="2">
        <v>45592</v>
      </c>
      <c r="C164" t="s">
        <v>31</v>
      </c>
      <c r="D164" t="s">
        <v>334</v>
      </c>
      <c r="E164" t="s">
        <v>335</v>
      </c>
      <c r="F164" t="s">
        <v>5</v>
      </c>
      <c r="G164">
        <v>6</v>
      </c>
      <c r="H164" s="32">
        <v>8.7829999999999995</v>
      </c>
      <c r="I164">
        <v>0.15</v>
      </c>
      <c r="J164">
        <v>0</v>
      </c>
      <c r="K164">
        <v>54.109000000000002</v>
      </c>
      <c r="L164">
        <v>37</v>
      </c>
      <c r="M164">
        <v>8.7829999999999995</v>
      </c>
      <c r="N164">
        <v>324.971</v>
      </c>
      <c r="O164">
        <v>12</v>
      </c>
      <c r="P164">
        <v>4.5090833333333338</v>
      </c>
      <c r="Q164" t="s">
        <v>312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4.5090833333333338</v>
      </c>
    </row>
    <row r="165" spans="1:19" x14ac:dyDescent="0.35">
      <c r="A165" t="s">
        <v>55</v>
      </c>
      <c r="B165" s="2">
        <v>45592</v>
      </c>
      <c r="C165" t="s">
        <v>31</v>
      </c>
      <c r="D165" t="s">
        <v>360</v>
      </c>
      <c r="E165" t="s">
        <v>340</v>
      </c>
      <c r="F165" t="s">
        <v>19</v>
      </c>
      <c r="G165">
        <v>9</v>
      </c>
      <c r="H165" s="32">
        <v>8.3000000000000007</v>
      </c>
      <c r="I165">
        <v>0.183</v>
      </c>
      <c r="J165">
        <v>0.38300000000000001</v>
      </c>
      <c r="K165">
        <v>76.819000000000003</v>
      </c>
      <c r="L165">
        <v>42.02</v>
      </c>
      <c r="M165">
        <v>7.9170000000000007</v>
      </c>
      <c r="N165">
        <v>332.67234000000008</v>
      </c>
      <c r="O165">
        <v>7</v>
      </c>
      <c r="P165">
        <v>10.974142857142857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10.974142857142857</v>
      </c>
    </row>
    <row r="166" spans="1:19" x14ac:dyDescent="0.35">
      <c r="A166" t="s">
        <v>55</v>
      </c>
      <c r="B166" s="2">
        <v>45592</v>
      </c>
      <c r="C166" t="s">
        <v>31</v>
      </c>
      <c r="D166" t="s">
        <v>431</v>
      </c>
      <c r="E166" t="s">
        <v>341</v>
      </c>
      <c r="F166" t="s">
        <v>19</v>
      </c>
      <c r="G166">
        <v>5</v>
      </c>
      <c r="H166" s="32">
        <v>9.1829999999999998</v>
      </c>
      <c r="I166">
        <v>0.15</v>
      </c>
      <c r="J166">
        <v>1</v>
      </c>
      <c r="K166">
        <v>84.759</v>
      </c>
      <c r="L166">
        <v>42.02</v>
      </c>
      <c r="M166">
        <v>8.1829999999999998</v>
      </c>
      <c r="N166">
        <v>343.84966000000003</v>
      </c>
      <c r="O166">
        <v>7</v>
      </c>
      <c r="P166">
        <v>12.108428571428572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12.108428571428572</v>
      </c>
    </row>
    <row r="167" spans="1:19" x14ac:dyDescent="0.35">
      <c r="A167" t="s">
        <v>406</v>
      </c>
      <c r="B167" s="2">
        <v>45593</v>
      </c>
      <c r="C167" t="s">
        <v>15</v>
      </c>
      <c r="D167" t="s">
        <v>385</v>
      </c>
      <c r="E167" t="s">
        <v>212</v>
      </c>
      <c r="F167" t="s">
        <v>26</v>
      </c>
      <c r="G167">
        <v>8</v>
      </c>
      <c r="H167" s="32">
        <v>10.233000000000001</v>
      </c>
      <c r="I167">
        <v>0.35</v>
      </c>
      <c r="J167">
        <v>0.5</v>
      </c>
      <c r="K167">
        <v>0</v>
      </c>
      <c r="L167">
        <v>29</v>
      </c>
      <c r="M167">
        <v>9.713000000000001</v>
      </c>
      <c r="N167">
        <v>281.67700000000002</v>
      </c>
      <c r="O167">
        <v>19</v>
      </c>
      <c r="P167">
        <v>0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0</v>
      </c>
    </row>
    <row r="168" spans="1:19" x14ac:dyDescent="0.35">
      <c r="A168" t="s">
        <v>56</v>
      </c>
      <c r="B168" s="2">
        <v>45593</v>
      </c>
      <c r="C168" t="s">
        <v>15</v>
      </c>
      <c r="D168" t="s">
        <v>285</v>
      </c>
      <c r="E168" t="s">
        <v>346</v>
      </c>
      <c r="F168" t="s">
        <v>5</v>
      </c>
      <c r="G168">
        <v>8</v>
      </c>
      <c r="H168" s="32">
        <v>9.6329999999999991</v>
      </c>
      <c r="I168">
        <v>0.25</v>
      </c>
      <c r="J168">
        <v>0.56699999999999995</v>
      </c>
      <c r="K168">
        <v>225.732</v>
      </c>
      <c r="L168">
        <v>32.5</v>
      </c>
      <c r="M168">
        <v>9.0659999999999989</v>
      </c>
      <c r="N168">
        <v>294.64499999999998</v>
      </c>
      <c r="O168">
        <v>12</v>
      </c>
      <c r="P168">
        <v>18.811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18.811</v>
      </c>
    </row>
    <row r="169" spans="1:19" x14ac:dyDescent="0.35">
      <c r="A169" t="s">
        <v>444</v>
      </c>
      <c r="B169" s="2">
        <v>45593</v>
      </c>
      <c r="C169" t="s">
        <v>15</v>
      </c>
      <c r="D169" t="s">
        <v>415</v>
      </c>
      <c r="E169" t="s">
        <v>25</v>
      </c>
      <c r="F169" t="s">
        <v>5</v>
      </c>
      <c r="G169">
        <v>4</v>
      </c>
      <c r="H169" s="32">
        <v>4</v>
      </c>
      <c r="I169">
        <v>0</v>
      </c>
      <c r="J169">
        <v>0</v>
      </c>
      <c r="K169">
        <v>98.658000000000001</v>
      </c>
      <c r="L169">
        <v>32.5</v>
      </c>
      <c r="M169">
        <v>4</v>
      </c>
      <c r="N169">
        <v>130</v>
      </c>
      <c r="O169">
        <v>12</v>
      </c>
      <c r="P169">
        <v>8.2215000000000007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8.2215000000000007</v>
      </c>
    </row>
    <row r="170" spans="1:19" x14ac:dyDescent="0.35">
      <c r="A170" t="s">
        <v>392</v>
      </c>
      <c r="B170" s="2">
        <v>45593</v>
      </c>
      <c r="C170" t="s">
        <v>15</v>
      </c>
      <c r="D170" t="s">
        <v>666</v>
      </c>
      <c r="E170" t="s">
        <v>38</v>
      </c>
      <c r="F170" t="s">
        <v>26</v>
      </c>
      <c r="G170">
        <v>16</v>
      </c>
      <c r="H170" s="32">
        <v>10.617000000000001</v>
      </c>
      <c r="I170">
        <v>0</v>
      </c>
      <c r="J170">
        <v>0.5</v>
      </c>
      <c r="K170">
        <v>170.596</v>
      </c>
      <c r="L170">
        <v>29</v>
      </c>
      <c r="M170">
        <v>10.117000000000001</v>
      </c>
      <c r="N170">
        <v>293.39300000000003</v>
      </c>
      <c r="O170">
        <v>19</v>
      </c>
      <c r="P170">
        <v>8.9787368421052633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8.9787368421052633</v>
      </c>
    </row>
    <row r="171" spans="1:19" x14ac:dyDescent="0.35">
      <c r="A171" t="s">
        <v>470</v>
      </c>
      <c r="B171" s="2">
        <v>45593</v>
      </c>
      <c r="C171" t="s">
        <v>15</v>
      </c>
      <c r="D171" t="s">
        <v>491</v>
      </c>
      <c r="E171" t="s">
        <v>28</v>
      </c>
      <c r="F171" t="s">
        <v>5</v>
      </c>
      <c r="G171">
        <v>9</v>
      </c>
      <c r="H171" s="32">
        <v>10.683</v>
      </c>
      <c r="I171">
        <v>0.28299999999999997</v>
      </c>
      <c r="J171">
        <v>0.5</v>
      </c>
      <c r="K171">
        <v>215.40899999999999</v>
      </c>
      <c r="L171">
        <v>32.5</v>
      </c>
      <c r="M171">
        <v>10.183</v>
      </c>
      <c r="N171">
        <v>330.94749999999999</v>
      </c>
      <c r="O171">
        <v>12</v>
      </c>
      <c r="P171">
        <v>17.950749999999999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17.950749999999999</v>
      </c>
    </row>
    <row r="172" spans="1:19" x14ac:dyDescent="0.35">
      <c r="A172" t="s">
        <v>60</v>
      </c>
      <c r="B172" s="2">
        <v>45593</v>
      </c>
      <c r="C172" t="s">
        <v>15</v>
      </c>
      <c r="D172" t="s">
        <v>561</v>
      </c>
      <c r="E172" t="s">
        <v>23</v>
      </c>
      <c r="F172" t="s">
        <v>5</v>
      </c>
      <c r="G172">
        <v>8</v>
      </c>
      <c r="H172" s="32">
        <v>10.467000000000001</v>
      </c>
      <c r="I172">
        <v>0.16700000000000001</v>
      </c>
      <c r="J172">
        <v>0</v>
      </c>
      <c r="K172">
        <v>243.054</v>
      </c>
      <c r="L172">
        <v>32.5</v>
      </c>
      <c r="M172">
        <v>10.467000000000001</v>
      </c>
      <c r="N172">
        <v>340.17750000000001</v>
      </c>
      <c r="O172">
        <v>12</v>
      </c>
      <c r="P172">
        <v>20.2545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20.2545</v>
      </c>
    </row>
    <row r="173" spans="1:19" x14ac:dyDescent="0.35">
      <c r="A173" t="s">
        <v>392</v>
      </c>
      <c r="B173" s="2">
        <v>45593</v>
      </c>
      <c r="C173" t="s">
        <v>15</v>
      </c>
      <c r="D173" t="s">
        <v>618</v>
      </c>
      <c r="E173" t="s">
        <v>40</v>
      </c>
      <c r="F173" t="s">
        <v>5</v>
      </c>
      <c r="G173">
        <v>8</v>
      </c>
      <c r="H173" s="32">
        <v>10.617000000000001</v>
      </c>
      <c r="I173">
        <v>0</v>
      </c>
      <c r="J173">
        <v>0.5</v>
      </c>
      <c r="K173">
        <v>262.61500000000001</v>
      </c>
      <c r="L173">
        <v>32.5</v>
      </c>
      <c r="M173">
        <v>10.117000000000001</v>
      </c>
      <c r="N173">
        <v>328.80250000000001</v>
      </c>
      <c r="O173">
        <v>12</v>
      </c>
      <c r="P173">
        <v>21.884583333333335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21.884583333333335</v>
      </c>
    </row>
    <row r="174" spans="1:19" x14ac:dyDescent="0.35">
      <c r="A174" t="s">
        <v>432</v>
      </c>
      <c r="B174" s="2">
        <v>45593</v>
      </c>
      <c r="C174" t="s">
        <v>15</v>
      </c>
      <c r="D174" t="s">
        <v>398</v>
      </c>
      <c r="E174" t="s">
        <v>27</v>
      </c>
      <c r="F174" t="s">
        <v>26</v>
      </c>
      <c r="G174">
        <v>7</v>
      </c>
      <c r="H174" s="32">
        <v>10.3</v>
      </c>
      <c r="I174">
        <v>0.35</v>
      </c>
      <c r="J174">
        <v>0.48299999999999998</v>
      </c>
      <c r="K174">
        <v>180.88900000000001</v>
      </c>
      <c r="L174">
        <v>29</v>
      </c>
      <c r="M174">
        <v>9.7970000000000006</v>
      </c>
      <c r="N174">
        <v>284.113</v>
      </c>
      <c r="O174">
        <v>19</v>
      </c>
      <c r="P174">
        <v>9.5204736842105273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9.5204736842105273</v>
      </c>
    </row>
    <row r="175" spans="1:19" x14ac:dyDescent="0.35">
      <c r="A175" t="s">
        <v>55</v>
      </c>
      <c r="B175" s="2">
        <v>45593</v>
      </c>
      <c r="C175" t="s">
        <v>15</v>
      </c>
      <c r="D175" t="s">
        <v>308</v>
      </c>
      <c r="E175" t="s">
        <v>18</v>
      </c>
      <c r="F175" t="s">
        <v>19</v>
      </c>
      <c r="G175">
        <v>9</v>
      </c>
      <c r="H175" s="32">
        <v>8.85</v>
      </c>
      <c r="I175">
        <v>0.35</v>
      </c>
      <c r="J175">
        <v>0.5</v>
      </c>
      <c r="K175">
        <v>219.30699999999999</v>
      </c>
      <c r="L175">
        <v>42.02</v>
      </c>
      <c r="M175">
        <v>8.33</v>
      </c>
      <c r="N175">
        <v>350.02660000000003</v>
      </c>
      <c r="O175">
        <v>7</v>
      </c>
      <c r="P175">
        <v>31.329571428571427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31.329571428571427</v>
      </c>
    </row>
    <row r="176" spans="1:19" x14ac:dyDescent="0.35">
      <c r="A176" t="s">
        <v>444</v>
      </c>
      <c r="B176" s="2">
        <v>45593</v>
      </c>
      <c r="C176" t="s">
        <v>15</v>
      </c>
      <c r="D176" t="s">
        <v>415</v>
      </c>
      <c r="E176" t="s">
        <v>354</v>
      </c>
      <c r="F176" t="s">
        <v>5</v>
      </c>
      <c r="G176">
        <v>5</v>
      </c>
      <c r="H176" s="32">
        <v>6.2670000000000003</v>
      </c>
      <c r="I176">
        <v>0.16700000000000001</v>
      </c>
      <c r="J176">
        <v>0.5</v>
      </c>
      <c r="K176">
        <v>146.88800000000001</v>
      </c>
      <c r="L176">
        <v>32.5</v>
      </c>
      <c r="M176">
        <v>5.7670000000000003</v>
      </c>
      <c r="N176">
        <v>187.42750000000001</v>
      </c>
      <c r="O176">
        <v>12</v>
      </c>
      <c r="P176">
        <v>12.240666666666668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12.240666666666668</v>
      </c>
    </row>
    <row r="177" spans="1:19" x14ac:dyDescent="0.35">
      <c r="A177" t="s">
        <v>56</v>
      </c>
      <c r="B177" s="2">
        <v>45593</v>
      </c>
      <c r="C177" t="s">
        <v>15</v>
      </c>
      <c r="D177" t="s">
        <v>286</v>
      </c>
      <c r="E177" t="s">
        <v>345</v>
      </c>
      <c r="F177" t="s">
        <v>5</v>
      </c>
      <c r="G177">
        <v>6</v>
      </c>
      <c r="H177" s="32">
        <v>8.3170000000000002</v>
      </c>
      <c r="I177">
        <v>0</v>
      </c>
      <c r="J177">
        <v>0</v>
      </c>
      <c r="K177">
        <v>182.12899999999999</v>
      </c>
      <c r="L177">
        <v>32.5</v>
      </c>
      <c r="M177">
        <v>8.3170000000000002</v>
      </c>
      <c r="N177">
        <v>270.30250000000001</v>
      </c>
      <c r="O177">
        <v>12</v>
      </c>
      <c r="P177">
        <v>15.177416666666666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15.177416666666666</v>
      </c>
    </row>
    <row r="178" spans="1:19" x14ac:dyDescent="0.35">
      <c r="A178" t="s">
        <v>582</v>
      </c>
      <c r="B178" s="2">
        <v>45593</v>
      </c>
      <c r="C178" t="s">
        <v>15</v>
      </c>
      <c r="D178" t="s">
        <v>542</v>
      </c>
      <c r="E178" t="s">
        <v>29</v>
      </c>
      <c r="F178" t="s">
        <v>26</v>
      </c>
      <c r="G178">
        <v>10</v>
      </c>
      <c r="H178" s="32">
        <v>9.1170000000000009</v>
      </c>
      <c r="I178">
        <v>0.61699999999999999</v>
      </c>
      <c r="J178">
        <v>0.53300000000000003</v>
      </c>
      <c r="K178">
        <v>231.47499999999999</v>
      </c>
      <c r="L178">
        <v>29</v>
      </c>
      <c r="M178">
        <v>8.2970000000000006</v>
      </c>
      <c r="N178">
        <v>240.61300000000003</v>
      </c>
      <c r="O178">
        <v>19</v>
      </c>
      <c r="P178">
        <v>12.182894736842105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12.182894736842105</v>
      </c>
    </row>
    <row r="179" spans="1:19" x14ac:dyDescent="0.35">
      <c r="A179" t="s">
        <v>55</v>
      </c>
      <c r="B179" s="2">
        <v>45593</v>
      </c>
      <c r="C179" t="s">
        <v>15</v>
      </c>
      <c r="D179" t="s">
        <v>472</v>
      </c>
      <c r="E179" t="s">
        <v>20</v>
      </c>
      <c r="F179" t="s">
        <v>5</v>
      </c>
      <c r="G179">
        <v>5</v>
      </c>
      <c r="H179" s="32">
        <v>8.5329999999999995</v>
      </c>
      <c r="I179">
        <v>0.433</v>
      </c>
      <c r="J179">
        <v>0.433</v>
      </c>
      <c r="K179">
        <v>132.673</v>
      </c>
      <c r="L179">
        <v>36.770000000000003</v>
      </c>
      <c r="M179">
        <v>7.9969999999999999</v>
      </c>
      <c r="N179">
        <v>294.04969</v>
      </c>
      <c r="O179">
        <v>12</v>
      </c>
      <c r="P179">
        <v>11.056083333333333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11.056083333333333</v>
      </c>
    </row>
    <row r="180" spans="1:19" x14ac:dyDescent="0.35">
      <c r="A180" t="s">
        <v>55</v>
      </c>
      <c r="B180" s="2">
        <v>45593</v>
      </c>
      <c r="C180" t="s">
        <v>15</v>
      </c>
      <c r="D180" t="s">
        <v>562</v>
      </c>
      <c r="E180" t="s">
        <v>21</v>
      </c>
      <c r="F180" t="s">
        <v>5</v>
      </c>
      <c r="G180">
        <v>6</v>
      </c>
      <c r="H180" s="32">
        <v>8.0329999999999995</v>
      </c>
      <c r="I180">
        <v>0</v>
      </c>
      <c r="J180">
        <v>0</v>
      </c>
      <c r="K180">
        <v>213.30600000000001</v>
      </c>
      <c r="L180">
        <v>36.770000000000003</v>
      </c>
      <c r="M180">
        <v>8.0329999999999995</v>
      </c>
      <c r="N180">
        <v>295.37340999999998</v>
      </c>
      <c r="O180">
        <v>12</v>
      </c>
      <c r="P180">
        <v>17.775500000000001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17.775500000000001</v>
      </c>
    </row>
    <row r="181" spans="1:19" x14ac:dyDescent="0.3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x14ac:dyDescent="0.35">
      <c r="A182" t="s">
        <v>581</v>
      </c>
      <c r="B182" s="2">
        <v>45593</v>
      </c>
      <c r="C182" t="s">
        <v>15</v>
      </c>
      <c r="D182" t="s">
        <v>563</v>
      </c>
      <c r="E182" t="s">
        <v>564</v>
      </c>
      <c r="F182" t="s">
        <v>5</v>
      </c>
      <c r="G182">
        <v>14</v>
      </c>
      <c r="H182" s="32">
        <v>10.050000000000001</v>
      </c>
      <c r="I182">
        <v>0.35</v>
      </c>
      <c r="J182">
        <v>0.5</v>
      </c>
      <c r="K182">
        <v>167.20699999999999</v>
      </c>
      <c r="L182">
        <v>32.5</v>
      </c>
      <c r="M182">
        <v>9.5300000000000011</v>
      </c>
      <c r="N182">
        <v>309.72500000000002</v>
      </c>
      <c r="O182">
        <v>12</v>
      </c>
      <c r="P182">
        <v>13.933916666666667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13.933916666666667</v>
      </c>
    </row>
    <row r="183" spans="1:19" x14ac:dyDescent="0.35">
      <c r="A183" t="s">
        <v>55</v>
      </c>
      <c r="B183" s="2">
        <v>45593</v>
      </c>
      <c r="C183" t="s">
        <v>15</v>
      </c>
      <c r="D183" t="s">
        <v>473</v>
      </c>
      <c r="E183" t="s">
        <v>565</v>
      </c>
      <c r="F183" t="s">
        <v>5</v>
      </c>
      <c r="G183">
        <v>8</v>
      </c>
      <c r="H183" s="32">
        <v>8.9169999999999998</v>
      </c>
      <c r="I183">
        <v>0.433</v>
      </c>
      <c r="J183">
        <v>0.58299999999999996</v>
      </c>
      <c r="K183">
        <v>180.01400000000001</v>
      </c>
      <c r="L183">
        <v>36.770000000000003</v>
      </c>
      <c r="M183">
        <v>8.2309999999999999</v>
      </c>
      <c r="N183">
        <v>302.65387000000004</v>
      </c>
      <c r="O183">
        <v>12</v>
      </c>
      <c r="P183">
        <v>15.001166666666668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15.001166666666668</v>
      </c>
    </row>
    <row r="184" spans="1:19" x14ac:dyDescent="0.35">
      <c r="A184" t="s">
        <v>55</v>
      </c>
      <c r="B184" s="2">
        <v>45593</v>
      </c>
      <c r="C184" t="s">
        <v>31</v>
      </c>
      <c r="D184" t="s">
        <v>360</v>
      </c>
      <c r="E184" t="s">
        <v>41</v>
      </c>
      <c r="F184" t="s">
        <v>19</v>
      </c>
      <c r="G184">
        <v>8</v>
      </c>
      <c r="H184" s="32">
        <v>8.4329999999999998</v>
      </c>
      <c r="I184">
        <v>0.16700000000000001</v>
      </c>
      <c r="J184">
        <v>0.41699999999999998</v>
      </c>
      <c r="K184">
        <v>90.817999999999998</v>
      </c>
      <c r="L184">
        <v>42.02</v>
      </c>
      <c r="M184">
        <v>8.016</v>
      </c>
      <c r="N184">
        <v>336.83232000000004</v>
      </c>
      <c r="O184">
        <v>7</v>
      </c>
      <c r="P184">
        <v>12.974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12.974</v>
      </c>
    </row>
    <row r="185" spans="1:19" x14ac:dyDescent="0.35">
      <c r="A185" t="s">
        <v>698</v>
      </c>
      <c r="B185" s="2">
        <v>45593</v>
      </c>
      <c r="C185" t="s">
        <v>31</v>
      </c>
      <c r="D185" t="s">
        <v>359</v>
      </c>
      <c r="E185" t="s">
        <v>34</v>
      </c>
      <c r="F185" t="s">
        <v>5</v>
      </c>
      <c r="G185">
        <v>13</v>
      </c>
      <c r="H185" s="32">
        <v>10.3</v>
      </c>
      <c r="I185">
        <v>0</v>
      </c>
      <c r="J185">
        <v>0.41699999999999998</v>
      </c>
      <c r="K185">
        <v>138.18600000000001</v>
      </c>
      <c r="L185">
        <v>35</v>
      </c>
      <c r="M185">
        <v>9.8830000000000009</v>
      </c>
      <c r="N185">
        <v>345.90500000000003</v>
      </c>
      <c r="O185">
        <v>12</v>
      </c>
      <c r="P185">
        <v>11.515500000000001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11.515500000000001</v>
      </c>
    </row>
    <row r="186" spans="1:19" x14ac:dyDescent="0.35">
      <c r="A186" t="s">
        <v>55</v>
      </c>
      <c r="B186" s="2">
        <v>45593</v>
      </c>
      <c r="C186" t="s">
        <v>31</v>
      </c>
      <c r="D186" t="s">
        <v>851</v>
      </c>
      <c r="E186" t="s">
        <v>340</v>
      </c>
      <c r="F186" t="s">
        <v>19</v>
      </c>
      <c r="G186">
        <v>9</v>
      </c>
      <c r="H186" s="32">
        <v>8.5830000000000002</v>
      </c>
      <c r="I186">
        <v>0.16700000000000001</v>
      </c>
      <c r="J186">
        <v>0</v>
      </c>
      <c r="K186">
        <v>79.228999999999999</v>
      </c>
      <c r="L186">
        <v>42.02</v>
      </c>
      <c r="M186">
        <v>8.5830000000000002</v>
      </c>
      <c r="N186">
        <v>360.65766000000002</v>
      </c>
      <c r="O186">
        <v>7</v>
      </c>
      <c r="P186">
        <v>11.318428571428571</v>
      </c>
      <c r="Q186" t="s">
        <v>192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11.318428571428571</v>
      </c>
    </row>
    <row r="187" spans="1:19" x14ac:dyDescent="0.35">
      <c r="A187" t="s">
        <v>336</v>
      </c>
      <c r="B187" s="2">
        <v>45593</v>
      </c>
      <c r="C187" t="s">
        <v>31</v>
      </c>
      <c r="D187" t="s">
        <v>357</v>
      </c>
      <c r="E187" t="s">
        <v>355</v>
      </c>
      <c r="F187" t="s">
        <v>5</v>
      </c>
      <c r="G187">
        <v>19</v>
      </c>
      <c r="H187" s="32">
        <v>8.1669999999999998</v>
      </c>
      <c r="I187">
        <v>0.35</v>
      </c>
      <c r="J187">
        <v>0.51700000000000002</v>
      </c>
      <c r="K187">
        <v>119.38800000000001</v>
      </c>
      <c r="L187">
        <v>35</v>
      </c>
      <c r="M187">
        <v>7.63</v>
      </c>
      <c r="N187">
        <v>267.05</v>
      </c>
      <c r="O187">
        <v>12</v>
      </c>
      <c r="P187">
        <v>9.9489999999999998</v>
      </c>
      <c r="Q187" t="s">
        <v>192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9.9489999999999998</v>
      </c>
    </row>
    <row r="188" spans="1:19" x14ac:dyDescent="0.35">
      <c r="A188" t="s">
        <v>55</v>
      </c>
      <c r="B188" s="2">
        <v>45593</v>
      </c>
      <c r="C188" t="s">
        <v>31</v>
      </c>
      <c r="D188" t="s">
        <v>850</v>
      </c>
      <c r="E188" t="s">
        <v>42</v>
      </c>
      <c r="F188" t="s">
        <v>19</v>
      </c>
      <c r="G188">
        <v>9</v>
      </c>
      <c r="H188" s="32">
        <v>9</v>
      </c>
      <c r="I188">
        <v>0.16700000000000001</v>
      </c>
      <c r="J188">
        <v>0.48299999999999998</v>
      </c>
      <c r="K188">
        <v>100.301</v>
      </c>
      <c r="L188">
        <v>42.02</v>
      </c>
      <c r="M188">
        <v>8.5169999999999995</v>
      </c>
      <c r="N188">
        <v>357.88434000000001</v>
      </c>
      <c r="O188">
        <v>7</v>
      </c>
      <c r="P188">
        <v>14.328714285714286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14.328714285714286</v>
      </c>
    </row>
    <row r="189" spans="1:19" x14ac:dyDescent="0.35">
      <c r="A189" t="s">
        <v>333</v>
      </c>
      <c r="B189" s="2">
        <v>45593</v>
      </c>
      <c r="C189" t="s">
        <v>31</v>
      </c>
      <c r="D189" t="s">
        <v>334</v>
      </c>
      <c r="E189" t="s">
        <v>335</v>
      </c>
      <c r="F189" t="s">
        <v>5</v>
      </c>
      <c r="G189">
        <v>12</v>
      </c>
      <c r="H189" s="32">
        <v>9.2669999999999995</v>
      </c>
      <c r="I189">
        <v>0.33300000000000002</v>
      </c>
      <c r="J189">
        <v>0.5</v>
      </c>
      <c r="K189">
        <v>123.044</v>
      </c>
      <c r="L189">
        <v>35</v>
      </c>
      <c r="M189">
        <v>8.7639999999999993</v>
      </c>
      <c r="N189">
        <v>306.73999999999995</v>
      </c>
      <c r="O189">
        <v>12</v>
      </c>
      <c r="P189">
        <v>10.253666666666666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10.253666666666666</v>
      </c>
    </row>
    <row r="190" spans="1:19" x14ac:dyDescent="0.35">
      <c r="A190" t="s">
        <v>333</v>
      </c>
      <c r="B190" s="2">
        <v>45593</v>
      </c>
      <c r="C190" t="s">
        <v>31</v>
      </c>
      <c r="D190" t="s">
        <v>334</v>
      </c>
      <c r="E190" t="s">
        <v>36</v>
      </c>
      <c r="F190" t="s">
        <v>5</v>
      </c>
      <c r="G190">
        <v>16</v>
      </c>
      <c r="H190" s="32">
        <v>9.4169999999999998</v>
      </c>
      <c r="I190">
        <v>0.33300000000000002</v>
      </c>
      <c r="J190">
        <v>1</v>
      </c>
      <c r="K190">
        <v>120.08499999999999</v>
      </c>
      <c r="L190">
        <v>35</v>
      </c>
      <c r="M190">
        <v>8.4139999999999997</v>
      </c>
      <c r="N190">
        <v>294.49</v>
      </c>
      <c r="O190">
        <v>12</v>
      </c>
      <c r="P190">
        <v>10.007083333333332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10.007083333333332</v>
      </c>
    </row>
    <row r="191" spans="1:19" x14ac:dyDescent="0.35">
      <c r="A191" t="s">
        <v>59</v>
      </c>
      <c r="B191" s="2">
        <v>45593</v>
      </c>
      <c r="C191" t="s">
        <v>31</v>
      </c>
      <c r="D191" t="s">
        <v>361</v>
      </c>
      <c r="E191" t="s">
        <v>44</v>
      </c>
      <c r="F191" t="s">
        <v>5</v>
      </c>
      <c r="G191">
        <v>19</v>
      </c>
      <c r="H191" s="32">
        <v>8.2829999999999995</v>
      </c>
      <c r="I191">
        <v>0.58299999999999996</v>
      </c>
      <c r="J191">
        <v>0.53300000000000003</v>
      </c>
      <c r="K191">
        <v>90.960999999999999</v>
      </c>
      <c r="L191">
        <v>40</v>
      </c>
      <c r="M191">
        <v>7.4969999999999999</v>
      </c>
      <c r="N191">
        <v>299.88</v>
      </c>
      <c r="O191">
        <v>12</v>
      </c>
      <c r="P191">
        <v>7.5800833333333335</v>
      </c>
      <c r="Q191" t="s">
        <v>192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7.5800833333333335</v>
      </c>
    </row>
    <row r="192" spans="1:19" x14ac:dyDescent="0.3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x14ac:dyDescent="0.35">
      <c r="A193" t="s">
        <v>406</v>
      </c>
      <c r="B193" s="2">
        <v>45594</v>
      </c>
      <c r="C193" t="s">
        <v>15</v>
      </c>
      <c r="D193" t="s">
        <v>385</v>
      </c>
      <c r="E193" t="s">
        <v>212</v>
      </c>
      <c r="F193" t="s">
        <v>26</v>
      </c>
      <c r="G193">
        <v>8</v>
      </c>
      <c r="H193" s="32">
        <v>10.167</v>
      </c>
      <c r="I193">
        <v>0.183</v>
      </c>
      <c r="J193">
        <v>0.5</v>
      </c>
      <c r="K193">
        <v>145.34399999999999</v>
      </c>
      <c r="L193">
        <v>29</v>
      </c>
      <c r="M193">
        <v>9.6669999999999998</v>
      </c>
      <c r="N193">
        <v>280.34300000000002</v>
      </c>
      <c r="O193">
        <v>19</v>
      </c>
      <c r="P193">
        <v>7.6496842105263152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7.6496842105263152</v>
      </c>
    </row>
    <row r="194" spans="1:19" x14ac:dyDescent="0.35">
      <c r="A194" t="s">
        <v>432</v>
      </c>
      <c r="B194" s="2">
        <v>45594</v>
      </c>
      <c r="C194" t="s">
        <v>15</v>
      </c>
      <c r="D194" t="s">
        <v>398</v>
      </c>
      <c r="E194" t="s">
        <v>27</v>
      </c>
      <c r="F194" t="s">
        <v>26</v>
      </c>
      <c r="G194">
        <v>7</v>
      </c>
      <c r="H194" s="32">
        <v>10.132999999999999</v>
      </c>
      <c r="I194">
        <v>0.35</v>
      </c>
      <c r="J194">
        <v>0.51700000000000002</v>
      </c>
      <c r="K194">
        <v>163.482</v>
      </c>
      <c r="L194">
        <v>29</v>
      </c>
      <c r="M194">
        <v>9.5960000000000001</v>
      </c>
      <c r="N194">
        <v>278.28399999999999</v>
      </c>
      <c r="O194">
        <v>19</v>
      </c>
      <c r="P194">
        <v>8.6043157894736844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8.6043157894736844</v>
      </c>
    </row>
    <row r="195" spans="1:19" x14ac:dyDescent="0.35">
      <c r="A195" t="s">
        <v>392</v>
      </c>
      <c r="B195" s="2">
        <v>45594</v>
      </c>
      <c r="C195" t="s">
        <v>15</v>
      </c>
      <c r="D195" t="s">
        <v>618</v>
      </c>
      <c r="E195" t="s">
        <v>40</v>
      </c>
      <c r="F195" t="s">
        <v>5</v>
      </c>
      <c r="G195">
        <v>10</v>
      </c>
      <c r="H195" s="32">
        <v>10.417</v>
      </c>
      <c r="I195">
        <v>0</v>
      </c>
      <c r="J195">
        <v>0.48299999999999998</v>
      </c>
      <c r="K195">
        <v>152.577</v>
      </c>
      <c r="L195">
        <v>32.5</v>
      </c>
      <c r="M195">
        <v>9.9339999999999993</v>
      </c>
      <c r="N195">
        <v>322.85499999999996</v>
      </c>
      <c r="O195">
        <v>12</v>
      </c>
      <c r="P195">
        <v>12.71475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12.71475</v>
      </c>
    </row>
    <row r="196" spans="1:19" x14ac:dyDescent="0.35">
      <c r="A196" t="s">
        <v>55</v>
      </c>
      <c r="B196" s="2">
        <v>45594</v>
      </c>
      <c r="C196" t="s">
        <v>15</v>
      </c>
      <c r="D196" t="s">
        <v>472</v>
      </c>
      <c r="E196" t="s">
        <v>20</v>
      </c>
      <c r="F196" t="s">
        <v>5</v>
      </c>
      <c r="G196">
        <v>8</v>
      </c>
      <c r="H196" s="32">
        <v>8.6999999999999993</v>
      </c>
      <c r="I196">
        <v>0.217</v>
      </c>
      <c r="J196">
        <v>0.45</v>
      </c>
      <c r="K196">
        <v>89.905000000000001</v>
      </c>
      <c r="L196">
        <v>36.770000000000003</v>
      </c>
      <c r="M196">
        <v>8.25</v>
      </c>
      <c r="N196">
        <v>303.35250000000002</v>
      </c>
      <c r="O196">
        <v>12</v>
      </c>
      <c r="P196">
        <v>7.4920833333333334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7.4920833333333334</v>
      </c>
    </row>
    <row r="197" spans="1:19" x14ac:dyDescent="0.35">
      <c r="A197" t="s">
        <v>55</v>
      </c>
      <c r="B197" s="2">
        <v>45594</v>
      </c>
      <c r="C197" t="s">
        <v>15</v>
      </c>
      <c r="D197" t="s">
        <v>473</v>
      </c>
      <c r="E197" t="s">
        <v>565</v>
      </c>
      <c r="F197" t="s">
        <v>5</v>
      </c>
      <c r="G197">
        <v>6</v>
      </c>
      <c r="H197" s="32">
        <v>8.5329999999999995</v>
      </c>
      <c r="I197">
        <v>0.61699999999999999</v>
      </c>
      <c r="J197">
        <v>0.61699999999999999</v>
      </c>
      <c r="K197">
        <v>104.196</v>
      </c>
      <c r="L197">
        <v>36.770000000000003</v>
      </c>
      <c r="M197">
        <v>7.6289999999999996</v>
      </c>
      <c r="N197">
        <v>280.51832999999999</v>
      </c>
      <c r="O197">
        <v>12</v>
      </c>
      <c r="P197">
        <v>8.6829999999999998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8.6829999999999998</v>
      </c>
    </row>
    <row r="198" spans="1:19" x14ac:dyDescent="0.35">
      <c r="A198" t="s">
        <v>55</v>
      </c>
      <c r="B198" s="2">
        <v>45594</v>
      </c>
      <c r="C198" t="s">
        <v>15</v>
      </c>
      <c r="D198" t="s">
        <v>562</v>
      </c>
      <c r="E198" t="s">
        <v>21</v>
      </c>
      <c r="F198" t="s">
        <v>5</v>
      </c>
      <c r="G198">
        <v>7</v>
      </c>
      <c r="H198" s="32">
        <v>8.9169999999999998</v>
      </c>
      <c r="I198">
        <v>0.55000000000000004</v>
      </c>
      <c r="J198">
        <v>0.53300000000000003</v>
      </c>
      <c r="K198">
        <v>125.873</v>
      </c>
      <c r="L198">
        <v>36.770000000000003</v>
      </c>
      <c r="M198">
        <v>8.1639999999999997</v>
      </c>
      <c r="N198">
        <v>300.19028000000003</v>
      </c>
      <c r="O198">
        <v>12</v>
      </c>
      <c r="P198">
        <v>10.489416666666667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10.489416666666667</v>
      </c>
    </row>
    <row r="199" spans="1:19" x14ac:dyDescent="0.35">
      <c r="A199" t="s">
        <v>390</v>
      </c>
      <c r="B199" s="2">
        <v>45594</v>
      </c>
      <c r="C199" t="s">
        <v>15</v>
      </c>
      <c r="D199" t="s">
        <v>369</v>
      </c>
      <c r="E199" t="s">
        <v>17</v>
      </c>
      <c r="F199" t="s">
        <v>5</v>
      </c>
      <c r="G199">
        <v>12</v>
      </c>
      <c r="H199" s="32">
        <v>11.032999999999999</v>
      </c>
      <c r="I199">
        <v>0.33300000000000002</v>
      </c>
      <c r="J199">
        <v>0.5</v>
      </c>
      <c r="K199">
        <v>150.21100000000001</v>
      </c>
      <c r="L199">
        <v>32.5</v>
      </c>
      <c r="M199">
        <v>10.53</v>
      </c>
      <c r="N199">
        <v>342.22499999999997</v>
      </c>
      <c r="O199">
        <v>12</v>
      </c>
      <c r="P199">
        <v>12.517583333333334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12.517583333333334</v>
      </c>
    </row>
    <row r="200" spans="1:19" x14ac:dyDescent="0.35">
      <c r="A200" t="s">
        <v>470</v>
      </c>
      <c r="B200" s="2">
        <v>45594</v>
      </c>
      <c r="C200" t="s">
        <v>15</v>
      </c>
      <c r="D200" t="s">
        <v>491</v>
      </c>
      <c r="E200" t="s">
        <v>28</v>
      </c>
      <c r="F200" t="s">
        <v>5</v>
      </c>
      <c r="G200">
        <v>9</v>
      </c>
      <c r="H200" s="32">
        <v>10.382999999999999</v>
      </c>
      <c r="I200">
        <v>0</v>
      </c>
      <c r="J200">
        <v>0.5</v>
      </c>
      <c r="K200">
        <v>117.863</v>
      </c>
      <c r="L200">
        <v>32.5</v>
      </c>
      <c r="M200">
        <v>9.8829999999999991</v>
      </c>
      <c r="N200">
        <v>321.19749999999999</v>
      </c>
      <c r="O200">
        <v>12</v>
      </c>
      <c r="P200">
        <v>9.8219166666666666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9.8219166666666666</v>
      </c>
    </row>
    <row r="201" spans="1:19" x14ac:dyDescent="0.35">
      <c r="A201" t="s">
        <v>56</v>
      </c>
      <c r="B201" s="2">
        <v>45594</v>
      </c>
      <c r="C201" t="s">
        <v>15</v>
      </c>
      <c r="D201" t="s">
        <v>285</v>
      </c>
      <c r="E201" t="s">
        <v>346</v>
      </c>
      <c r="F201" t="s">
        <v>5</v>
      </c>
      <c r="G201">
        <v>7</v>
      </c>
      <c r="H201" s="32">
        <v>9.4830000000000005</v>
      </c>
      <c r="I201">
        <v>0.16700000000000001</v>
      </c>
      <c r="J201">
        <v>0.35</v>
      </c>
      <c r="K201">
        <v>173.96299999999999</v>
      </c>
      <c r="L201">
        <v>32.5</v>
      </c>
      <c r="M201">
        <v>9.1330000000000009</v>
      </c>
      <c r="N201">
        <v>296.82250000000005</v>
      </c>
      <c r="O201">
        <v>12</v>
      </c>
      <c r="P201">
        <v>14.496916666666666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14.496916666666666</v>
      </c>
    </row>
    <row r="202" spans="1:19" x14ac:dyDescent="0.35">
      <c r="A202" t="s">
        <v>60</v>
      </c>
      <c r="B202" s="2">
        <v>45594</v>
      </c>
      <c r="C202" t="s">
        <v>15</v>
      </c>
      <c r="D202" t="s">
        <v>561</v>
      </c>
      <c r="E202" t="s">
        <v>23</v>
      </c>
      <c r="F202" t="s">
        <v>5</v>
      </c>
      <c r="G202">
        <v>10</v>
      </c>
      <c r="H202" s="32">
        <v>10.199999999999999</v>
      </c>
      <c r="I202">
        <v>0</v>
      </c>
      <c r="J202">
        <v>0.3</v>
      </c>
      <c r="K202">
        <v>181.33099999999999</v>
      </c>
      <c r="L202">
        <v>32.5</v>
      </c>
      <c r="M202">
        <v>9.8999999999999986</v>
      </c>
      <c r="N202">
        <v>321.74999999999994</v>
      </c>
      <c r="O202">
        <v>12</v>
      </c>
      <c r="P202">
        <v>15.110916666666666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15.110916666666666</v>
      </c>
    </row>
    <row r="203" spans="1:19" x14ac:dyDescent="0.35">
      <c r="A203" t="s">
        <v>582</v>
      </c>
      <c r="B203" s="2">
        <v>45594</v>
      </c>
      <c r="C203" t="s">
        <v>15</v>
      </c>
      <c r="D203" t="s">
        <v>542</v>
      </c>
      <c r="E203" t="s">
        <v>29</v>
      </c>
      <c r="F203" t="s">
        <v>26</v>
      </c>
      <c r="G203">
        <v>5</v>
      </c>
      <c r="H203" s="32">
        <v>10.050000000000001</v>
      </c>
      <c r="I203">
        <v>0.36699999999999999</v>
      </c>
      <c r="J203">
        <v>0.6</v>
      </c>
      <c r="K203">
        <v>181.864</v>
      </c>
      <c r="L203">
        <v>29</v>
      </c>
      <c r="M203">
        <v>9.4130000000000003</v>
      </c>
      <c r="N203">
        <v>272.97700000000003</v>
      </c>
      <c r="O203">
        <v>19</v>
      </c>
      <c r="P203">
        <v>9.5717894736842108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9.5717894736842108</v>
      </c>
    </row>
    <row r="204" spans="1:19" x14ac:dyDescent="0.35">
      <c r="A204" t="s">
        <v>461</v>
      </c>
      <c r="B204" s="2">
        <v>45594</v>
      </c>
      <c r="C204" t="s">
        <v>15</v>
      </c>
      <c r="D204" t="s">
        <v>421</v>
      </c>
      <c r="E204" t="s">
        <v>290</v>
      </c>
      <c r="F204" t="s">
        <v>5</v>
      </c>
      <c r="G204">
        <v>10</v>
      </c>
      <c r="H204" s="32">
        <v>11.333</v>
      </c>
      <c r="I204">
        <v>0.16700000000000001</v>
      </c>
      <c r="J204">
        <v>0.5</v>
      </c>
      <c r="K204">
        <v>271.916</v>
      </c>
      <c r="L204">
        <v>32.5</v>
      </c>
      <c r="M204">
        <v>10.833</v>
      </c>
      <c r="N204">
        <v>352.07249999999999</v>
      </c>
      <c r="O204">
        <v>12</v>
      </c>
      <c r="P204">
        <v>22.659666666666666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22.659666666666666</v>
      </c>
    </row>
    <row r="205" spans="1:19" x14ac:dyDescent="0.35">
      <c r="A205" t="s">
        <v>55</v>
      </c>
      <c r="B205" s="2">
        <v>45594</v>
      </c>
      <c r="C205" t="s">
        <v>15</v>
      </c>
      <c r="D205" t="s">
        <v>308</v>
      </c>
      <c r="E205" t="s">
        <v>18</v>
      </c>
      <c r="F205" t="s">
        <v>19</v>
      </c>
      <c r="G205">
        <v>7</v>
      </c>
      <c r="H205" s="32">
        <v>9.5830000000000002</v>
      </c>
      <c r="I205">
        <v>0.56699999999999995</v>
      </c>
      <c r="J205">
        <v>0.53300000000000003</v>
      </c>
      <c r="K205">
        <v>205.86799999999999</v>
      </c>
      <c r="L205">
        <v>42.02</v>
      </c>
      <c r="M205">
        <v>8.8130000000000006</v>
      </c>
      <c r="N205">
        <v>370.32226000000003</v>
      </c>
      <c r="O205">
        <v>7</v>
      </c>
      <c r="P205">
        <v>29.409714285714283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29.409714285714283</v>
      </c>
    </row>
    <row r="206" spans="1:19" x14ac:dyDescent="0.35">
      <c r="A206" t="s">
        <v>370</v>
      </c>
      <c r="B206" s="2">
        <v>45594</v>
      </c>
      <c r="C206" t="s">
        <v>15</v>
      </c>
      <c r="D206" t="s">
        <v>353</v>
      </c>
      <c r="E206" t="s">
        <v>217</v>
      </c>
      <c r="F206" t="s">
        <v>5</v>
      </c>
      <c r="G206">
        <v>8</v>
      </c>
      <c r="H206" s="32">
        <v>10.083</v>
      </c>
      <c r="I206">
        <v>0</v>
      </c>
      <c r="J206">
        <v>0</v>
      </c>
      <c r="K206">
        <v>178.53399999999999</v>
      </c>
      <c r="L206">
        <v>32.5</v>
      </c>
      <c r="M206">
        <v>10.083</v>
      </c>
      <c r="N206">
        <v>327.69749999999999</v>
      </c>
      <c r="O206">
        <v>12</v>
      </c>
      <c r="P206">
        <v>14.877833333333333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14.877833333333333</v>
      </c>
    </row>
    <row r="207" spans="1:19" x14ac:dyDescent="0.35">
      <c r="A207" t="s">
        <v>55</v>
      </c>
      <c r="B207" s="2">
        <v>45594</v>
      </c>
      <c r="C207" t="s">
        <v>15</v>
      </c>
      <c r="D207" t="s">
        <v>342</v>
      </c>
      <c r="E207" t="s">
        <v>306</v>
      </c>
      <c r="F207" t="s">
        <v>5</v>
      </c>
      <c r="G207">
        <v>6</v>
      </c>
      <c r="H207" s="32">
        <v>8.0670000000000002</v>
      </c>
      <c r="I207">
        <v>0</v>
      </c>
      <c r="J207">
        <v>0.48299999999999998</v>
      </c>
      <c r="K207">
        <v>155.023</v>
      </c>
      <c r="L207">
        <v>36.770000000000003</v>
      </c>
      <c r="M207">
        <v>7.5840000000000005</v>
      </c>
      <c r="N207">
        <v>278.86368000000004</v>
      </c>
      <c r="O207">
        <v>12</v>
      </c>
      <c r="P207">
        <v>12.918583333333332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12.918583333333332</v>
      </c>
    </row>
    <row r="208" spans="1:19" x14ac:dyDescent="0.35">
      <c r="A208" t="s">
        <v>581</v>
      </c>
      <c r="B208" s="2">
        <v>45594</v>
      </c>
      <c r="C208" t="s">
        <v>15</v>
      </c>
      <c r="D208" t="s">
        <v>563</v>
      </c>
      <c r="E208" t="s">
        <v>564</v>
      </c>
      <c r="F208" t="s">
        <v>5</v>
      </c>
      <c r="G208">
        <v>10</v>
      </c>
      <c r="H208" s="32">
        <v>10.1</v>
      </c>
      <c r="I208">
        <v>0.35</v>
      </c>
      <c r="J208">
        <v>0.5</v>
      </c>
      <c r="K208">
        <v>234.23</v>
      </c>
      <c r="L208">
        <v>32.5</v>
      </c>
      <c r="M208">
        <v>9.58</v>
      </c>
      <c r="N208">
        <v>311.35000000000002</v>
      </c>
      <c r="O208">
        <v>12</v>
      </c>
      <c r="P208">
        <v>19.519166666666667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19.519166666666667</v>
      </c>
    </row>
    <row r="209" spans="1:19" x14ac:dyDescent="0.35">
      <c r="A209" t="s">
        <v>392</v>
      </c>
      <c r="B209" s="2">
        <v>45594</v>
      </c>
      <c r="C209" t="s">
        <v>15</v>
      </c>
      <c r="D209" t="s">
        <v>368</v>
      </c>
      <c r="E209" t="s">
        <v>38</v>
      </c>
      <c r="F209" t="s">
        <v>26</v>
      </c>
      <c r="G209">
        <v>11</v>
      </c>
      <c r="H209" s="32">
        <v>10.467000000000001</v>
      </c>
      <c r="I209">
        <v>0</v>
      </c>
      <c r="J209">
        <v>0.5</v>
      </c>
      <c r="K209">
        <v>170.697</v>
      </c>
      <c r="L209">
        <v>29</v>
      </c>
      <c r="M209">
        <v>9.9670000000000005</v>
      </c>
      <c r="N209">
        <v>289.04300000000001</v>
      </c>
      <c r="O209">
        <v>19</v>
      </c>
      <c r="P209">
        <v>8.9840526315789475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8.9840526315789475</v>
      </c>
    </row>
    <row r="210" spans="1:19" x14ac:dyDescent="0.35">
      <c r="A210" t="s">
        <v>444</v>
      </c>
      <c r="B210" s="2">
        <v>45594</v>
      </c>
      <c r="C210" t="s">
        <v>15</v>
      </c>
      <c r="D210" t="s">
        <v>415</v>
      </c>
      <c r="E210" t="s">
        <v>354</v>
      </c>
      <c r="F210" t="s">
        <v>5</v>
      </c>
      <c r="G210">
        <v>9</v>
      </c>
      <c r="H210" s="32">
        <v>11.167</v>
      </c>
      <c r="I210">
        <v>0.33300000000000002</v>
      </c>
      <c r="J210">
        <v>0.51700000000000002</v>
      </c>
      <c r="K210">
        <v>141.642</v>
      </c>
      <c r="L210">
        <v>32.5</v>
      </c>
      <c r="M210">
        <v>10.647</v>
      </c>
      <c r="N210">
        <v>346.02750000000003</v>
      </c>
      <c r="O210">
        <v>12</v>
      </c>
      <c r="P210">
        <v>11.8035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11.8035</v>
      </c>
    </row>
    <row r="211" spans="1:19" x14ac:dyDescent="0.35">
      <c r="A211" t="s">
        <v>56</v>
      </c>
      <c r="B211" s="2">
        <v>45594</v>
      </c>
      <c r="C211" t="s">
        <v>15</v>
      </c>
      <c r="D211" t="s">
        <v>286</v>
      </c>
      <c r="E211" t="s">
        <v>345</v>
      </c>
      <c r="F211" t="s">
        <v>5</v>
      </c>
      <c r="G211">
        <v>8</v>
      </c>
      <c r="H211" s="32">
        <v>8.0830000000000002</v>
      </c>
      <c r="I211">
        <v>0</v>
      </c>
      <c r="J211">
        <v>0</v>
      </c>
      <c r="K211">
        <v>140.69800000000001</v>
      </c>
      <c r="L211">
        <v>32.5</v>
      </c>
      <c r="M211">
        <v>8.0830000000000002</v>
      </c>
      <c r="N211">
        <v>262.69749999999999</v>
      </c>
      <c r="O211">
        <v>12</v>
      </c>
      <c r="P211">
        <v>11.724833333333335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11.724833333333335</v>
      </c>
    </row>
    <row r="212" spans="1:19" x14ac:dyDescent="0.35">
      <c r="A212" t="s">
        <v>333</v>
      </c>
      <c r="B212" s="2">
        <v>45594</v>
      </c>
      <c r="C212" t="s">
        <v>31</v>
      </c>
      <c r="D212" t="s">
        <v>334</v>
      </c>
      <c r="E212" t="s">
        <v>335</v>
      </c>
      <c r="F212" t="s">
        <v>5</v>
      </c>
      <c r="G212">
        <v>12</v>
      </c>
      <c r="H212" s="32">
        <v>9.1829999999999998</v>
      </c>
      <c r="I212">
        <v>0.16700000000000001</v>
      </c>
      <c r="J212">
        <v>0.5</v>
      </c>
      <c r="K212">
        <v>92.7</v>
      </c>
      <c r="L212">
        <v>35</v>
      </c>
      <c r="M212">
        <v>8.6829999999999998</v>
      </c>
      <c r="N212">
        <v>303.90499999999997</v>
      </c>
      <c r="O212">
        <v>12</v>
      </c>
      <c r="P212">
        <v>7.7250000000000005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7.7250000000000005</v>
      </c>
    </row>
    <row r="213" spans="1:19" x14ac:dyDescent="0.35">
      <c r="A213" t="s">
        <v>698</v>
      </c>
      <c r="B213" s="2">
        <v>45594</v>
      </c>
      <c r="C213" t="s">
        <v>31</v>
      </c>
      <c r="D213" t="s">
        <v>359</v>
      </c>
      <c r="E213" t="s">
        <v>34</v>
      </c>
      <c r="F213" t="s">
        <v>5</v>
      </c>
      <c r="G213">
        <v>11</v>
      </c>
      <c r="H213" s="32">
        <v>10.15</v>
      </c>
      <c r="I213">
        <v>0</v>
      </c>
      <c r="J213">
        <v>0.5</v>
      </c>
      <c r="K213">
        <v>129.572</v>
      </c>
      <c r="L213">
        <v>35</v>
      </c>
      <c r="M213">
        <v>9.65</v>
      </c>
      <c r="N213">
        <v>337.75</v>
      </c>
      <c r="O213">
        <v>12</v>
      </c>
      <c r="P213">
        <v>10.797666666666666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10.797666666666666</v>
      </c>
    </row>
    <row r="214" spans="1:19" x14ac:dyDescent="0.35">
      <c r="A214" t="s">
        <v>333</v>
      </c>
      <c r="B214" s="2">
        <v>45594</v>
      </c>
      <c r="C214" t="s">
        <v>31</v>
      </c>
      <c r="D214" t="s">
        <v>334</v>
      </c>
      <c r="E214" t="s">
        <v>36</v>
      </c>
      <c r="F214" t="s">
        <v>5</v>
      </c>
      <c r="G214">
        <v>14</v>
      </c>
      <c r="H214" s="32">
        <v>8.9169999999999998</v>
      </c>
      <c r="I214">
        <v>0.33300000000000002</v>
      </c>
      <c r="J214">
        <v>1</v>
      </c>
      <c r="K214">
        <v>103.345</v>
      </c>
      <c r="L214">
        <v>35</v>
      </c>
      <c r="M214">
        <v>7.9139999999999997</v>
      </c>
      <c r="N214">
        <v>276.99</v>
      </c>
      <c r="O214">
        <v>12</v>
      </c>
      <c r="P214">
        <v>8.6120833333333326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8.6120833333333326</v>
      </c>
    </row>
    <row r="215" spans="1:19" x14ac:dyDescent="0.35">
      <c r="A215" t="s">
        <v>55</v>
      </c>
      <c r="B215" s="2">
        <v>45594</v>
      </c>
      <c r="C215" t="s">
        <v>31</v>
      </c>
      <c r="D215" t="s">
        <v>360</v>
      </c>
      <c r="E215" t="s">
        <v>41</v>
      </c>
      <c r="F215" t="s">
        <v>19</v>
      </c>
      <c r="G215">
        <v>7</v>
      </c>
      <c r="H215" s="32">
        <v>8.5670000000000002</v>
      </c>
      <c r="I215">
        <v>0.28299999999999997</v>
      </c>
      <c r="J215">
        <v>0.48299999999999998</v>
      </c>
      <c r="K215">
        <v>67.91</v>
      </c>
      <c r="L215">
        <v>42.02</v>
      </c>
      <c r="M215">
        <v>8.0839999999999996</v>
      </c>
      <c r="N215">
        <v>339.68968000000001</v>
      </c>
      <c r="O215">
        <v>7</v>
      </c>
      <c r="P215">
        <v>9.7014285714285702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9.7014285714285702</v>
      </c>
    </row>
    <row r="216" spans="1:19" x14ac:dyDescent="0.35">
      <c r="A216" t="s">
        <v>734</v>
      </c>
      <c r="B216" s="2">
        <v>45594</v>
      </c>
      <c r="C216" t="s">
        <v>31</v>
      </c>
      <c r="D216" t="s">
        <v>358</v>
      </c>
      <c r="E216" t="s">
        <v>35</v>
      </c>
      <c r="F216" t="s">
        <v>5</v>
      </c>
      <c r="G216">
        <v>18</v>
      </c>
      <c r="H216" s="32">
        <v>10.199999999999999</v>
      </c>
      <c r="I216">
        <v>0.26700000000000002</v>
      </c>
      <c r="J216">
        <v>0.5</v>
      </c>
      <c r="K216">
        <v>127.857</v>
      </c>
      <c r="L216">
        <v>35</v>
      </c>
      <c r="M216">
        <v>9.6999999999999993</v>
      </c>
      <c r="N216">
        <v>339.5</v>
      </c>
      <c r="O216">
        <v>12</v>
      </c>
      <c r="P216">
        <v>10.65475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10.65475</v>
      </c>
    </row>
    <row r="217" spans="1:19" x14ac:dyDescent="0.35">
      <c r="A217" t="s">
        <v>55</v>
      </c>
      <c r="B217" s="2">
        <v>45594</v>
      </c>
      <c r="C217" t="s">
        <v>31</v>
      </c>
      <c r="D217" t="s">
        <v>850</v>
      </c>
      <c r="E217" t="s">
        <v>42</v>
      </c>
      <c r="F217" t="s">
        <v>19</v>
      </c>
      <c r="G217">
        <v>9</v>
      </c>
      <c r="H217" s="32">
        <v>9.1</v>
      </c>
      <c r="I217">
        <v>0.15</v>
      </c>
      <c r="J217">
        <v>0.5</v>
      </c>
      <c r="K217">
        <v>110.236</v>
      </c>
      <c r="L217">
        <v>42.02</v>
      </c>
      <c r="M217">
        <v>8.6</v>
      </c>
      <c r="N217">
        <v>361.37200000000001</v>
      </c>
      <c r="O217">
        <v>7</v>
      </c>
      <c r="P217">
        <v>15.748000000000001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15.748000000000001</v>
      </c>
    </row>
    <row r="218" spans="1:19" x14ac:dyDescent="0.35">
      <c r="A218" t="s">
        <v>55</v>
      </c>
      <c r="B218" s="2">
        <v>45594</v>
      </c>
      <c r="C218" t="s">
        <v>31</v>
      </c>
      <c r="D218" t="s">
        <v>431</v>
      </c>
      <c r="E218" t="s">
        <v>341</v>
      </c>
      <c r="F218" t="s">
        <v>19</v>
      </c>
      <c r="G218">
        <v>11</v>
      </c>
      <c r="H218" s="32">
        <v>9</v>
      </c>
      <c r="I218">
        <v>0.55000000000000004</v>
      </c>
      <c r="J218">
        <v>0.73299999999999998</v>
      </c>
      <c r="K218">
        <v>98.043000000000006</v>
      </c>
      <c r="L218">
        <v>42.02</v>
      </c>
      <c r="M218">
        <v>8.0470000000000006</v>
      </c>
      <c r="N218">
        <v>338.13494000000003</v>
      </c>
      <c r="O218">
        <v>7</v>
      </c>
      <c r="P218">
        <v>14.006142857142859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14.006142857142859</v>
      </c>
    </row>
    <row r="219" spans="1:19" x14ac:dyDescent="0.35">
      <c r="A219" t="s">
        <v>336</v>
      </c>
      <c r="B219" s="2">
        <v>45594</v>
      </c>
      <c r="C219" t="s">
        <v>31</v>
      </c>
      <c r="D219" t="s">
        <v>357</v>
      </c>
      <c r="E219" t="s">
        <v>355</v>
      </c>
      <c r="F219" t="s">
        <v>5</v>
      </c>
      <c r="G219">
        <v>20</v>
      </c>
      <c r="H219" s="32">
        <v>8.4830000000000005</v>
      </c>
      <c r="I219">
        <v>0.36699999999999999</v>
      </c>
      <c r="J219">
        <v>0.51700000000000002</v>
      </c>
      <c r="K219">
        <v>146.76300000000001</v>
      </c>
      <c r="L219">
        <v>35</v>
      </c>
      <c r="M219">
        <v>7.9290000000000003</v>
      </c>
      <c r="N219">
        <v>277.51499999999999</v>
      </c>
      <c r="O219">
        <v>12</v>
      </c>
      <c r="P219">
        <v>12.23025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12.23025</v>
      </c>
    </row>
    <row r="220" spans="1:19" x14ac:dyDescent="0.35">
      <c r="A220" t="s">
        <v>59</v>
      </c>
      <c r="B220" s="2">
        <v>45594</v>
      </c>
      <c r="C220" t="s">
        <v>31</v>
      </c>
      <c r="D220" t="s">
        <v>361</v>
      </c>
      <c r="E220" t="s">
        <v>44</v>
      </c>
      <c r="F220" t="s">
        <v>5</v>
      </c>
      <c r="G220">
        <v>20</v>
      </c>
      <c r="H220" s="32">
        <v>8.3330000000000002</v>
      </c>
      <c r="I220">
        <v>0.45</v>
      </c>
      <c r="J220">
        <v>0.35</v>
      </c>
      <c r="K220">
        <v>87.372</v>
      </c>
      <c r="L220">
        <v>40</v>
      </c>
      <c r="M220">
        <v>7.8630000000000004</v>
      </c>
      <c r="N220">
        <v>314.52000000000004</v>
      </c>
      <c r="O220">
        <v>12</v>
      </c>
      <c r="P220">
        <v>7.2809999999999997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7.2809999999999997</v>
      </c>
    </row>
    <row r="221" spans="1:19" x14ac:dyDescent="0.35">
      <c r="A221" t="s">
        <v>390</v>
      </c>
      <c r="B221" s="2">
        <v>45595</v>
      </c>
      <c r="C221" t="s">
        <v>15</v>
      </c>
      <c r="D221" t="s">
        <v>369</v>
      </c>
      <c r="E221" t="s">
        <v>17</v>
      </c>
      <c r="F221" t="s">
        <v>5</v>
      </c>
      <c r="G221">
        <v>13</v>
      </c>
      <c r="H221" s="32">
        <v>10.75</v>
      </c>
      <c r="I221">
        <v>0.317</v>
      </c>
      <c r="J221">
        <v>0.5</v>
      </c>
      <c r="K221">
        <v>198.292</v>
      </c>
      <c r="L221">
        <v>32.5</v>
      </c>
      <c r="M221">
        <v>10.25</v>
      </c>
      <c r="N221">
        <v>333.125</v>
      </c>
      <c r="O221">
        <v>12</v>
      </c>
      <c r="P221">
        <v>16.524333333333335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16.524333333333335</v>
      </c>
    </row>
    <row r="222" spans="1:19" x14ac:dyDescent="0.35">
      <c r="A222" t="s">
        <v>461</v>
      </c>
      <c r="B222" s="2">
        <v>45595</v>
      </c>
      <c r="C222" t="s">
        <v>15</v>
      </c>
      <c r="D222" t="s">
        <v>421</v>
      </c>
      <c r="E222" t="s">
        <v>290</v>
      </c>
      <c r="F222" t="s">
        <v>5</v>
      </c>
      <c r="G222">
        <v>5</v>
      </c>
      <c r="H222" s="32">
        <v>11.167</v>
      </c>
      <c r="I222">
        <v>0.16700000000000001</v>
      </c>
      <c r="J222">
        <v>0.48299999999999998</v>
      </c>
      <c r="K222">
        <v>236.50899999999999</v>
      </c>
      <c r="L222">
        <v>32.5</v>
      </c>
      <c r="M222">
        <v>10.683999999999999</v>
      </c>
      <c r="N222">
        <v>347.22999999999996</v>
      </c>
      <c r="O222">
        <v>12</v>
      </c>
      <c r="P222">
        <v>19.709083333333332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19.709083333333332</v>
      </c>
    </row>
    <row r="223" spans="1:19" x14ac:dyDescent="0.3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x14ac:dyDescent="0.35">
      <c r="A224" t="s">
        <v>55</v>
      </c>
      <c r="B224" s="2">
        <v>45595</v>
      </c>
      <c r="C224" t="s">
        <v>15</v>
      </c>
      <c r="D224" t="s">
        <v>473</v>
      </c>
      <c r="E224" t="s">
        <v>565</v>
      </c>
      <c r="F224" t="s">
        <v>5</v>
      </c>
      <c r="G224">
        <v>6</v>
      </c>
      <c r="H224" s="32">
        <v>8.6829999999999998</v>
      </c>
      <c r="I224">
        <v>0.2</v>
      </c>
      <c r="J224">
        <v>0.51700000000000002</v>
      </c>
      <c r="K224">
        <v>179.245</v>
      </c>
      <c r="L224">
        <v>36.770000000000003</v>
      </c>
      <c r="M224">
        <v>8.1660000000000004</v>
      </c>
      <c r="N224">
        <v>300.26382000000007</v>
      </c>
      <c r="O224">
        <v>12</v>
      </c>
      <c r="P224">
        <v>14.937083333333334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14.937083333333334</v>
      </c>
    </row>
    <row r="225" spans="1:19" x14ac:dyDescent="0.35">
      <c r="A225" t="s">
        <v>60</v>
      </c>
      <c r="B225" s="2">
        <v>45595</v>
      </c>
      <c r="C225" t="s">
        <v>15</v>
      </c>
      <c r="D225" t="s">
        <v>561</v>
      </c>
      <c r="E225" t="s">
        <v>23</v>
      </c>
      <c r="F225" t="s">
        <v>5</v>
      </c>
      <c r="G225">
        <v>10</v>
      </c>
      <c r="H225" s="32">
        <v>10.233000000000001</v>
      </c>
      <c r="I225">
        <v>0.23300000000000001</v>
      </c>
      <c r="J225">
        <v>0</v>
      </c>
      <c r="K225">
        <v>192.428</v>
      </c>
      <c r="L225">
        <v>32.5</v>
      </c>
      <c r="M225">
        <v>10.233000000000001</v>
      </c>
      <c r="N225">
        <v>332.57249999999999</v>
      </c>
      <c r="O225">
        <v>12</v>
      </c>
      <c r="P225">
        <v>16.035666666666668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16.035666666666668</v>
      </c>
    </row>
    <row r="226" spans="1:19" x14ac:dyDescent="0.35">
      <c r="A226" t="s">
        <v>470</v>
      </c>
      <c r="B226" s="2">
        <v>45595</v>
      </c>
      <c r="C226" t="s">
        <v>15</v>
      </c>
      <c r="D226" t="s">
        <v>491</v>
      </c>
      <c r="E226" t="s">
        <v>28</v>
      </c>
      <c r="F226" t="s">
        <v>5</v>
      </c>
      <c r="G226">
        <v>8</v>
      </c>
      <c r="H226" s="32">
        <v>10.4</v>
      </c>
      <c r="I226">
        <v>0</v>
      </c>
      <c r="J226">
        <v>0.5</v>
      </c>
      <c r="K226">
        <v>145.56899999999999</v>
      </c>
      <c r="L226">
        <v>32.5</v>
      </c>
      <c r="M226">
        <v>9.9</v>
      </c>
      <c r="N226">
        <v>321.75</v>
      </c>
      <c r="O226">
        <v>12</v>
      </c>
      <c r="P226">
        <v>12.130749999999999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12.130749999999999</v>
      </c>
    </row>
    <row r="227" spans="1:19" x14ac:dyDescent="0.35">
      <c r="A227" t="s">
        <v>331</v>
      </c>
      <c r="B227" s="2">
        <v>45595</v>
      </c>
      <c r="C227" t="s">
        <v>15</v>
      </c>
      <c r="D227" t="s">
        <v>284</v>
      </c>
      <c r="E227" t="s">
        <v>213</v>
      </c>
      <c r="F227" t="s">
        <v>5</v>
      </c>
      <c r="G227">
        <v>8</v>
      </c>
      <c r="H227" s="32">
        <v>10.467000000000001</v>
      </c>
      <c r="I227">
        <v>0.33300000000000002</v>
      </c>
      <c r="J227">
        <v>0.41699999999999998</v>
      </c>
      <c r="K227">
        <v>192.983</v>
      </c>
      <c r="L227">
        <v>32.5</v>
      </c>
      <c r="M227">
        <v>10.047000000000001</v>
      </c>
      <c r="N227">
        <v>326.52750000000003</v>
      </c>
      <c r="O227">
        <v>12</v>
      </c>
      <c r="P227">
        <v>16.081916666666668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16.081916666666668</v>
      </c>
    </row>
    <row r="228" spans="1:19" x14ac:dyDescent="0.35">
      <c r="A228" t="s">
        <v>432</v>
      </c>
      <c r="B228" s="2">
        <v>45595</v>
      </c>
      <c r="C228" t="s">
        <v>15</v>
      </c>
      <c r="D228" t="s">
        <v>398</v>
      </c>
      <c r="E228" t="s">
        <v>27</v>
      </c>
      <c r="F228" t="s">
        <v>26</v>
      </c>
      <c r="G228">
        <v>9</v>
      </c>
      <c r="H228" s="32">
        <v>10.233000000000001</v>
      </c>
      <c r="I228">
        <v>0.4</v>
      </c>
      <c r="J228">
        <v>0.5</v>
      </c>
      <c r="K228">
        <v>116.354</v>
      </c>
      <c r="L228">
        <v>29</v>
      </c>
      <c r="M228">
        <v>9.6630000000000003</v>
      </c>
      <c r="N228">
        <v>280.22700000000003</v>
      </c>
      <c r="O228">
        <v>19</v>
      </c>
      <c r="P228">
        <v>6.1238947368421055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6.1238947368421055</v>
      </c>
    </row>
    <row r="229" spans="1:19" x14ac:dyDescent="0.35">
      <c r="A229" t="s">
        <v>581</v>
      </c>
      <c r="B229" s="2">
        <v>45595</v>
      </c>
      <c r="C229" t="s">
        <v>15</v>
      </c>
      <c r="D229" t="s">
        <v>563</v>
      </c>
      <c r="E229" t="s">
        <v>564</v>
      </c>
      <c r="F229" t="s">
        <v>5</v>
      </c>
      <c r="G229">
        <v>8</v>
      </c>
      <c r="H229" s="32">
        <v>9.1329999999999991</v>
      </c>
      <c r="I229">
        <v>0.16700000000000001</v>
      </c>
      <c r="J229">
        <v>0.5</v>
      </c>
      <c r="K229">
        <v>132.23699999999999</v>
      </c>
      <c r="L229">
        <v>32.5</v>
      </c>
      <c r="M229">
        <v>8.6329999999999991</v>
      </c>
      <c r="N229">
        <v>280.57249999999999</v>
      </c>
      <c r="O229">
        <v>12</v>
      </c>
      <c r="P229">
        <v>11.01975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11.01975</v>
      </c>
    </row>
    <row r="230" spans="1:19" x14ac:dyDescent="0.35">
      <c r="A230" t="s">
        <v>370</v>
      </c>
      <c r="B230" s="2">
        <v>45595</v>
      </c>
      <c r="C230" t="s">
        <v>15</v>
      </c>
      <c r="D230" t="s">
        <v>353</v>
      </c>
      <c r="E230" t="s">
        <v>217</v>
      </c>
      <c r="F230" t="s">
        <v>5</v>
      </c>
      <c r="G230">
        <v>7</v>
      </c>
      <c r="H230" s="32">
        <v>10.016999999999999</v>
      </c>
      <c r="I230">
        <v>1.7000000000000001E-2</v>
      </c>
      <c r="J230">
        <v>0</v>
      </c>
      <c r="K230">
        <v>150.61699999999999</v>
      </c>
      <c r="L230">
        <v>32.5</v>
      </c>
      <c r="M230">
        <v>10.016999999999999</v>
      </c>
      <c r="N230">
        <v>325.55250000000001</v>
      </c>
      <c r="O230">
        <v>12</v>
      </c>
      <c r="P230">
        <v>12.551416666666666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12.551416666666666</v>
      </c>
    </row>
    <row r="231" spans="1:19" x14ac:dyDescent="0.35">
      <c r="A231" t="s">
        <v>56</v>
      </c>
      <c r="B231" s="2">
        <v>45595</v>
      </c>
      <c r="C231" t="s">
        <v>15</v>
      </c>
      <c r="D231" t="s">
        <v>286</v>
      </c>
      <c r="E231" t="s">
        <v>345</v>
      </c>
      <c r="F231" t="s">
        <v>5</v>
      </c>
      <c r="G231">
        <v>8</v>
      </c>
      <c r="H231" s="32">
        <v>8.3330000000000002</v>
      </c>
      <c r="I231">
        <v>0</v>
      </c>
      <c r="J231">
        <v>0.317</v>
      </c>
      <c r="K231">
        <v>216.976</v>
      </c>
      <c r="L231">
        <v>32.5</v>
      </c>
      <c r="M231">
        <v>8.016</v>
      </c>
      <c r="N231">
        <v>260.52</v>
      </c>
      <c r="O231">
        <v>12</v>
      </c>
      <c r="P231">
        <v>18.081333333333333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18.081333333333333</v>
      </c>
    </row>
    <row r="232" spans="1:19" x14ac:dyDescent="0.35">
      <c r="A232" t="s">
        <v>392</v>
      </c>
      <c r="B232" s="2">
        <v>45595</v>
      </c>
      <c r="C232" t="s">
        <v>15</v>
      </c>
      <c r="D232" t="s">
        <v>618</v>
      </c>
      <c r="E232" t="s">
        <v>40</v>
      </c>
      <c r="F232" t="s">
        <v>5</v>
      </c>
      <c r="G232">
        <v>8</v>
      </c>
      <c r="H232" s="32">
        <v>10.5</v>
      </c>
      <c r="I232">
        <v>0</v>
      </c>
      <c r="J232">
        <v>0.45</v>
      </c>
      <c r="K232">
        <v>211.613</v>
      </c>
      <c r="L232">
        <v>32.5</v>
      </c>
      <c r="M232">
        <v>10.050000000000001</v>
      </c>
      <c r="N232">
        <v>326.625</v>
      </c>
      <c r="O232">
        <v>12</v>
      </c>
      <c r="P232">
        <v>17.634416666666667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17.634416666666667</v>
      </c>
    </row>
    <row r="233" spans="1:19" x14ac:dyDescent="0.35">
      <c r="A233" t="s">
        <v>56</v>
      </c>
      <c r="B233" s="2">
        <v>45595</v>
      </c>
      <c r="C233" t="s">
        <v>15</v>
      </c>
      <c r="D233" t="s">
        <v>285</v>
      </c>
      <c r="E233" t="s">
        <v>346</v>
      </c>
      <c r="F233" t="s">
        <v>5</v>
      </c>
      <c r="G233">
        <v>8</v>
      </c>
      <c r="H233" s="32">
        <v>9.3170000000000002</v>
      </c>
      <c r="I233">
        <v>0</v>
      </c>
      <c r="J233">
        <v>0.5</v>
      </c>
      <c r="K233">
        <v>206.19800000000001</v>
      </c>
      <c r="L233">
        <v>32.5</v>
      </c>
      <c r="M233">
        <v>8.8170000000000002</v>
      </c>
      <c r="N233">
        <v>286.55250000000001</v>
      </c>
      <c r="O233">
        <v>12</v>
      </c>
      <c r="P233">
        <v>17.183166666666668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17.183166666666668</v>
      </c>
    </row>
    <row r="234" spans="1:19" x14ac:dyDescent="0.35">
      <c r="A234" t="s">
        <v>444</v>
      </c>
      <c r="B234" s="2">
        <v>45595</v>
      </c>
      <c r="C234" t="s">
        <v>15</v>
      </c>
      <c r="D234" t="s">
        <v>415</v>
      </c>
      <c r="E234" t="s">
        <v>354</v>
      </c>
      <c r="F234" t="s">
        <v>5</v>
      </c>
      <c r="G234">
        <v>9</v>
      </c>
      <c r="H234" s="32">
        <v>10</v>
      </c>
      <c r="I234">
        <v>0.33300000000000002</v>
      </c>
      <c r="J234">
        <v>0.5</v>
      </c>
      <c r="K234">
        <v>117.622</v>
      </c>
      <c r="L234">
        <v>32.5</v>
      </c>
      <c r="M234">
        <v>9.4969999999999999</v>
      </c>
      <c r="N234">
        <v>308.65249999999997</v>
      </c>
      <c r="O234">
        <v>12</v>
      </c>
      <c r="P234">
        <v>9.8018333333333327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9.8018333333333327</v>
      </c>
    </row>
    <row r="235" spans="1:19" x14ac:dyDescent="0.35">
      <c r="A235" t="s">
        <v>55</v>
      </c>
      <c r="B235" s="2">
        <v>45595</v>
      </c>
      <c r="C235" t="s">
        <v>15</v>
      </c>
      <c r="D235" t="s">
        <v>562</v>
      </c>
      <c r="E235" t="s">
        <v>21</v>
      </c>
      <c r="F235" t="s">
        <v>5</v>
      </c>
      <c r="G235">
        <v>6</v>
      </c>
      <c r="H235" s="32">
        <v>8.5169999999999995</v>
      </c>
      <c r="I235">
        <v>0.25</v>
      </c>
      <c r="J235">
        <v>0.23300000000000001</v>
      </c>
      <c r="K235">
        <v>151.42500000000001</v>
      </c>
      <c r="L235">
        <v>36.770000000000003</v>
      </c>
      <c r="M235">
        <v>8.2839999999999989</v>
      </c>
      <c r="N235">
        <v>304.60267999999996</v>
      </c>
      <c r="O235">
        <v>12</v>
      </c>
      <c r="P235">
        <v>12.61875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12.61875</v>
      </c>
    </row>
    <row r="236" spans="1:19" x14ac:dyDescent="0.35">
      <c r="A236" t="s">
        <v>55</v>
      </c>
      <c r="B236" s="2">
        <v>45595</v>
      </c>
      <c r="C236" t="s">
        <v>15</v>
      </c>
      <c r="D236" t="s">
        <v>342</v>
      </c>
      <c r="E236" t="s">
        <v>306</v>
      </c>
      <c r="F236" t="s">
        <v>5</v>
      </c>
      <c r="G236">
        <v>7</v>
      </c>
      <c r="H236" s="32">
        <v>8.8170000000000002</v>
      </c>
      <c r="I236">
        <v>0</v>
      </c>
      <c r="J236">
        <v>0.5</v>
      </c>
      <c r="K236">
        <v>148.03</v>
      </c>
      <c r="L236">
        <v>36.770000000000003</v>
      </c>
      <c r="M236">
        <v>8.3170000000000002</v>
      </c>
      <c r="N236">
        <v>305.81609000000003</v>
      </c>
      <c r="O236">
        <v>12</v>
      </c>
      <c r="P236">
        <v>12.335833333333333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12.335833333333333</v>
      </c>
    </row>
    <row r="237" spans="1:19" x14ac:dyDescent="0.35">
      <c r="A237" t="s">
        <v>406</v>
      </c>
      <c r="B237" s="2">
        <v>45595</v>
      </c>
      <c r="C237" t="s">
        <v>15</v>
      </c>
      <c r="D237" t="s">
        <v>385</v>
      </c>
      <c r="E237" t="s">
        <v>212</v>
      </c>
      <c r="F237" t="s">
        <v>26</v>
      </c>
      <c r="G237">
        <v>6</v>
      </c>
      <c r="H237" s="32">
        <v>9.7669999999999995</v>
      </c>
      <c r="I237">
        <v>0.25</v>
      </c>
      <c r="J237">
        <v>0.5</v>
      </c>
      <c r="K237">
        <v>173.36500000000001</v>
      </c>
      <c r="L237">
        <v>29</v>
      </c>
      <c r="M237">
        <v>9.2669999999999995</v>
      </c>
      <c r="N237">
        <v>268.74299999999999</v>
      </c>
      <c r="O237">
        <v>19</v>
      </c>
      <c r="P237">
        <v>9.1244736842105265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9.1244736842105265</v>
      </c>
    </row>
    <row r="238" spans="1:19" x14ac:dyDescent="0.35">
      <c r="A238" t="s">
        <v>582</v>
      </c>
      <c r="B238" s="2">
        <v>45595</v>
      </c>
      <c r="C238" t="s">
        <v>15</v>
      </c>
      <c r="D238" t="s">
        <v>542</v>
      </c>
      <c r="E238" t="s">
        <v>29</v>
      </c>
      <c r="F238" t="s">
        <v>26</v>
      </c>
      <c r="G238">
        <v>11</v>
      </c>
      <c r="H238" s="32">
        <v>9.8670000000000009</v>
      </c>
      <c r="I238">
        <v>0.35</v>
      </c>
      <c r="J238">
        <v>0.53300000000000003</v>
      </c>
      <c r="K238">
        <v>172.642</v>
      </c>
      <c r="L238">
        <v>29</v>
      </c>
      <c r="M238">
        <v>9.3140000000000001</v>
      </c>
      <c r="N238">
        <v>270.10599999999999</v>
      </c>
      <c r="O238">
        <v>19</v>
      </c>
      <c r="P238">
        <v>9.0864210526315787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9.0864210526315787</v>
      </c>
    </row>
    <row r="239" spans="1:19" x14ac:dyDescent="0.35">
      <c r="A239" t="s">
        <v>55</v>
      </c>
      <c r="B239" s="2">
        <v>45595</v>
      </c>
      <c r="C239" t="s">
        <v>15</v>
      </c>
      <c r="D239" t="s">
        <v>308</v>
      </c>
      <c r="E239" t="s">
        <v>18</v>
      </c>
      <c r="F239" t="s">
        <v>19</v>
      </c>
      <c r="G239">
        <v>10</v>
      </c>
      <c r="H239" s="32">
        <v>8.4</v>
      </c>
      <c r="I239">
        <v>0.53300000000000003</v>
      </c>
      <c r="J239">
        <v>0.5</v>
      </c>
      <c r="K239">
        <v>133.84299999999999</v>
      </c>
      <c r="L239">
        <v>42.02</v>
      </c>
      <c r="M239">
        <v>7.6970000000000001</v>
      </c>
      <c r="N239">
        <v>323.42794000000004</v>
      </c>
      <c r="O239">
        <v>7</v>
      </c>
      <c r="P239">
        <v>19.120428571428569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19.120428571428569</v>
      </c>
    </row>
    <row r="240" spans="1:19" x14ac:dyDescent="0.35">
      <c r="A240" t="s">
        <v>55</v>
      </c>
      <c r="B240" s="2">
        <v>45595</v>
      </c>
      <c r="C240" t="s">
        <v>31</v>
      </c>
      <c r="D240" t="s">
        <v>434</v>
      </c>
      <c r="E240" t="s">
        <v>41</v>
      </c>
      <c r="F240" t="s">
        <v>19</v>
      </c>
      <c r="G240">
        <v>8</v>
      </c>
      <c r="H240" s="32">
        <v>8.65</v>
      </c>
      <c r="I240">
        <v>0.25</v>
      </c>
      <c r="J240">
        <v>0.46700000000000003</v>
      </c>
      <c r="K240">
        <v>106.669</v>
      </c>
      <c r="L240">
        <v>42.02</v>
      </c>
      <c r="M240">
        <v>8.1829999999999998</v>
      </c>
      <c r="N240">
        <v>343.84966000000003</v>
      </c>
      <c r="O240">
        <v>7</v>
      </c>
      <c r="P240">
        <v>15.238428571428571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15.238428571428571</v>
      </c>
    </row>
    <row r="241" spans="1:19" x14ac:dyDescent="0.35">
      <c r="A241" t="s">
        <v>333</v>
      </c>
      <c r="B241" s="2">
        <v>45595</v>
      </c>
      <c r="C241" t="s">
        <v>31</v>
      </c>
      <c r="D241" t="s">
        <v>334</v>
      </c>
      <c r="E241" t="s">
        <v>335</v>
      </c>
      <c r="F241" t="s">
        <v>5</v>
      </c>
      <c r="G241">
        <v>12</v>
      </c>
      <c r="H241" s="32">
        <v>8.4</v>
      </c>
      <c r="I241">
        <v>0.15</v>
      </c>
      <c r="J241">
        <v>0.5</v>
      </c>
      <c r="K241">
        <v>177.84299999999999</v>
      </c>
      <c r="L241">
        <v>35</v>
      </c>
      <c r="M241">
        <v>7.9</v>
      </c>
      <c r="N241">
        <v>276.5</v>
      </c>
      <c r="O241">
        <v>12</v>
      </c>
      <c r="P241">
        <v>14.82025</v>
      </c>
      <c r="Q241" t="s">
        <v>192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14.82025</v>
      </c>
    </row>
    <row r="242" spans="1:19" x14ac:dyDescent="0.35">
      <c r="A242" t="s">
        <v>59</v>
      </c>
      <c r="B242" s="2">
        <v>45595</v>
      </c>
      <c r="C242" t="s">
        <v>31</v>
      </c>
      <c r="D242" t="s">
        <v>361</v>
      </c>
      <c r="E242" t="s">
        <v>44</v>
      </c>
      <c r="F242" t="s">
        <v>5</v>
      </c>
      <c r="G242">
        <v>7</v>
      </c>
      <c r="H242" s="32">
        <v>4.45</v>
      </c>
      <c r="I242">
        <v>0</v>
      </c>
      <c r="J242">
        <v>0</v>
      </c>
      <c r="K242">
        <v>46.616999999999997</v>
      </c>
      <c r="L242">
        <v>40</v>
      </c>
      <c r="M242">
        <v>4.45</v>
      </c>
      <c r="N242">
        <v>178</v>
      </c>
      <c r="O242">
        <v>12</v>
      </c>
      <c r="P242">
        <v>3.8847499999999999</v>
      </c>
      <c r="Q242" t="s">
        <v>192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3.8847499999999999</v>
      </c>
    </row>
    <row r="243" spans="1:19" x14ac:dyDescent="0.35">
      <c r="A243" t="s">
        <v>333</v>
      </c>
      <c r="B243" s="2">
        <v>45595</v>
      </c>
      <c r="C243" t="s">
        <v>31</v>
      </c>
      <c r="D243" t="s">
        <v>334</v>
      </c>
      <c r="E243" t="s">
        <v>36</v>
      </c>
      <c r="F243" t="s">
        <v>5</v>
      </c>
      <c r="G243">
        <v>15</v>
      </c>
      <c r="H243" s="32">
        <v>9.8170000000000002</v>
      </c>
      <c r="I243">
        <v>0.35</v>
      </c>
      <c r="J243">
        <v>1.0169999999999999</v>
      </c>
      <c r="K243">
        <v>156.37899999999999</v>
      </c>
      <c r="L243">
        <v>35</v>
      </c>
      <c r="M243">
        <v>8.7800000000000011</v>
      </c>
      <c r="N243">
        <v>307.30000000000007</v>
      </c>
      <c r="O243">
        <v>12</v>
      </c>
      <c r="P243">
        <v>13.031583333333332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13.031583333333332</v>
      </c>
    </row>
    <row r="244" spans="1:19" x14ac:dyDescent="0.35">
      <c r="A244" t="s">
        <v>698</v>
      </c>
      <c r="B244" s="2">
        <v>45595</v>
      </c>
      <c r="C244" t="s">
        <v>31</v>
      </c>
      <c r="D244" t="s">
        <v>359</v>
      </c>
      <c r="E244" t="s">
        <v>34</v>
      </c>
      <c r="F244" t="s">
        <v>5</v>
      </c>
      <c r="G244">
        <v>10</v>
      </c>
      <c r="H244" s="32">
        <v>10.632999999999999</v>
      </c>
      <c r="I244">
        <v>0</v>
      </c>
      <c r="J244">
        <v>0.35</v>
      </c>
      <c r="K244">
        <v>124.133</v>
      </c>
      <c r="L244">
        <v>35</v>
      </c>
      <c r="M244">
        <v>10.282999999999999</v>
      </c>
      <c r="N244">
        <v>359.90499999999997</v>
      </c>
      <c r="O244">
        <v>12</v>
      </c>
      <c r="P244">
        <v>10.344416666666666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10.344416666666666</v>
      </c>
    </row>
    <row r="245" spans="1:19" x14ac:dyDescent="0.35">
      <c r="A245" t="s">
        <v>734</v>
      </c>
      <c r="B245" s="2">
        <v>45595</v>
      </c>
      <c r="C245" t="s">
        <v>31</v>
      </c>
      <c r="D245" t="s">
        <v>358</v>
      </c>
      <c r="E245" t="s">
        <v>35</v>
      </c>
      <c r="F245" t="s">
        <v>5</v>
      </c>
      <c r="G245">
        <v>14</v>
      </c>
      <c r="H245" s="32">
        <v>9.5830000000000002</v>
      </c>
      <c r="I245">
        <v>0.23300000000000001</v>
      </c>
      <c r="J245">
        <v>0.63300000000000001</v>
      </c>
      <c r="K245">
        <v>135.381</v>
      </c>
      <c r="L245">
        <v>35</v>
      </c>
      <c r="M245">
        <v>8.9499999999999993</v>
      </c>
      <c r="N245">
        <v>313.25</v>
      </c>
      <c r="O245">
        <v>12</v>
      </c>
      <c r="P245">
        <v>11.281750000000001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11.281750000000001</v>
      </c>
    </row>
    <row r="246" spans="1:19" x14ac:dyDescent="0.35">
      <c r="A246" t="s">
        <v>55</v>
      </c>
      <c r="B246" s="2">
        <v>45595</v>
      </c>
      <c r="C246" t="s">
        <v>31</v>
      </c>
      <c r="D246" t="s">
        <v>850</v>
      </c>
      <c r="E246" t="s">
        <v>42</v>
      </c>
      <c r="F246" t="s">
        <v>19</v>
      </c>
      <c r="G246">
        <v>9</v>
      </c>
      <c r="H246" s="32">
        <v>9.0830000000000002</v>
      </c>
      <c r="I246">
        <v>0.16700000000000001</v>
      </c>
      <c r="J246">
        <v>0.5</v>
      </c>
      <c r="K246">
        <v>75.605999999999995</v>
      </c>
      <c r="L246">
        <v>42.02</v>
      </c>
      <c r="M246">
        <v>8.5830000000000002</v>
      </c>
      <c r="N246">
        <v>360.65766000000002</v>
      </c>
      <c r="O246">
        <v>7</v>
      </c>
      <c r="P246">
        <v>10.800857142857142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10.800857142857142</v>
      </c>
    </row>
    <row r="247" spans="1:19" x14ac:dyDescent="0.35">
      <c r="A247" t="s">
        <v>336</v>
      </c>
      <c r="B247" s="2">
        <v>45595</v>
      </c>
      <c r="C247" t="s">
        <v>31</v>
      </c>
      <c r="D247" t="s">
        <v>357</v>
      </c>
      <c r="E247" t="s">
        <v>355</v>
      </c>
      <c r="F247" t="s">
        <v>5</v>
      </c>
      <c r="G247">
        <v>18</v>
      </c>
      <c r="H247" s="32">
        <v>8.8330000000000002</v>
      </c>
      <c r="I247">
        <v>0.23300000000000001</v>
      </c>
      <c r="J247">
        <v>0.71699999999999997</v>
      </c>
      <c r="K247">
        <v>102.75700000000001</v>
      </c>
      <c r="L247">
        <v>35</v>
      </c>
      <c r="M247">
        <v>8.1159999999999997</v>
      </c>
      <c r="N247">
        <v>284.06</v>
      </c>
      <c r="O247">
        <v>12</v>
      </c>
      <c r="P247">
        <v>8.5630833333333332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8.5630833333333332</v>
      </c>
    </row>
    <row r="248" spans="1:19" x14ac:dyDescent="0.35">
      <c r="A248" t="s">
        <v>55</v>
      </c>
      <c r="B248" s="2">
        <v>45595</v>
      </c>
      <c r="C248" t="s">
        <v>31</v>
      </c>
      <c r="D248" t="s">
        <v>431</v>
      </c>
      <c r="E248" t="s">
        <v>341</v>
      </c>
      <c r="F248" t="s">
        <v>19</v>
      </c>
      <c r="G248">
        <v>9</v>
      </c>
      <c r="H248" s="32">
        <v>9.9499999999999993</v>
      </c>
      <c r="I248">
        <v>0.28299999999999997</v>
      </c>
      <c r="J248">
        <v>0.3</v>
      </c>
      <c r="K248">
        <v>94.015000000000001</v>
      </c>
      <c r="L248">
        <v>42.02</v>
      </c>
      <c r="M248">
        <v>9.6499999999999986</v>
      </c>
      <c r="N248">
        <v>405.49299999999999</v>
      </c>
      <c r="O248">
        <v>7</v>
      </c>
      <c r="P248">
        <v>13.430714285714286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13.430714285714286</v>
      </c>
    </row>
    <row r="249" spans="1:19" x14ac:dyDescent="0.35">
      <c r="A249" t="s">
        <v>392</v>
      </c>
      <c r="B249" s="2">
        <v>45596</v>
      </c>
      <c r="C249" t="s">
        <v>15</v>
      </c>
      <c r="D249" t="s">
        <v>618</v>
      </c>
      <c r="E249" t="s">
        <v>40</v>
      </c>
      <c r="F249" t="s">
        <v>5</v>
      </c>
      <c r="G249">
        <v>7</v>
      </c>
      <c r="H249" s="32">
        <v>10.417</v>
      </c>
      <c r="I249">
        <v>0.3</v>
      </c>
      <c r="J249">
        <v>0.5</v>
      </c>
      <c r="K249">
        <v>112.35599999999999</v>
      </c>
      <c r="L249">
        <v>32.5</v>
      </c>
      <c r="M249">
        <v>9.9169999999999998</v>
      </c>
      <c r="N249">
        <v>322.30250000000001</v>
      </c>
      <c r="O249">
        <v>12</v>
      </c>
      <c r="P249">
        <v>9.3629999999999995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9.3629999999999995</v>
      </c>
    </row>
    <row r="250" spans="1:19" x14ac:dyDescent="0.35">
      <c r="A250" t="s">
        <v>390</v>
      </c>
      <c r="B250" s="2">
        <v>45596</v>
      </c>
      <c r="C250" t="s">
        <v>15</v>
      </c>
      <c r="D250" t="s">
        <v>369</v>
      </c>
      <c r="E250" t="s">
        <v>17</v>
      </c>
      <c r="F250" t="s">
        <v>5</v>
      </c>
      <c r="G250">
        <v>11</v>
      </c>
      <c r="H250" s="32">
        <v>10.083</v>
      </c>
      <c r="I250">
        <v>0.35</v>
      </c>
      <c r="J250">
        <v>0.48299999999999998</v>
      </c>
      <c r="K250">
        <v>223.268</v>
      </c>
      <c r="L250">
        <v>32.5</v>
      </c>
      <c r="M250">
        <v>9.58</v>
      </c>
      <c r="N250">
        <v>311.35000000000002</v>
      </c>
      <c r="O250">
        <v>12</v>
      </c>
      <c r="P250">
        <v>18.605666666666668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18.605666666666668</v>
      </c>
    </row>
    <row r="251" spans="1:19" x14ac:dyDescent="0.35">
      <c r="A251" t="s">
        <v>444</v>
      </c>
      <c r="B251" s="2">
        <v>45596</v>
      </c>
      <c r="C251" t="s">
        <v>15</v>
      </c>
      <c r="D251" t="s">
        <v>415</v>
      </c>
      <c r="E251" t="s">
        <v>354</v>
      </c>
      <c r="F251" t="s">
        <v>5</v>
      </c>
      <c r="G251">
        <v>8</v>
      </c>
      <c r="H251" s="32">
        <v>10.583</v>
      </c>
      <c r="I251">
        <v>0.33300000000000002</v>
      </c>
      <c r="J251">
        <v>0.5</v>
      </c>
      <c r="K251">
        <v>154.244</v>
      </c>
      <c r="L251">
        <v>32.5</v>
      </c>
      <c r="M251">
        <v>10.08</v>
      </c>
      <c r="N251">
        <v>327.60000000000002</v>
      </c>
      <c r="O251">
        <v>12</v>
      </c>
      <c r="P251">
        <v>12.853666666666667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12.853666666666667</v>
      </c>
    </row>
    <row r="252" spans="1:19" x14ac:dyDescent="0.35">
      <c r="A252" t="s">
        <v>461</v>
      </c>
      <c r="B252" s="2">
        <v>45596</v>
      </c>
      <c r="C252" t="s">
        <v>15</v>
      </c>
      <c r="D252" t="s">
        <v>421</v>
      </c>
      <c r="E252" t="s">
        <v>290</v>
      </c>
      <c r="F252" t="s">
        <v>5</v>
      </c>
      <c r="G252">
        <v>9</v>
      </c>
      <c r="H252" s="32">
        <v>10.5</v>
      </c>
      <c r="I252">
        <v>0.2</v>
      </c>
      <c r="J252">
        <v>0.5</v>
      </c>
      <c r="K252">
        <v>159.816</v>
      </c>
      <c r="L252">
        <v>32.5</v>
      </c>
      <c r="M252">
        <v>10</v>
      </c>
      <c r="N252">
        <v>325</v>
      </c>
      <c r="O252">
        <v>12</v>
      </c>
      <c r="P252">
        <v>13.318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13.318</v>
      </c>
    </row>
    <row r="253" spans="1:19" x14ac:dyDescent="0.35">
      <c r="A253" t="s">
        <v>370</v>
      </c>
      <c r="B253" s="2">
        <v>45596</v>
      </c>
      <c r="C253" t="s">
        <v>15</v>
      </c>
      <c r="D253" t="s">
        <v>353</v>
      </c>
      <c r="E253" t="s">
        <v>217</v>
      </c>
      <c r="F253" t="s">
        <v>5</v>
      </c>
      <c r="G253">
        <v>7</v>
      </c>
      <c r="H253" s="32">
        <v>10</v>
      </c>
      <c r="I253">
        <v>0</v>
      </c>
      <c r="J253">
        <v>0</v>
      </c>
      <c r="K253">
        <v>184.62100000000001</v>
      </c>
      <c r="L253">
        <v>32.5</v>
      </c>
      <c r="M253">
        <v>10</v>
      </c>
      <c r="N253">
        <v>325</v>
      </c>
      <c r="O253">
        <v>12</v>
      </c>
      <c r="P253">
        <v>15.385083333333334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15.385083333333334</v>
      </c>
    </row>
    <row r="254" spans="1:19" x14ac:dyDescent="0.35">
      <c r="A254" t="s">
        <v>55</v>
      </c>
      <c r="B254" s="2">
        <v>45596</v>
      </c>
      <c r="C254" t="s">
        <v>15</v>
      </c>
      <c r="D254" t="s">
        <v>1071</v>
      </c>
      <c r="E254" t="s">
        <v>565</v>
      </c>
      <c r="F254" t="s">
        <v>5</v>
      </c>
      <c r="G254">
        <v>5</v>
      </c>
      <c r="H254" s="32">
        <v>8.6669999999999998</v>
      </c>
      <c r="I254">
        <v>0.183</v>
      </c>
      <c r="J254">
        <v>0.26700000000000002</v>
      </c>
      <c r="K254">
        <v>181.91200000000001</v>
      </c>
      <c r="L254">
        <v>36.770000000000003</v>
      </c>
      <c r="M254">
        <v>8.4</v>
      </c>
      <c r="N254">
        <v>308.86800000000005</v>
      </c>
      <c r="O254">
        <v>12</v>
      </c>
      <c r="P254">
        <v>15.159333333333334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15.159333333333334</v>
      </c>
    </row>
    <row r="255" spans="1:19" x14ac:dyDescent="0.35">
      <c r="A255" t="s">
        <v>60</v>
      </c>
      <c r="B255" s="2">
        <v>45596</v>
      </c>
      <c r="C255" t="s">
        <v>15</v>
      </c>
      <c r="D255" t="s">
        <v>561</v>
      </c>
      <c r="E255" t="s">
        <v>23</v>
      </c>
      <c r="F255" t="s">
        <v>5</v>
      </c>
      <c r="G255">
        <v>8</v>
      </c>
      <c r="H255" s="32">
        <v>10.132999999999999</v>
      </c>
      <c r="I255">
        <v>1.0329999999999999</v>
      </c>
      <c r="J255">
        <v>0.45</v>
      </c>
      <c r="K255">
        <v>239.64</v>
      </c>
      <c r="L255">
        <v>32.5</v>
      </c>
      <c r="M255">
        <v>8.9799999999999986</v>
      </c>
      <c r="N255">
        <v>291.84999999999997</v>
      </c>
      <c r="O255">
        <v>12</v>
      </c>
      <c r="P255">
        <v>19.97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19.97</v>
      </c>
    </row>
    <row r="256" spans="1:19" x14ac:dyDescent="0.35">
      <c r="A256" t="s">
        <v>432</v>
      </c>
      <c r="B256" s="2">
        <v>45596</v>
      </c>
      <c r="C256" t="s">
        <v>15</v>
      </c>
      <c r="D256" t="s">
        <v>398</v>
      </c>
      <c r="E256" t="s">
        <v>27</v>
      </c>
      <c r="F256" t="s">
        <v>26</v>
      </c>
      <c r="G256">
        <v>6</v>
      </c>
      <c r="H256" s="32">
        <v>10.1</v>
      </c>
      <c r="I256">
        <v>0</v>
      </c>
      <c r="J256">
        <v>0.53300000000000003</v>
      </c>
      <c r="K256">
        <v>153.404</v>
      </c>
      <c r="L256">
        <v>29</v>
      </c>
      <c r="M256">
        <v>9.5670000000000002</v>
      </c>
      <c r="N256">
        <v>277.44299999999998</v>
      </c>
      <c r="O256">
        <v>19</v>
      </c>
      <c r="P256">
        <v>8.0738947368421048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8.0738947368421048</v>
      </c>
    </row>
    <row r="257" spans="1:19" x14ac:dyDescent="0.35">
      <c r="A257" t="s">
        <v>582</v>
      </c>
      <c r="B257" s="2">
        <v>45596</v>
      </c>
      <c r="C257" t="s">
        <v>15</v>
      </c>
      <c r="D257" t="s">
        <v>542</v>
      </c>
      <c r="E257" t="s">
        <v>29</v>
      </c>
      <c r="F257" t="s">
        <v>26</v>
      </c>
      <c r="G257">
        <v>9</v>
      </c>
      <c r="H257" s="32">
        <v>9.6669999999999998</v>
      </c>
      <c r="I257">
        <v>0.35</v>
      </c>
      <c r="J257">
        <v>0.5</v>
      </c>
      <c r="K257">
        <v>153.203</v>
      </c>
      <c r="L257">
        <v>29</v>
      </c>
      <c r="M257">
        <v>9.1470000000000002</v>
      </c>
      <c r="N257">
        <v>265.26300000000003</v>
      </c>
      <c r="O257">
        <v>19</v>
      </c>
      <c r="P257">
        <v>8.063315789473684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8.063315789473684</v>
      </c>
    </row>
    <row r="258" spans="1:19" x14ac:dyDescent="0.35">
      <c r="A258" t="s">
        <v>56</v>
      </c>
      <c r="B258" s="2">
        <v>45596</v>
      </c>
      <c r="C258" t="s">
        <v>15</v>
      </c>
      <c r="D258" t="s">
        <v>286</v>
      </c>
      <c r="E258" t="s">
        <v>345</v>
      </c>
      <c r="F258" t="s">
        <v>5</v>
      </c>
      <c r="G258">
        <v>5</v>
      </c>
      <c r="H258" s="32">
        <v>8.3170000000000002</v>
      </c>
      <c r="I258">
        <v>0</v>
      </c>
      <c r="J258">
        <v>0.48299999999999998</v>
      </c>
      <c r="K258">
        <v>226.31100000000001</v>
      </c>
      <c r="L258">
        <v>32.5</v>
      </c>
      <c r="M258">
        <v>7.8340000000000005</v>
      </c>
      <c r="N258">
        <v>254.60500000000002</v>
      </c>
      <c r="O258">
        <v>12</v>
      </c>
      <c r="P258">
        <v>18.859249999999999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18.859249999999999</v>
      </c>
    </row>
    <row r="259" spans="1:19" x14ac:dyDescent="0.35">
      <c r="A259" t="s">
        <v>406</v>
      </c>
      <c r="B259" s="2">
        <v>45596</v>
      </c>
      <c r="C259" t="s">
        <v>15</v>
      </c>
      <c r="D259" t="s">
        <v>385</v>
      </c>
      <c r="E259" t="s">
        <v>212</v>
      </c>
      <c r="F259" t="s">
        <v>26</v>
      </c>
      <c r="G259">
        <v>11</v>
      </c>
      <c r="H259" s="32">
        <v>10.632999999999999</v>
      </c>
      <c r="I259">
        <v>0.16700000000000001</v>
      </c>
      <c r="J259">
        <v>0.51700000000000002</v>
      </c>
      <c r="K259">
        <v>0</v>
      </c>
      <c r="L259">
        <v>29</v>
      </c>
      <c r="M259">
        <v>10.116</v>
      </c>
      <c r="N259">
        <v>293.36399999999998</v>
      </c>
      <c r="O259">
        <v>19</v>
      </c>
      <c r="P259">
        <v>0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0</v>
      </c>
    </row>
    <row r="260" spans="1:19" x14ac:dyDescent="0.35">
      <c r="A260" t="s">
        <v>470</v>
      </c>
      <c r="B260" s="2">
        <v>45596</v>
      </c>
      <c r="C260" t="s">
        <v>15</v>
      </c>
      <c r="D260" t="s">
        <v>491</v>
      </c>
      <c r="E260" t="s">
        <v>28</v>
      </c>
      <c r="F260" t="s">
        <v>5</v>
      </c>
      <c r="G260">
        <v>11</v>
      </c>
      <c r="H260" s="32">
        <v>10.567</v>
      </c>
      <c r="I260">
        <v>0.28299999999999997</v>
      </c>
      <c r="J260">
        <v>0.5</v>
      </c>
      <c r="K260">
        <v>224.35599999999999</v>
      </c>
      <c r="L260">
        <v>32.5</v>
      </c>
      <c r="M260">
        <v>10.067</v>
      </c>
      <c r="N260">
        <v>327.17750000000001</v>
      </c>
      <c r="O260">
        <v>12</v>
      </c>
      <c r="P260">
        <v>18.696333333333332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18.696333333333332</v>
      </c>
    </row>
    <row r="261" spans="1:19" x14ac:dyDescent="0.35">
      <c r="A261" t="s">
        <v>55</v>
      </c>
      <c r="B261" s="2">
        <v>45596</v>
      </c>
      <c r="C261" t="s">
        <v>15</v>
      </c>
      <c r="D261" t="s">
        <v>308</v>
      </c>
      <c r="E261" t="s">
        <v>18</v>
      </c>
      <c r="F261" t="s">
        <v>19</v>
      </c>
      <c r="G261">
        <v>5</v>
      </c>
      <c r="H261" s="32">
        <v>10.266999999999999</v>
      </c>
      <c r="I261">
        <v>0.38300000000000001</v>
      </c>
      <c r="J261">
        <v>0.61699999999999999</v>
      </c>
      <c r="K261">
        <v>242.50399999999999</v>
      </c>
      <c r="L261">
        <v>42.02</v>
      </c>
      <c r="M261">
        <v>9.5969999999999995</v>
      </c>
      <c r="N261">
        <v>403.26594</v>
      </c>
      <c r="O261">
        <v>7</v>
      </c>
      <c r="P261">
        <v>34.643428571428572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34.643428571428572</v>
      </c>
    </row>
    <row r="262" spans="1:19" x14ac:dyDescent="0.35">
      <c r="A262" t="s">
        <v>581</v>
      </c>
      <c r="B262" s="2">
        <v>45596</v>
      </c>
      <c r="C262" t="s">
        <v>15</v>
      </c>
      <c r="D262" t="s">
        <v>563</v>
      </c>
      <c r="E262" t="s">
        <v>564</v>
      </c>
      <c r="F262" t="s">
        <v>5</v>
      </c>
      <c r="G262">
        <v>8</v>
      </c>
      <c r="H262" s="32">
        <v>9.75</v>
      </c>
      <c r="I262">
        <v>0.33300000000000002</v>
      </c>
      <c r="J262">
        <v>0.48299999999999998</v>
      </c>
      <c r="K262">
        <v>134.57499999999999</v>
      </c>
      <c r="L262">
        <v>32.5</v>
      </c>
      <c r="M262">
        <v>9.2639999999999993</v>
      </c>
      <c r="N262">
        <v>301.08</v>
      </c>
      <c r="O262">
        <v>12</v>
      </c>
      <c r="P262">
        <v>11.214583333333332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11.214583333333332</v>
      </c>
    </row>
    <row r="263" spans="1:19" x14ac:dyDescent="0.35">
      <c r="A263" t="s">
        <v>331</v>
      </c>
      <c r="B263" s="2">
        <v>45596</v>
      </c>
      <c r="C263" t="s">
        <v>15</v>
      </c>
      <c r="D263" t="s">
        <v>284</v>
      </c>
      <c r="E263" t="s">
        <v>213</v>
      </c>
      <c r="F263" t="s">
        <v>5</v>
      </c>
      <c r="G263">
        <v>8</v>
      </c>
      <c r="H263" s="32">
        <v>10.567</v>
      </c>
      <c r="I263">
        <v>0.2</v>
      </c>
      <c r="J263">
        <v>0.5</v>
      </c>
      <c r="K263">
        <v>167.07300000000001</v>
      </c>
      <c r="L263">
        <v>32.5</v>
      </c>
      <c r="M263">
        <v>10.067</v>
      </c>
      <c r="N263">
        <v>327.17750000000001</v>
      </c>
      <c r="O263">
        <v>12</v>
      </c>
      <c r="P263">
        <v>13.922750000000001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13.922750000000001</v>
      </c>
    </row>
    <row r="264" spans="1:19" x14ac:dyDescent="0.35">
      <c r="A264" t="s">
        <v>392</v>
      </c>
      <c r="B264" s="2">
        <v>45596</v>
      </c>
      <c r="C264" t="s">
        <v>15</v>
      </c>
      <c r="D264" t="s">
        <v>666</v>
      </c>
      <c r="E264" t="s">
        <v>38</v>
      </c>
      <c r="F264" t="s">
        <v>26</v>
      </c>
      <c r="G264">
        <v>9</v>
      </c>
      <c r="H264" s="32">
        <v>10.683</v>
      </c>
      <c r="I264">
        <v>0</v>
      </c>
      <c r="J264">
        <v>0.5</v>
      </c>
      <c r="K264">
        <v>132.733</v>
      </c>
      <c r="L264">
        <v>29</v>
      </c>
      <c r="M264">
        <v>10.183</v>
      </c>
      <c r="N264">
        <v>295.30700000000002</v>
      </c>
      <c r="O264">
        <v>19</v>
      </c>
      <c r="P264">
        <v>6.9859473684210531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6.9859473684210531</v>
      </c>
    </row>
    <row r="265" spans="1:19" x14ac:dyDescent="0.35">
      <c r="A265" t="s">
        <v>55</v>
      </c>
      <c r="B265" s="2">
        <v>45596</v>
      </c>
      <c r="C265" t="s">
        <v>15</v>
      </c>
      <c r="D265" t="s">
        <v>562</v>
      </c>
      <c r="E265" t="s">
        <v>21</v>
      </c>
      <c r="F265" t="s">
        <v>5</v>
      </c>
      <c r="G265">
        <v>8</v>
      </c>
      <c r="H265" s="32">
        <v>9.2170000000000005</v>
      </c>
      <c r="I265">
        <v>0.183</v>
      </c>
      <c r="J265">
        <v>0</v>
      </c>
      <c r="K265">
        <v>165.71</v>
      </c>
      <c r="L265">
        <v>36.770000000000003</v>
      </c>
      <c r="M265">
        <v>9.2170000000000005</v>
      </c>
      <c r="N265">
        <v>338.90909000000005</v>
      </c>
      <c r="O265">
        <v>12</v>
      </c>
      <c r="P265">
        <v>13.809166666666668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13.809166666666668</v>
      </c>
    </row>
    <row r="266" spans="1:19" x14ac:dyDescent="0.35">
      <c r="A266" t="s">
        <v>55</v>
      </c>
      <c r="B266" s="2">
        <v>45596</v>
      </c>
      <c r="C266" t="s">
        <v>15</v>
      </c>
      <c r="D266" t="s">
        <v>307</v>
      </c>
      <c r="E266" t="s">
        <v>291</v>
      </c>
      <c r="F266" t="s">
        <v>5</v>
      </c>
      <c r="G266">
        <v>8</v>
      </c>
      <c r="H266" s="32">
        <v>8.8670000000000009</v>
      </c>
      <c r="I266">
        <v>0.183</v>
      </c>
      <c r="J266">
        <v>0.81699999999999995</v>
      </c>
      <c r="K266">
        <v>146.32900000000001</v>
      </c>
      <c r="L266">
        <v>36.770000000000003</v>
      </c>
      <c r="M266">
        <v>8.0500000000000007</v>
      </c>
      <c r="N266">
        <v>295.99850000000004</v>
      </c>
      <c r="O266">
        <v>12</v>
      </c>
      <c r="P266">
        <v>12.194083333333333</v>
      </c>
      <c r="Q266" t="s">
        <v>192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12.194083333333333</v>
      </c>
    </row>
    <row r="267" spans="1:19" x14ac:dyDescent="0.35">
      <c r="A267" t="s">
        <v>56</v>
      </c>
      <c r="B267" s="2">
        <v>45596</v>
      </c>
      <c r="C267" t="s">
        <v>15</v>
      </c>
      <c r="D267" t="s">
        <v>285</v>
      </c>
      <c r="E267" t="s">
        <v>346</v>
      </c>
      <c r="F267" t="s">
        <v>5</v>
      </c>
      <c r="G267">
        <v>7</v>
      </c>
      <c r="H267" s="32">
        <v>8.0830000000000002</v>
      </c>
      <c r="I267">
        <v>0.11700000000000001</v>
      </c>
      <c r="J267">
        <v>0.51700000000000002</v>
      </c>
      <c r="K267">
        <v>149.32599999999999</v>
      </c>
      <c r="L267">
        <v>32.5</v>
      </c>
      <c r="M267">
        <v>7.5659999999999998</v>
      </c>
      <c r="N267">
        <v>245.89499999999998</v>
      </c>
      <c r="O267">
        <v>12</v>
      </c>
      <c r="P267">
        <v>12.443833333333332</v>
      </c>
      <c r="Q267" t="s">
        <v>192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12.443833333333332</v>
      </c>
    </row>
    <row r="268" spans="1:19" x14ac:dyDescent="0.35">
      <c r="A268" t="s">
        <v>55</v>
      </c>
      <c r="B268" s="2">
        <v>45596</v>
      </c>
      <c r="C268" t="s">
        <v>15</v>
      </c>
      <c r="D268" t="s">
        <v>342</v>
      </c>
      <c r="E268" t="s">
        <v>306</v>
      </c>
      <c r="F268" t="s">
        <v>5</v>
      </c>
      <c r="G268">
        <v>9</v>
      </c>
      <c r="H268" s="32">
        <v>8.5830000000000002</v>
      </c>
      <c r="I268">
        <v>1.7000000000000001E-2</v>
      </c>
      <c r="J268">
        <v>0.61699999999999999</v>
      </c>
      <c r="K268">
        <v>151.87799999999999</v>
      </c>
      <c r="L268">
        <v>36.770000000000003</v>
      </c>
      <c r="M268">
        <v>7.9660000000000002</v>
      </c>
      <c r="N268">
        <v>292.90982000000002</v>
      </c>
      <c r="O268">
        <v>12</v>
      </c>
      <c r="P268">
        <v>12.656499999999999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12.656499999999999</v>
      </c>
    </row>
    <row r="269" spans="1:19" x14ac:dyDescent="0.35">
      <c r="A269" t="s">
        <v>59</v>
      </c>
      <c r="B269" s="2">
        <v>45596</v>
      </c>
      <c r="C269" t="s">
        <v>31</v>
      </c>
      <c r="D269" t="s">
        <v>361</v>
      </c>
      <c r="E269" t="s">
        <v>44</v>
      </c>
      <c r="F269" t="s">
        <v>5</v>
      </c>
      <c r="G269">
        <v>18</v>
      </c>
      <c r="H269" s="32">
        <v>7.3</v>
      </c>
      <c r="I269">
        <v>0.66700000000000004</v>
      </c>
      <c r="J269">
        <v>0.5</v>
      </c>
      <c r="K269">
        <v>72.319000000000003</v>
      </c>
      <c r="L269">
        <v>40</v>
      </c>
      <c r="M269">
        <v>6.4630000000000001</v>
      </c>
      <c r="N269">
        <v>258.52</v>
      </c>
      <c r="O269">
        <v>12</v>
      </c>
      <c r="P269">
        <v>6.0265833333333338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6.0265833333333338</v>
      </c>
    </row>
    <row r="270" spans="1:19" x14ac:dyDescent="0.35">
      <c r="A270" t="s">
        <v>55</v>
      </c>
      <c r="B270" s="2">
        <v>45596</v>
      </c>
      <c r="C270" t="s">
        <v>31</v>
      </c>
      <c r="D270" t="s">
        <v>360</v>
      </c>
      <c r="E270" t="s">
        <v>41</v>
      </c>
      <c r="F270" t="s">
        <v>19</v>
      </c>
      <c r="G270">
        <v>7</v>
      </c>
      <c r="H270" s="32">
        <v>8.9169999999999998</v>
      </c>
      <c r="I270">
        <v>0.3</v>
      </c>
      <c r="J270">
        <v>0.46700000000000003</v>
      </c>
      <c r="K270">
        <v>81.028000000000006</v>
      </c>
      <c r="L270">
        <v>42.02</v>
      </c>
      <c r="M270">
        <v>8.4499999999999993</v>
      </c>
      <c r="N270">
        <v>355.06900000000002</v>
      </c>
      <c r="O270">
        <v>7</v>
      </c>
      <c r="P270">
        <v>11.575428571428573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11.575428571428573</v>
      </c>
    </row>
    <row r="271" spans="1:19" x14ac:dyDescent="0.35">
      <c r="A271" t="s">
        <v>698</v>
      </c>
      <c r="B271" s="2">
        <v>45596</v>
      </c>
      <c r="C271" t="s">
        <v>31</v>
      </c>
      <c r="D271" t="s">
        <v>359</v>
      </c>
      <c r="E271" t="s">
        <v>34</v>
      </c>
      <c r="F271" t="s">
        <v>5</v>
      </c>
      <c r="G271">
        <v>10</v>
      </c>
      <c r="H271" s="32">
        <v>10.417</v>
      </c>
      <c r="I271">
        <v>0</v>
      </c>
      <c r="J271">
        <v>0.46700000000000003</v>
      </c>
      <c r="K271">
        <v>133.30799999999999</v>
      </c>
      <c r="L271">
        <v>35</v>
      </c>
      <c r="M271">
        <v>9.9499999999999993</v>
      </c>
      <c r="N271">
        <v>348.25</v>
      </c>
      <c r="O271">
        <v>12</v>
      </c>
      <c r="P271">
        <v>11.109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11.109</v>
      </c>
    </row>
    <row r="272" spans="1:19" x14ac:dyDescent="0.35">
      <c r="A272" t="s">
        <v>734</v>
      </c>
      <c r="B272" s="2">
        <v>45596</v>
      </c>
      <c r="C272" t="s">
        <v>31</v>
      </c>
      <c r="D272" t="s">
        <v>358</v>
      </c>
      <c r="E272" t="s">
        <v>35</v>
      </c>
      <c r="F272" t="s">
        <v>5</v>
      </c>
      <c r="G272">
        <v>18</v>
      </c>
      <c r="H272" s="32">
        <v>10.233000000000001</v>
      </c>
      <c r="I272">
        <v>0</v>
      </c>
      <c r="J272">
        <v>0.51700000000000002</v>
      </c>
      <c r="K272">
        <v>166.654</v>
      </c>
      <c r="L272">
        <v>35</v>
      </c>
      <c r="M272">
        <v>9.7160000000000011</v>
      </c>
      <c r="N272">
        <v>340.06000000000006</v>
      </c>
      <c r="O272">
        <v>12</v>
      </c>
      <c r="P272">
        <v>13.887833333333333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13.887833333333333</v>
      </c>
    </row>
    <row r="273" spans="1:19" x14ac:dyDescent="0.35">
      <c r="A273" t="s">
        <v>55</v>
      </c>
      <c r="B273" s="2">
        <v>45596</v>
      </c>
      <c r="C273" t="s">
        <v>31</v>
      </c>
      <c r="D273" t="s">
        <v>850</v>
      </c>
      <c r="E273" t="s">
        <v>42</v>
      </c>
      <c r="F273" t="s">
        <v>19</v>
      </c>
      <c r="G273">
        <v>14</v>
      </c>
      <c r="H273" s="32">
        <v>9.0670000000000002</v>
      </c>
      <c r="I273">
        <v>0.33300000000000002</v>
      </c>
      <c r="J273">
        <v>0.5</v>
      </c>
      <c r="K273">
        <v>117.21899999999999</v>
      </c>
      <c r="L273">
        <v>42.02</v>
      </c>
      <c r="M273">
        <v>8.5640000000000001</v>
      </c>
      <c r="N273">
        <v>359.85928000000001</v>
      </c>
      <c r="O273">
        <v>7</v>
      </c>
      <c r="P273">
        <v>16.745571428571427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16.745571428571427</v>
      </c>
    </row>
    <row r="274" spans="1:19" x14ac:dyDescent="0.35">
      <c r="A274" t="s">
        <v>333</v>
      </c>
      <c r="B274" s="2">
        <v>45596</v>
      </c>
      <c r="C274" t="s">
        <v>31</v>
      </c>
      <c r="D274" t="s">
        <v>334</v>
      </c>
      <c r="E274" t="s">
        <v>36</v>
      </c>
      <c r="F274" t="s">
        <v>5</v>
      </c>
      <c r="G274">
        <v>18</v>
      </c>
      <c r="H274" s="32">
        <v>9.8670000000000009</v>
      </c>
      <c r="I274">
        <v>0.33300000000000002</v>
      </c>
      <c r="J274">
        <v>1</v>
      </c>
      <c r="K274">
        <v>150.90199999999999</v>
      </c>
      <c r="L274">
        <v>35</v>
      </c>
      <c r="M274">
        <v>8.8640000000000008</v>
      </c>
      <c r="N274">
        <v>310.24</v>
      </c>
      <c r="O274">
        <v>12</v>
      </c>
      <c r="P274">
        <v>12.575166666666666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12.575166666666666</v>
      </c>
    </row>
    <row r="275" spans="1:19" x14ac:dyDescent="0.35">
      <c r="A275" t="s">
        <v>336</v>
      </c>
      <c r="B275" s="2">
        <v>45596</v>
      </c>
      <c r="C275" t="s">
        <v>31</v>
      </c>
      <c r="D275" t="s">
        <v>357</v>
      </c>
      <c r="E275" t="s">
        <v>355</v>
      </c>
      <c r="F275" t="s">
        <v>5</v>
      </c>
      <c r="G275">
        <v>20</v>
      </c>
      <c r="H275" s="32">
        <v>8.4329999999999998</v>
      </c>
      <c r="I275">
        <v>0.45</v>
      </c>
      <c r="J275">
        <v>0.95</v>
      </c>
      <c r="K275">
        <v>115.59399999999999</v>
      </c>
      <c r="L275">
        <v>35</v>
      </c>
      <c r="M275">
        <v>7.3629999999999995</v>
      </c>
      <c r="N275">
        <v>257.70499999999998</v>
      </c>
      <c r="O275">
        <v>12</v>
      </c>
      <c r="P275">
        <v>9.6328333333333322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9.6328333333333322</v>
      </c>
    </row>
    <row r="276" spans="1:19" x14ac:dyDescent="0.35">
      <c r="A276" t="s">
        <v>55</v>
      </c>
      <c r="B276" s="2">
        <v>45596</v>
      </c>
      <c r="C276" t="s">
        <v>31</v>
      </c>
      <c r="D276" t="s">
        <v>851</v>
      </c>
      <c r="E276" t="s">
        <v>340</v>
      </c>
      <c r="F276" t="s">
        <v>19</v>
      </c>
      <c r="G276">
        <v>10</v>
      </c>
      <c r="H276" s="32">
        <v>8.6170000000000009</v>
      </c>
      <c r="I276">
        <v>0.16700000000000001</v>
      </c>
      <c r="J276">
        <v>0.5</v>
      </c>
      <c r="K276">
        <v>63.198</v>
      </c>
      <c r="L276">
        <v>42.02</v>
      </c>
      <c r="M276">
        <v>8.1170000000000009</v>
      </c>
      <c r="N276">
        <v>341.07634000000007</v>
      </c>
      <c r="O276">
        <v>7</v>
      </c>
      <c r="P276">
        <v>9.0282857142857136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9.0282857142857136</v>
      </c>
    </row>
    <row r="277" spans="1:19" x14ac:dyDescent="0.35">
      <c r="A277" t="s">
        <v>392</v>
      </c>
      <c r="B277" s="2">
        <v>45597</v>
      </c>
      <c r="C277" t="s">
        <v>15</v>
      </c>
      <c r="D277" t="s">
        <v>618</v>
      </c>
      <c r="E277" t="s">
        <v>40</v>
      </c>
      <c r="F277" t="s">
        <v>5</v>
      </c>
      <c r="G277">
        <v>7</v>
      </c>
      <c r="H277" s="32">
        <v>10.683</v>
      </c>
      <c r="I277">
        <v>0</v>
      </c>
      <c r="J277">
        <v>0.45</v>
      </c>
      <c r="K277">
        <v>138.54300000000001</v>
      </c>
      <c r="L277">
        <v>32.5</v>
      </c>
      <c r="M277">
        <v>10.233000000000001</v>
      </c>
      <c r="N277">
        <v>332.57249999999999</v>
      </c>
      <c r="O277">
        <v>12</v>
      </c>
      <c r="P277">
        <v>11.545250000000001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11.545250000000001</v>
      </c>
    </row>
    <row r="278" spans="1:19" x14ac:dyDescent="0.35">
      <c r="A278" t="s">
        <v>444</v>
      </c>
      <c r="B278" s="2">
        <v>45597</v>
      </c>
      <c r="C278" t="s">
        <v>15</v>
      </c>
      <c r="D278" t="s">
        <v>415</v>
      </c>
      <c r="E278" t="s">
        <v>354</v>
      </c>
      <c r="F278" t="s">
        <v>5</v>
      </c>
      <c r="G278">
        <v>9</v>
      </c>
      <c r="H278" s="32">
        <v>9.9329999999999998</v>
      </c>
      <c r="I278">
        <v>0.183</v>
      </c>
      <c r="J278">
        <v>0.5</v>
      </c>
      <c r="K278">
        <v>174.30199999999999</v>
      </c>
      <c r="L278">
        <v>32.5</v>
      </c>
      <c r="M278">
        <v>9.4329999999999998</v>
      </c>
      <c r="N278">
        <v>306.57249999999999</v>
      </c>
      <c r="O278">
        <v>12</v>
      </c>
      <c r="P278">
        <v>14.525166666666665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14.525166666666665</v>
      </c>
    </row>
    <row r="279" spans="1:19" x14ac:dyDescent="0.35">
      <c r="A279" t="s">
        <v>461</v>
      </c>
      <c r="B279" s="2">
        <v>45597</v>
      </c>
      <c r="C279" t="s">
        <v>15</v>
      </c>
      <c r="D279" t="s">
        <v>421</v>
      </c>
      <c r="E279" t="s">
        <v>290</v>
      </c>
      <c r="F279" t="s">
        <v>5</v>
      </c>
      <c r="G279">
        <v>9</v>
      </c>
      <c r="H279" s="32">
        <v>10.567</v>
      </c>
      <c r="I279">
        <v>0.33300000000000002</v>
      </c>
      <c r="J279">
        <v>0.5</v>
      </c>
      <c r="K279">
        <v>224.167</v>
      </c>
      <c r="L279">
        <v>32.5</v>
      </c>
      <c r="M279">
        <v>10.064</v>
      </c>
      <c r="N279">
        <v>327.08</v>
      </c>
      <c r="O279">
        <v>12</v>
      </c>
      <c r="P279">
        <v>18.680583333333335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18.680583333333335</v>
      </c>
    </row>
    <row r="280" spans="1:19" x14ac:dyDescent="0.35">
      <c r="A280" t="s">
        <v>55</v>
      </c>
      <c r="B280" s="2">
        <v>45597</v>
      </c>
      <c r="C280" t="s">
        <v>15</v>
      </c>
      <c r="D280" t="s">
        <v>472</v>
      </c>
      <c r="E280" t="s">
        <v>20</v>
      </c>
      <c r="F280" t="s">
        <v>5</v>
      </c>
      <c r="G280">
        <v>10</v>
      </c>
      <c r="H280" s="32">
        <v>9.0830000000000002</v>
      </c>
      <c r="I280">
        <v>0.13300000000000001</v>
      </c>
      <c r="J280">
        <v>0.38300000000000001</v>
      </c>
      <c r="K280">
        <v>174.685</v>
      </c>
      <c r="L280">
        <v>36.770000000000003</v>
      </c>
      <c r="M280">
        <v>8.6999999999999993</v>
      </c>
      <c r="N280">
        <v>319.899</v>
      </c>
      <c r="O280">
        <v>12</v>
      </c>
      <c r="P280">
        <v>14.557083333333333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14.557083333333333</v>
      </c>
    </row>
    <row r="281" spans="1:19" x14ac:dyDescent="0.35">
      <c r="A281" t="s">
        <v>60</v>
      </c>
      <c r="B281" s="2">
        <v>45597</v>
      </c>
      <c r="C281" t="s">
        <v>15</v>
      </c>
      <c r="D281" t="s">
        <v>561</v>
      </c>
      <c r="E281" t="s">
        <v>23</v>
      </c>
      <c r="F281" t="s">
        <v>5</v>
      </c>
      <c r="G281">
        <v>11</v>
      </c>
      <c r="H281" s="32">
        <v>10.45</v>
      </c>
      <c r="I281">
        <v>0.26700000000000002</v>
      </c>
      <c r="J281">
        <v>0.23300000000000001</v>
      </c>
      <c r="K281">
        <v>176.935</v>
      </c>
      <c r="L281">
        <v>32.5</v>
      </c>
      <c r="M281">
        <v>10.216999999999999</v>
      </c>
      <c r="N281">
        <v>332.05249999999995</v>
      </c>
      <c r="O281">
        <v>12</v>
      </c>
      <c r="P281">
        <v>14.744583333333333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14.744583333333333</v>
      </c>
    </row>
    <row r="282" spans="1:19" x14ac:dyDescent="0.35">
      <c r="A282" t="s">
        <v>55</v>
      </c>
      <c r="B282" s="2">
        <v>45597</v>
      </c>
      <c r="C282" t="s">
        <v>15</v>
      </c>
      <c r="D282" t="s">
        <v>789</v>
      </c>
      <c r="E282" t="s">
        <v>291</v>
      </c>
      <c r="F282" t="s">
        <v>5</v>
      </c>
      <c r="G282">
        <v>8</v>
      </c>
      <c r="H282" s="32">
        <v>8.75</v>
      </c>
      <c r="I282">
        <v>0</v>
      </c>
      <c r="J282">
        <v>0.5</v>
      </c>
      <c r="K282">
        <v>166.14599999999999</v>
      </c>
      <c r="L282">
        <v>36.770000000000003</v>
      </c>
      <c r="M282">
        <v>8.25</v>
      </c>
      <c r="N282">
        <v>303.35250000000002</v>
      </c>
      <c r="O282">
        <v>12</v>
      </c>
      <c r="P282">
        <v>13.845499999999999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13.845499999999999</v>
      </c>
    </row>
    <row r="283" spans="1:19" x14ac:dyDescent="0.35">
      <c r="A283" t="s">
        <v>432</v>
      </c>
      <c r="B283" s="2">
        <v>45597</v>
      </c>
      <c r="C283" t="s">
        <v>15</v>
      </c>
      <c r="D283" t="s">
        <v>398</v>
      </c>
      <c r="E283" t="s">
        <v>27</v>
      </c>
      <c r="F283" t="s">
        <v>26</v>
      </c>
      <c r="G283">
        <v>8</v>
      </c>
      <c r="H283" s="32">
        <v>10.067</v>
      </c>
      <c r="I283">
        <v>0.28299999999999997</v>
      </c>
      <c r="J283">
        <v>0.46700000000000003</v>
      </c>
      <c r="K283">
        <v>138.62700000000001</v>
      </c>
      <c r="L283">
        <v>29</v>
      </c>
      <c r="M283">
        <v>9.6</v>
      </c>
      <c r="N283">
        <v>278.39999999999998</v>
      </c>
      <c r="O283">
        <v>19</v>
      </c>
      <c r="P283">
        <v>7.2961578947368428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7.2961578947368428</v>
      </c>
    </row>
    <row r="284" spans="1:19" x14ac:dyDescent="0.35">
      <c r="A284" t="s">
        <v>392</v>
      </c>
      <c r="B284" s="2">
        <v>45597</v>
      </c>
      <c r="C284" t="s">
        <v>15</v>
      </c>
      <c r="D284" t="s">
        <v>666</v>
      </c>
      <c r="E284" t="s">
        <v>38</v>
      </c>
      <c r="F284" t="s">
        <v>26</v>
      </c>
      <c r="G284">
        <v>13</v>
      </c>
      <c r="H284" s="32">
        <v>10.733000000000001</v>
      </c>
      <c r="I284">
        <v>0</v>
      </c>
      <c r="J284">
        <v>0.51700000000000002</v>
      </c>
      <c r="K284">
        <v>207.518</v>
      </c>
      <c r="L284">
        <v>29</v>
      </c>
      <c r="M284">
        <v>10.216000000000001</v>
      </c>
      <c r="N284">
        <v>296.26400000000001</v>
      </c>
      <c r="O284">
        <v>19</v>
      </c>
      <c r="P284">
        <v>10.922000000000001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10.922000000000001</v>
      </c>
    </row>
    <row r="285" spans="1:19" x14ac:dyDescent="0.35">
      <c r="A285" t="s">
        <v>406</v>
      </c>
      <c r="B285" s="2">
        <v>45597</v>
      </c>
      <c r="C285" t="s">
        <v>15</v>
      </c>
      <c r="D285" t="s">
        <v>385</v>
      </c>
      <c r="E285" t="s">
        <v>212</v>
      </c>
      <c r="F285" t="s">
        <v>26</v>
      </c>
      <c r="G285">
        <v>11</v>
      </c>
      <c r="H285" s="32">
        <v>10</v>
      </c>
      <c r="I285">
        <v>0.317</v>
      </c>
      <c r="J285">
        <v>0.5</v>
      </c>
      <c r="K285">
        <v>145.71199999999999</v>
      </c>
      <c r="L285">
        <v>29</v>
      </c>
      <c r="M285">
        <v>9.5</v>
      </c>
      <c r="N285">
        <v>275.5</v>
      </c>
      <c r="O285">
        <v>19</v>
      </c>
      <c r="P285">
        <v>7.6690526315789471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7.6690526315789471</v>
      </c>
    </row>
    <row r="286" spans="1:19" x14ac:dyDescent="0.35">
      <c r="A286" t="s">
        <v>581</v>
      </c>
      <c r="B286" s="2">
        <v>45597</v>
      </c>
      <c r="C286" t="s">
        <v>15</v>
      </c>
      <c r="D286" t="s">
        <v>563</v>
      </c>
      <c r="E286" t="s">
        <v>564</v>
      </c>
      <c r="F286" t="s">
        <v>5</v>
      </c>
      <c r="G286">
        <v>9</v>
      </c>
      <c r="H286" s="32">
        <v>10.016999999999999</v>
      </c>
      <c r="I286">
        <v>0.33300000000000002</v>
      </c>
      <c r="J286">
        <v>0.48299999999999998</v>
      </c>
      <c r="K286">
        <v>92.1</v>
      </c>
      <c r="L286">
        <v>32.5</v>
      </c>
      <c r="M286">
        <v>9.5309999999999988</v>
      </c>
      <c r="N286">
        <v>309.75749999999994</v>
      </c>
      <c r="O286">
        <v>12</v>
      </c>
      <c r="P286">
        <v>7.6749999999999998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7.6749999999999998</v>
      </c>
    </row>
    <row r="287" spans="1:19" x14ac:dyDescent="0.35">
      <c r="A287" t="s">
        <v>55</v>
      </c>
      <c r="B287" s="2">
        <v>45597</v>
      </c>
      <c r="C287" t="s">
        <v>15</v>
      </c>
      <c r="D287" t="s">
        <v>562</v>
      </c>
      <c r="E287" t="s">
        <v>21</v>
      </c>
      <c r="F287" t="s">
        <v>5</v>
      </c>
      <c r="G287">
        <v>4</v>
      </c>
      <c r="H287" s="32">
        <v>8.9</v>
      </c>
      <c r="I287">
        <v>0.25</v>
      </c>
      <c r="J287">
        <v>0</v>
      </c>
      <c r="K287">
        <v>162</v>
      </c>
      <c r="L287">
        <v>36.770000000000003</v>
      </c>
      <c r="M287">
        <v>8.9</v>
      </c>
      <c r="N287">
        <v>327.25300000000004</v>
      </c>
      <c r="O287">
        <v>12</v>
      </c>
      <c r="P287">
        <v>13.5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13.5</v>
      </c>
    </row>
    <row r="288" spans="1:19" x14ac:dyDescent="0.35">
      <c r="A288" t="s">
        <v>55</v>
      </c>
      <c r="B288" s="2">
        <v>45597</v>
      </c>
      <c r="C288" t="s">
        <v>15</v>
      </c>
      <c r="D288" t="s">
        <v>473</v>
      </c>
      <c r="E288" t="s">
        <v>565</v>
      </c>
      <c r="F288" t="s">
        <v>5</v>
      </c>
      <c r="G288">
        <v>8</v>
      </c>
      <c r="H288" s="32">
        <v>8.6</v>
      </c>
      <c r="I288">
        <v>0.55000000000000004</v>
      </c>
      <c r="J288">
        <v>0.433</v>
      </c>
      <c r="K288">
        <v>167.94</v>
      </c>
      <c r="L288">
        <v>36.770000000000003</v>
      </c>
      <c r="M288">
        <v>7.9469999999999992</v>
      </c>
      <c r="N288">
        <v>292.21118999999999</v>
      </c>
      <c r="O288">
        <v>12</v>
      </c>
      <c r="P288">
        <v>13.994999999999999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13.994999999999999</v>
      </c>
    </row>
    <row r="289" spans="1:19" x14ac:dyDescent="0.35">
      <c r="A289" t="s">
        <v>582</v>
      </c>
      <c r="B289" s="2">
        <v>45597</v>
      </c>
      <c r="C289" t="s">
        <v>15</v>
      </c>
      <c r="D289" t="s">
        <v>542</v>
      </c>
      <c r="E289" t="s">
        <v>29</v>
      </c>
      <c r="F289" t="s">
        <v>26</v>
      </c>
      <c r="G289">
        <v>9</v>
      </c>
      <c r="H289" s="32">
        <v>9.6669999999999998</v>
      </c>
      <c r="I289">
        <v>0.23300000000000001</v>
      </c>
      <c r="J289">
        <v>0.7</v>
      </c>
      <c r="K289">
        <v>201.28800000000001</v>
      </c>
      <c r="L289">
        <v>29</v>
      </c>
      <c r="M289">
        <v>8.9670000000000005</v>
      </c>
      <c r="N289">
        <v>260.04300000000001</v>
      </c>
      <c r="O289">
        <v>19</v>
      </c>
      <c r="P289">
        <v>10.594105263157894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10.594105263157894</v>
      </c>
    </row>
    <row r="290" spans="1:19" x14ac:dyDescent="0.35">
      <c r="A290" t="s">
        <v>56</v>
      </c>
      <c r="B290" s="2">
        <v>45597</v>
      </c>
      <c r="C290" t="s">
        <v>15</v>
      </c>
      <c r="D290" t="s">
        <v>286</v>
      </c>
      <c r="E290" t="s">
        <v>345</v>
      </c>
      <c r="F290" t="s">
        <v>5</v>
      </c>
      <c r="G290">
        <v>6</v>
      </c>
      <c r="H290" s="32">
        <v>8.4169999999999998</v>
      </c>
      <c r="I290">
        <v>0</v>
      </c>
      <c r="J290">
        <v>0</v>
      </c>
      <c r="K290">
        <v>140.97499999999999</v>
      </c>
      <c r="L290">
        <v>32.5</v>
      </c>
      <c r="M290">
        <v>8.4169999999999998</v>
      </c>
      <c r="N290">
        <v>273.55250000000001</v>
      </c>
      <c r="O290">
        <v>12</v>
      </c>
      <c r="P290">
        <v>11.747916666666667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11.747916666666667</v>
      </c>
    </row>
    <row r="291" spans="1:19" x14ac:dyDescent="0.35">
      <c r="A291" t="s">
        <v>55</v>
      </c>
      <c r="B291" s="2">
        <v>45597</v>
      </c>
      <c r="C291" t="s">
        <v>15</v>
      </c>
      <c r="D291" t="s">
        <v>342</v>
      </c>
      <c r="E291" t="s">
        <v>306</v>
      </c>
      <c r="F291" t="s">
        <v>5</v>
      </c>
      <c r="G291">
        <v>7</v>
      </c>
      <c r="H291" s="32">
        <v>8.5830000000000002</v>
      </c>
      <c r="I291">
        <v>0</v>
      </c>
      <c r="J291">
        <v>0.45</v>
      </c>
      <c r="K291">
        <v>160.11500000000001</v>
      </c>
      <c r="L291">
        <v>36.770000000000003</v>
      </c>
      <c r="M291">
        <v>8.1330000000000009</v>
      </c>
      <c r="N291">
        <v>299.05041000000006</v>
      </c>
      <c r="O291">
        <v>12</v>
      </c>
      <c r="P291">
        <v>13.342916666666667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13.342916666666667</v>
      </c>
    </row>
    <row r="292" spans="1:19" x14ac:dyDescent="0.35">
      <c r="A292" t="s">
        <v>56</v>
      </c>
      <c r="B292" s="2">
        <v>45597</v>
      </c>
      <c r="C292" t="s">
        <v>15</v>
      </c>
      <c r="D292" t="s">
        <v>285</v>
      </c>
      <c r="E292" t="s">
        <v>346</v>
      </c>
      <c r="F292" t="s">
        <v>5</v>
      </c>
      <c r="G292">
        <v>6</v>
      </c>
      <c r="H292" s="32">
        <v>9.4670000000000005</v>
      </c>
      <c r="I292">
        <v>0</v>
      </c>
      <c r="J292">
        <v>0.51700000000000002</v>
      </c>
      <c r="K292">
        <v>231.57</v>
      </c>
      <c r="L292">
        <v>32.5</v>
      </c>
      <c r="M292">
        <v>8.9500000000000011</v>
      </c>
      <c r="N292">
        <v>290.87500000000006</v>
      </c>
      <c r="O292">
        <v>12</v>
      </c>
      <c r="P292">
        <v>19.297499999999999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19.297499999999999</v>
      </c>
    </row>
    <row r="293" spans="1:19" x14ac:dyDescent="0.35">
      <c r="A293" t="s">
        <v>331</v>
      </c>
      <c r="B293" s="2">
        <v>45597</v>
      </c>
      <c r="C293" t="s">
        <v>15</v>
      </c>
      <c r="D293" t="s">
        <v>284</v>
      </c>
      <c r="E293" t="s">
        <v>213</v>
      </c>
      <c r="F293" t="s">
        <v>5</v>
      </c>
      <c r="G293">
        <v>10</v>
      </c>
      <c r="H293" s="32">
        <v>10.766999999999999</v>
      </c>
      <c r="I293">
        <v>0.217</v>
      </c>
      <c r="J293">
        <v>0.5</v>
      </c>
      <c r="K293">
        <v>176.30099999999999</v>
      </c>
      <c r="L293">
        <v>32.5</v>
      </c>
      <c r="M293">
        <v>10.266999999999999</v>
      </c>
      <c r="N293">
        <v>333.67750000000001</v>
      </c>
      <c r="O293">
        <v>12</v>
      </c>
      <c r="P293">
        <v>14.691749999999999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14.691749999999999</v>
      </c>
    </row>
    <row r="294" spans="1:19" x14ac:dyDescent="0.35">
      <c r="A294" t="s">
        <v>470</v>
      </c>
      <c r="B294" s="2">
        <v>45597</v>
      </c>
      <c r="C294" t="s">
        <v>15</v>
      </c>
      <c r="D294" t="s">
        <v>491</v>
      </c>
      <c r="E294" t="s">
        <v>28</v>
      </c>
      <c r="F294" t="s">
        <v>5</v>
      </c>
      <c r="G294">
        <v>12</v>
      </c>
      <c r="H294" s="32">
        <v>10</v>
      </c>
      <c r="I294">
        <v>0.317</v>
      </c>
      <c r="J294">
        <v>0.5</v>
      </c>
      <c r="K294">
        <v>132.417</v>
      </c>
      <c r="L294">
        <v>32.5</v>
      </c>
      <c r="M294">
        <v>9.5</v>
      </c>
      <c r="N294">
        <v>308.75</v>
      </c>
      <c r="O294">
        <v>12</v>
      </c>
      <c r="P294">
        <v>11.034750000000001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11.034750000000001</v>
      </c>
    </row>
    <row r="295" spans="1:19" x14ac:dyDescent="0.35">
      <c r="A295" t="s">
        <v>370</v>
      </c>
      <c r="B295" s="2">
        <v>45597</v>
      </c>
      <c r="C295" t="s">
        <v>15</v>
      </c>
      <c r="D295" t="s">
        <v>353</v>
      </c>
      <c r="E295" t="s">
        <v>217</v>
      </c>
      <c r="F295" t="s">
        <v>5</v>
      </c>
      <c r="G295">
        <v>7</v>
      </c>
      <c r="H295" s="32">
        <v>10.1</v>
      </c>
      <c r="I295">
        <v>0.1</v>
      </c>
      <c r="J295">
        <v>0.16700000000000001</v>
      </c>
      <c r="K295">
        <v>95.091999999999999</v>
      </c>
      <c r="L295">
        <v>32.5</v>
      </c>
      <c r="M295">
        <v>9.9329999999999998</v>
      </c>
      <c r="N295">
        <v>322.82249999999999</v>
      </c>
      <c r="O295">
        <v>12</v>
      </c>
      <c r="P295">
        <v>7.9243333333333332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7.9243333333333332</v>
      </c>
    </row>
    <row r="296" spans="1:19" x14ac:dyDescent="0.35">
      <c r="A296" t="s">
        <v>336</v>
      </c>
      <c r="B296" s="2">
        <v>45597</v>
      </c>
      <c r="C296" t="s">
        <v>31</v>
      </c>
      <c r="D296" t="s">
        <v>357</v>
      </c>
      <c r="E296" t="s">
        <v>355</v>
      </c>
      <c r="F296" t="s">
        <v>5</v>
      </c>
      <c r="G296">
        <v>19</v>
      </c>
      <c r="H296" s="32">
        <v>8.6999999999999993</v>
      </c>
      <c r="I296">
        <v>0.183</v>
      </c>
      <c r="J296">
        <v>0.5</v>
      </c>
      <c r="K296">
        <v>120.172</v>
      </c>
      <c r="L296">
        <v>35</v>
      </c>
      <c r="M296">
        <v>8.1999999999999993</v>
      </c>
      <c r="N296">
        <v>287</v>
      </c>
      <c r="O296">
        <v>12</v>
      </c>
      <c r="P296">
        <v>10.014333333333333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10.014333333333333</v>
      </c>
    </row>
    <row r="297" spans="1:19" x14ac:dyDescent="0.35">
      <c r="A297" t="s">
        <v>55</v>
      </c>
      <c r="B297" s="2">
        <v>45597</v>
      </c>
      <c r="C297" t="s">
        <v>31</v>
      </c>
      <c r="D297" t="s">
        <v>431</v>
      </c>
      <c r="E297" t="s">
        <v>341</v>
      </c>
      <c r="F297" t="s">
        <v>19</v>
      </c>
      <c r="G297">
        <v>5</v>
      </c>
      <c r="H297" s="32">
        <v>7.9829999999999997</v>
      </c>
      <c r="I297">
        <v>0.2</v>
      </c>
      <c r="J297">
        <v>0.91700000000000004</v>
      </c>
      <c r="K297">
        <v>68.025999999999996</v>
      </c>
      <c r="L297">
        <v>42.02</v>
      </c>
      <c r="M297">
        <v>7.0659999999999998</v>
      </c>
      <c r="N297">
        <v>296.91332</v>
      </c>
      <c r="O297">
        <v>7</v>
      </c>
      <c r="P297">
        <v>9.718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9.718</v>
      </c>
    </row>
    <row r="298" spans="1:19" x14ac:dyDescent="0.35">
      <c r="A298" t="s">
        <v>698</v>
      </c>
      <c r="B298" s="2">
        <v>45597</v>
      </c>
      <c r="C298" t="s">
        <v>31</v>
      </c>
      <c r="D298" t="s">
        <v>359</v>
      </c>
      <c r="E298" t="s">
        <v>34</v>
      </c>
      <c r="F298" t="s">
        <v>5</v>
      </c>
      <c r="G298">
        <v>9</v>
      </c>
      <c r="H298" s="32">
        <v>10.483000000000001</v>
      </c>
      <c r="I298">
        <v>0</v>
      </c>
      <c r="J298">
        <v>0.35</v>
      </c>
      <c r="K298">
        <v>127.185</v>
      </c>
      <c r="L298">
        <v>35</v>
      </c>
      <c r="M298">
        <v>10.133000000000001</v>
      </c>
      <c r="N298">
        <v>354.65500000000003</v>
      </c>
      <c r="O298">
        <v>12</v>
      </c>
      <c r="P298">
        <v>10.598750000000001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10.598750000000001</v>
      </c>
    </row>
    <row r="299" spans="1:19" x14ac:dyDescent="0.35">
      <c r="A299" t="s">
        <v>734</v>
      </c>
      <c r="B299" s="2">
        <v>45597</v>
      </c>
      <c r="C299" t="s">
        <v>31</v>
      </c>
      <c r="D299" t="s">
        <v>358</v>
      </c>
      <c r="E299" t="s">
        <v>35</v>
      </c>
      <c r="F299" t="s">
        <v>5</v>
      </c>
      <c r="G299">
        <v>18</v>
      </c>
      <c r="H299" s="32">
        <v>9.85</v>
      </c>
      <c r="I299">
        <v>0</v>
      </c>
      <c r="J299">
        <v>0.55000000000000004</v>
      </c>
      <c r="K299">
        <v>125.6</v>
      </c>
      <c r="L299">
        <v>35</v>
      </c>
      <c r="M299">
        <v>9.2999999999999989</v>
      </c>
      <c r="N299">
        <v>325.49999999999994</v>
      </c>
      <c r="O299">
        <v>12</v>
      </c>
      <c r="P299">
        <v>10.466666666666667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10.466666666666667</v>
      </c>
    </row>
    <row r="300" spans="1:19" x14ac:dyDescent="0.35">
      <c r="A300" t="s">
        <v>390</v>
      </c>
      <c r="B300" s="2">
        <v>45597</v>
      </c>
      <c r="C300" t="s">
        <v>31</v>
      </c>
      <c r="D300" t="s">
        <v>369</v>
      </c>
      <c r="E300" t="s">
        <v>950</v>
      </c>
      <c r="F300" t="s">
        <v>5</v>
      </c>
      <c r="G300">
        <v>10</v>
      </c>
      <c r="H300" s="32">
        <v>11</v>
      </c>
      <c r="I300">
        <v>0.33300000000000002</v>
      </c>
      <c r="J300">
        <v>0.5</v>
      </c>
      <c r="K300">
        <v>138.261</v>
      </c>
      <c r="L300">
        <v>35</v>
      </c>
      <c r="M300">
        <v>10.497</v>
      </c>
      <c r="N300">
        <v>367.39499999999998</v>
      </c>
      <c r="O300">
        <v>12</v>
      </c>
      <c r="P300">
        <v>11.521749999999999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11.521749999999999</v>
      </c>
    </row>
    <row r="301" spans="1:19" x14ac:dyDescent="0.35">
      <c r="A301" t="s">
        <v>55</v>
      </c>
      <c r="B301" s="2">
        <v>45597</v>
      </c>
      <c r="C301" t="s">
        <v>31</v>
      </c>
      <c r="D301" t="s">
        <v>851</v>
      </c>
      <c r="E301" t="s">
        <v>340</v>
      </c>
      <c r="F301" t="s">
        <v>19</v>
      </c>
      <c r="G301">
        <v>7</v>
      </c>
      <c r="H301" s="32">
        <v>8.3829999999999991</v>
      </c>
      <c r="I301">
        <v>0.7</v>
      </c>
      <c r="J301">
        <v>0.51700000000000002</v>
      </c>
      <c r="K301">
        <v>102.636</v>
      </c>
      <c r="L301">
        <v>42.02</v>
      </c>
      <c r="M301">
        <v>7.4959999999999987</v>
      </c>
      <c r="N301">
        <v>314.98191999999995</v>
      </c>
      <c r="O301">
        <v>7</v>
      </c>
      <c r="P301">
        <v>14.662285714285714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14.662285714285714</v>
      </c>
    </row>
    <row r="302" spans="1:19" x14ac:dyDescent="0.35">
      <c r="A302" t="s">
        <v>59</v>
      </c>
      <c r="B302" s="2">
        <v>45597</v>
      </c>
      <c r="C302" t="s">
        <v>31</v>
      </c>
      <c r="D302" t="s">
        <v>361</v>
      </c>
      <c r="E302" t="s">
        <v>44</v>
      </c>
      <c r="F302" t="s">
        <v>5</v>
      </c>
      <c r="G302">
        <v>13</v>
      </c>
      <c r="H302" s="32">
        <v>8.9830000000000005</v>
      </c>
      <c r="I302">
        <v>0.317</v>
      </c>
      <c r="J302">
        <v>0.73299999999999998</v>
      </c>
      <c r="K302">
        <v>83.302999999999997</v>
      </c>
      <c r="L302">
        <v>40</v>
      </c>
      <c r="M302">
        <v>8.25</v>
      </c>
      <c r="N302">
        <v>330</v>
      </c>
      <c r="O302">
        <v>12</v>
      </c>
      <c r="P302">
        <v>6.9419166666666667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6.9419166666666667</v>
      </c>
    </row>
    <row r="303" spans="1:19" x14ac:dyDescent="0.35">
      <c r="A303" t="s">
        <v>55</v>
      </c>
      <c r="B303" s="2">
        <v>45597</v>
      </c>
      <c r="C303" t="s">
        <v>31</v>
      </c>
      <c r="D303" t="s">
        <v>850</v>
      </c>
      <c r="E303" t="s">
        <v>42</v>
      </c>
      <c r="F303" t="s">
        <v>19</v>
      </c>
      <c r="G303">
        <v>8</v>
      </c>
      <c r="H303" s="32">
        <v>8.5</v>
      </c>
      <c r="I303">
        <v>0.16700000000000001</v>
      </c>
      <c r="J303">
        <v>0.5</v>
      </c>
      <c r="K303">
        <v>66.537999999999997</v>
      </c>
      <c r="L303">
        <v>42.02</v>
      </c>
      <c r="M303">
        <v>8</v>
      </c>
      <c r="N303">
        <v>336.16</v>
      </c>
      <c r="O303">
        <v>7</v>
      </c>
      <c r="P303">
        <v>9.5054285714285705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9.5054285714285705</v>
      </c>
    </row>
    <row r="304" spans="1:19" x14ac:dyDescent="0.35">
      <c r="A304" t="s">
        <v>55</v>
      </c>
      <c r="B304" s="2">
        <v>45597</v>
      </c>
      <c r="C304" t="s">
        <v>31</v>
      </c>
      <c r="D304" t="s">
        <v>360</v>
      </c>
      <c r="E304" t="s">
        <v>41</v>
      </c>
      <c r="F304" t="s">
        <v>19</v>
      </c>
      <c r="G304">
        <v>7</v>
      </c>
      <c r="H304" s="32">
        <v>8.4</v>
      </c>
      <c r="I304">
        <v>0.317</v>
      </c>
      <c r="J304">
        <v>0.45</v>
      </c>
      <c r="K304">
        <v>97.850999999999999</v>
      </c>
      <c r="L304">
        <v>42.02</v>
      </c>
      <c r="M304">
        <v>7.95</v>
      </c>
      <c r="N304">
        <v>334.05900000000003</v>
      </c>
      <c r="O304">
        <v>7</v>
      </c>
      <c r="P304">
        <v>13.978714285714286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13.978714285714286</v>
      </c>
    </row>
    <row r="305" spans="1:19" x14ac:dyDescent="0.35">
      <c r="A305" t="s">
        <v>55</v>
      </c>
      <c r="B305" s="2">
        <v>45598</v>
      </c>
      <c r="C305" t="s">
        <v>15</v>
      </c>
      <c r="D305" t="s">
        <v>342</v>
      </c>
      <c r="E305" t="s">
        <v>306</v>
      </c>
      <c r="F305" t="s">
        <v>5</v>
      </c>
      <c r="G305">
        <v>7</v>
      </c>
      <c r="H305" s="32">
        <v>8.5830000000000002</v>
      </c>
      <c r="I305">
        <v>0</v>
      </c>
      <c r="J305">
        <v>0</v>
      </c>
      <c r="K305">
        <v>150.32499999999999</v>
      </c>
      <c r="L305">
        <v>36.770000000000003</v>
      </c>
      <c r="M305">
        <v>8.5830000000000002</v>
      </c>
      <c r="N305">
        <v>315.59691000000004</v>
      </c>
      <c r="O305">
        <v>12</v>
      </c>
      <c r="P305">
        <v>12.527083333333332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12.527083333333332</v>
      </c>
    </row>
    <row r="306" spans="1:19" x14ac:dyDescent="0.35">
      <c r="A306" t="s">
        <v>60</v>
      </c>
      <c r="B306" s="2">
        <v>45598</v>
      </c>
      <c r="C306" t="s">
        <v>15</v>
      </c>
      <c r="D306" t="s">
        <v>561</v>
      </c>
      <c r="E306" t="s">
        <v>23</v>
      </c>
      <c r="F306" t="s">
        <v>5</v>
      </c>
      <c r="G306">
        <v>6</v>
      </c>
      <c r="H306" s="32">
        <v>9.3170000000000002</v>
      </c>
      <c r="I306">
        <v>0.15</v>
      </c>
      <c r="J306">
        <v>0</v>
      </c>
      <c r="K306">
        <v>212.126</v>
      </c>
      <c r="L306">
        <v>34.5</v>
      </c>
      <c r="M306">
        <v>9.3170000000000002</v>
      </c>
      <c r="N306">
        <v>321.43650000000002</v>
      </c>
      <c r="O306">
        <v>12</v>
      </c>
      <c r="P306">
        <v>17.677166666666668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17.677166666666668</v>
      </c>
    </row>
    <row r="307" spans="1:19" x14ac:dyDescent="0.3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x14ac:dyDescent="0.35">
      <c r="A308" t="s">
        <v>331</v>
      </c>
      <c r="B308" s="2">
        <v>45598</v>
      </c>
      <c r="C308" t="s">
        <v>15</v>
      </c>
      <c r="D308" t="s">
        <v>284</v>
      </c>
      <c r="E308" t="s">
        <v>213</v>
      </c>
      <c r="F308" t="s">
        <v>5</v>
      </c>
      <c r="G308">
        <v>4</v>
      </c>
      <c r="H308" s="32">
        <v>10.016999999999999</v>
      </c>
      <c r="I308">
        <v>0.16700000000000001</v>
      </c>
      <c r="J308">
        <v>0.48299999999999998</v>
      </c>
      <c r="K308">
        <v>193.441</v>
      </c>
      <c r="L308">
        <v>34.5</v>
      </c>
      <c r="M308">
        <v>9.5339999999999989</v>
      </c>
      <c r="N308">
        <v>328.92299999999994</v>
      </c>
      <c r="O308">
        <v>12</v>
      </c>
      <c r="P308">
        <v>16.120083333333334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16.120083333333334</v>
      </c>
    </row>
    <row r="309" spans="1:19" x14ac:dyDescent="0.35">
      <c r="A309" t="s">
        <v>55</v>
      </c>
      <c r="B309" s="2">
        <v>45598</v>
      </c>
      <c r="C309" t="s">
        <v>15</v>
      </c>
      <c r="D309" t="s">
        <v>307</v>
      </c>
      <c r="E309" t="s">
        <v>291</v>
      </c>
      <c r="F309" t="s">
        <v>5</v>
      </c>
      <c r="G309">
        <v>6</v>
      </c>
      <c r="H309" s="32">
        <v>9.0830000000000002</v>
      </c>
      <c r="I309">
        <v>0.15</v>
      </c>
      <c r="J309">
        <v>0.48299999999999998</v>
      </c>
      <c r="K309">
        <v>167.922</v>
      </c>
      <c r="L309">
        <v>36.770000000000003</v>
      </c>
      <c r="M309">
        <v>8.6</v>
      </c>
      <c r="N309">
        <v>316.22200000000004</v>
      </c>
      <c r="O309">
        <v>12</v>
      </c>
      <c r="P309">
        <v>13.993499999999999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13.993499999999999</v>
      </c>
    </row>
    <row r="310" spans="1:19" x14ac:dyDescent="0.35">
      <c r="A310" t="s">
        <v>370</v>
      </c>
      <c r="B310" s="2">
        <v>45598</v>
      </c>
      <c r="C310" t="s">
        <v>15</v>
      </c>
      <c r="D310" t="s">
        <v>353</v>
      </c>
      <c r="E310" t="s">
        <v>217</v>
      </c>
      <c r="F310" t="s">
        <v>5</v>
      </c>
      <c r="G310">
        <v>7</v>
      </c>
      <c r="H310" s="32">
        <v>10.25</v>
      </c>
      <c r="I310">
        <v>0</v>
      </c>
      <c r="J310">
        <v>0.5</v>
      </c>
      <c r="K310">
        <v>219.99600000000001</v>
      </c>
      <c r="L310">
        <v>34.5</v>
      </c>
      <c r="M310">
        <v>9.75</v>
      </c>
      <c r="N310">
        <v>336.375</v>
      </c>
      <c r="O310">
        <v>12</v>
      </c>
      <c r="P310">
        <v>18.333000000000002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18.333000000000002</v>
      </c>
    </row>
    <row r="311" spans="1:19" x14ac:dyDescent="0.35">
      <c r="A311" t="s">
        <v>55</v>
      </c>
      <c r="B311" s="2">
        <v>45598</v>
      </c>
      <c r="C311" t="s">
        <v>15</v>
      </c>
      <c r="D311" t="s">
        <v>472</v>
      </c>
      <c r="E311" t="s">
        <v>20</v>
      </c>
      <c r="F311" t="s">
        <v>5</v>
      </c>
      <c r="G311">
        <v>6</v>
      </c>
      <c r="H311" s="32">
        <v>8.5</v>
      </c>
      <c r="I311">
        <v>0.28299999999999997</v>
      </c>
      <c r="J311">
        <v>0.5</v>
      </c>
      <c r="K311">
        <v>170.774</v>
      </c>
      <c r="L311">
        <v>36.770000000000003</v>
      </c>
      <c r="M311">
        <v>8</v>
      </c>
      <c r="N311">
        <v>294.16000000000003</v>
      </c>
      <c r="O311">
        <v>12</v>
      </c>
      <c r="P311">
        <v>14.231166666666667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14.231166666666667</v>
      </c>
    </row>
    <row r="312" spans="1:19" x14ac:dyDescent="0.35">
      <c r="A312" t="s">
        <v>406</v>
      </c>
      <c r="B312" s="2">
        <v>45598</v>
      </c>
      <c r="C312" t="s">
        <v>15</v>
      </c>
      <c r="D312" t="s">
        <v>385</v>
      </c>
      <c r="E312" t="s">
        <v>212</v>
      </c>
      <c r="F312" t="s">
        <v>26</v>
      </c>
      <c r="G312">
        <v>7</v>
      </c>
      <c r="H312" s="32">
        <v>10.016999999999999</v>
      </c>
      <c r="I312">
        <v>0.33300000000000002</v>
      </c>
      <c r="J312">
        <v>0.51700000000000002</v>
      </c>
      <c r="K312">
        <v>138.399</v>
      </c>
      <c r="L312">
        <v>31</v>
      </c>
      <c r="M312">
        <v>9.4969999999999999</v>
      </c>
      <c r="N312">
        <v>294.40699999999998</v>
      </c>
      <c r="O312">
        <v>19</v>
      </c>
      <c r="P312">
        <v>7.2841578947368424</v>
      </c>
      <c r="Q312" t="s">
        <v>312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7.2841578947368424</v>
      </c>
    </row>
    <row r="313" spans="1:19" x14ac:dyDescent="0.35">
      <c r="A313" t="s">
        <v>461</v>
      </c>
      <c r="B313" s="2">
        <v>45598</v>
      </c>
      <c r="C313" t="s">
        <v>15</v>
      </c>
      <c r="D313" t="s">
        <v>421</v>
      </c>
      <c r="E313" t="s">
        <v>290</v>
      </c>
      <c r="F313" t="s">
        <v>5</v>
      </c>
      <c r="G313">
        <v>7</v>
      </c>
      <c r="H313" s="32">
        <v>10.933</v>
      </c>
      <c r="I313">
        <v>0.16700000000000001</v>
      </c>
      <c r="J313">
        <v>0.5</v>
      </c>
      <c r="K313">
        <v>275.81299999999999</v>
      </c>
      <c r="L313">
        <v>35</v>
      </c>
      <c r="M313">
        <v>10.433</v>
      </c>
      <c r="N313">
        <v>365.15499999999997</v>
      </c>
      <c r="O313">
        <v>12</v>
      </c>
      <c r="P313">
        <v>22.984416666666664</v>
      </c>
      <c r="Q313" t="s">
        <v>312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22.984416666666664</v>
      </c>
    </row>
    <row r="314" spans="1:19" x14ac:dyDescent="0.35">
      <c r="A314" t="s">
        <v>55</v>
      </c>
      <c r="B314" s="2">
        <v>45598</v>
      </c>
      <c r="C314" t="s">
        <v>31</v>
      </c>
      <c r="D314" t="s">
        <v>851</v>
      </c>
      <c r="E314" t="s">
        <v>340</v>
      </c>
      <c r="F314" t="s">
        <v>19</v>
      </c>
      <c r="G314">
        <v>6</v>
      </c>
      <c r="H314" s="32">
        <v>8.65</v>
      </c>
      <c r="I314">
        <v>0.28299999999999997</v>
      </c>
      <c r="J314">
        <v>0.5</v>
      </c>
      <c r="K314">
        <v>68.438999999999993</v>
      </c>
      <c r="L314">
        <v>42.02</v>
      </c>
      <c r="M314">
        <v>8.15</v>
      </c>
      <c r="N314">
        <v>342.46300000000002</v>
      </c>
      <c r="O314">
        <v>7</v>
      </c>
      <c r="P314">
        <v>9.7769999999999992</v>
      </c>
      <c r="Q314" t="s">
        <v>312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9.7769999999999992</v>
      </c>
    </row>
    <row r="315" spans="1:19" x14ac:dyDescent="0.35">
      <c r="A315" t="s">
        <v>55</v>
      </c>
      <c r="B315" s="2">
        <v>45598</v>
      </c>
      <c r="C315" t="s">
        <v>31</v>
      </c>
      <c r="D315" t="s">
        <v>431</v>
      </c>
      <c r="E315" t="s">
        <v>341</v>
      </c>
      <c r="F315" t="s">
        <v>19</v>
      </c>
      <c r="G315">
        <v>8</v>
      </c>
      <c r="H315" s="32">
        <v>9.8170000000000002</v>
      </c>
      <c r="I315">
        <v>0.3</v>
      </c>
      <c r="J315">
        <v>0.35</v>
      </c>
      <c r="K315">
        <v>81.03</v>
      </c>
      <c r="L315">
        <v>42.02</v>
      </c>
      <c r="M315">
        <v>9.4670000000000005</v>
      </c>
      <c r="N315">
        <v>397.80334000000005</v>
      </c>
      <c r="O315">
        <v>7</v>
      </c>
      <c r="P315">
        <v>11.575714285714286</v>
      </c>
      <c r="Q315" t="s">
        <v>312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11.575714285714286</v>
      </c>
    </row>
    <row r="316" spans="1:19" x14ac:dyDescent="0.35">
      <c r="A316" t="s">
        <v>333</v>
      </c>
      <c r="B316" s="2">
        <v>45598</v>
      </c>
      <c r="C316" t="s">
        <v>31</v>
      </c>
      <c r="D316" t="s">
        <v>334</v>
      </c>
      <c r="E316" t="s">
        <v>335</v>
      </c>
      <c r="F316" t="s">
        <v>5</v>
      </c>
      <c r="G316">
        <v>11</v>
      </c>
      <c r="H316" s="32">
        <v>9.8330000000000002</v>
      </c>
      <c r="I316">
        <v>0.16700000000000001</v>
      </c>
      <c r="J316">
        <v>0.5</v>
      </c>
      <c r="K316">
        <v>122.259</v>
      </c>
      <c r="L316">
        <v>37</v>
      </c>
      <c r="M316">
        <v>9.3330000000000002</v>
      </c>
      <c r="N316">
        <v>345.32100000000003</v>
      </c>
      <c r="O316">
        <v>12</v>
      </c>
      <c r="P316">
        <v>10.18825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10.18825</v>
      </c>
    </row>
    <row r="317" spans="1:19" x14ac:dyDescent="0.35">
      <c r="A317" t="s">
        <v>392</v>
      </c>
      <c r="B317" s="2">
        <v>45598</v>
      </c>
      <c r="C317" t="s">
        <v>31</v>
      </c>
      <c r="D317" t="s">
        <v>618</v>
      </c>
      <c r="E317" t="s">
        <v>735</v>
      </c>
      <c r="F317" t="s">
        <v>5</v>
      </c>
      <c r="G317">
        <v>8</v>
      </c>
      <c r="H317" s="32">
        <v>10.5</v>
      </c>
      <c r="I317">
        <v>0</v>
      </c>
      <c r="J317">
        <v>0.48299999999999998</v>
      </c>
      <c r="K317">
        <v>131.21299999999999</v>
      </c>
      <c r="L317">
        <v>37</v>
      </c>
      <c r="M317">
        <v>10.016999999999999</v>
      </c>
      <c r="N317">
        <v>370.62899999999996</v>
      </c>
      <c r="O317">
        <v>12</v>
      </c>
      <c r="P317">
        <v>10.934416666666666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10.934416666666666</v>
      </c>
    </row>
    <row r="318" spans="1:19" x14ac:dyDescent="0.35">
      <c r="A318" t="s">
        <v>336</v>
      </c>
      <c r="B318" s="2">
        <v>45598</v>
      </c>
      <c r="C318" t="s">
        <v>31</v>
      </c>
      <c r="D318" t="s">
        <v>357</v>
      </c>
      <c r="E318" t="s">
        <v>355</v>
      </c>
      <c r="F318" t="s">
        <v>5</v>
      </c>
      <c r="G318">
        <v>6</v>
      </c>
      <c r="H318" s="32">
        <v>8.25</v>
      </c>
      <c r="I318">
        <v>0.75</v>
      </c>
      <c r="J318">
        <v>0.5</v>
      </c>
      <c r="K318">
        <v>79.650999999999996</v>
      </c>
      <c r="L318">
        <v>37</v>
      </c>
      <c r="M318">
        <v>7.33</v>
      </c>
      <c r="N318">
        <v>271.20999999999998</v>
      </c>
      <c r="O318">
        <v>12</v>
      </c>
      <c r="P318">
        <v>6.6375833333333327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6.6375833333333327</v>
      </c>
    </row>
    <row r="319" spans="1:19" x14ac:dyDescent="0.3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x14ac:dyDescent="0.35">
      <c r="A320" t="s">
        <v>55</v>
      </c>
      <c r="B320" s="2">
        <v>45599</v>
      </c>
      <c r="C320" t="s">
        <v>15</v>
      </c>
      <c r="D320" t="s">
        <v>562</v>
      </c>
      <c r="E320" t="s">
        <v>21</v>
      </c>
      <c r="F320" t="s">
        <v>5</v>
      </c>
      <c r="G320">
        <v>9</v>
      </c>
      <c r="H320" s="32">
        <v>9.0329999999999995</v>
      </c>
      <c r="I320">
        <v>0</v>
      </c>
      <c r="J320">
        <v>0</v>
      </c>
      <c r="K320">
        <v>229.16399999999999</v>
      </c>
      <c r="L320">
        <v>36.770000000000003</v>
      </c>
      <c r="M320">
        <v>9.0329999999999995</v>
      </c>
      <c r="N320">
        <v>332.14341000000002</v>
      </c>
      <c r="O320">
        <v>12</v>
      </c>
      <c r="P320">
        <v>19.096999999999998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19.096999999999998</v>
      </c>
    </row>
    <row r="321" spans="1:19" x14ac:dyDescent="0.35">
      <c r="A321" t="s">
        <v>581</v>
      </c>
      <c r="B321" s="2">
        <v>45599</v>
      </c>
      <c r="C321" t="s">
        <v>15</v>
      </c>
      <c r="D321" t="s">
        <v>563</v>
      </c>
      <c r="E321" t="s">
        <v>564</v>
      </c>
      <c r="F321" t="s">
        <v>5</v>
      </c>
      <c r="G321">
        <v>9</v>
      </c>
      <c r="H321" s="32">
        <v>10.5</v>
      </c>
      <c r="I321">
        <v>0.36699999999999999</v>
      </c>
      <c r="J321">
        <v>0.5</v>
      </c>
      <c r="K321">
        <v>225.29599999999999</v>
      </c>
      <c r="L321">
        <v>34.5</v>
      </c>
      <c r="M321">
        <v>9.963000000000001</v>
      </c>
      <c r="N321">
        <v>343.72350000000006</v>
      </c>
      <c r="O321">
        <v>12</v>
      </c>
      <c r="P321">
        <v>18.774666666666665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18.774666666666665</v>
      </c>
    </row>
    <row r="322" spans="1:19" x14ac:dyDescent="0.35">
      <c r="A322" t="s">
        <v>55</v>
      </c>
      <c r="B322" s="2">
        <v>45599</v>
      </c>
      <c r="C322" t="s">
        <v>15</v>
      </c>
      <c r="D322" t="s">
        <v>472</v>
      </c>
      <c r="E322" t="s">
        <v>20</v>
      </c>
      <c r="F322" t="s">
        <v>5</v>
      </c>
      <c r="G322">
        <v>7</v>
      </c>
      <c r="H322" s="32">
        <v>8.6669999999999998</v>
      </c>
      <c r="I322">
        <v>0.16700000000000001</v>
      </c>
      <c r="J322">
        <v>0.41699999999999998</v>
      </c>
      <c r="K322">
        <v>160.77699999999999</v>
      </c>
      <c r="L322">
        <v>36.770000000000003</v>
      </c>
      <c r="M322">
        <v>8.25</v>
      </c>
      <c r="N322">
        <v>303.35250000000002</v>
      </c>
      <c r="O322">
        <v>12</v>
      </c>
      <c r="P322">
        <v>13.398083333333332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13.398083333333332</v>
      </c>
    </row>
    <row r="323" spans="1:19" x14ac:dyDescent="0.35">
      <c r="A323" t="s">
        <v>55</v>
      </c>
      <c r="B323" s="2">
        <v>45599</v>
      </c>
      <c r="C323" t="s">
        <v>15</v>
      </c>
      <c r="D323" t="s">
        <v>307</v>
      </c>
      <c r="E323" t="s">
        <v>291</v>
      </c>
      <c r="F323" t="s">
        <v>5</v>
      </c>
      <c r="G323">
        <v>5</v>
      </c>
      <c r="H323" s="32">
        <v>9.2829999999999995</v>
      </c>
      <c r="I323">
        <v>0.317</v>
      </c>
      <c r="J323">
        <v>0.5</v>
      </c>
      <c r="K323">
        <v>205.601</v>
      </c>
      <c r="L323">
        <v>36.770000000000003</v>
      </c>
      <c r="M323">
        <v>8.7829999999999995</v>
      </c>
      <c r="N323">
        <v>322.95091000000002</v>
      </c>
      <c r="O323">
        <v>12</v>
      </c>
      <c r="P323">
        <v>17.133416666666665</v>
      </c>
      <c r="Q323" t="s">
        <v>312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17.133416666666665</v>
      </c>
    </row>
    <row r="324" spans="1:19" x14ac:dyDescent="0.35">
      <c r="A324" t="s">
        <v>331</v>
      </c>
      <c r="B324" s="2">
        <v>45599</v>
      </c>
      <c r="C324" t="s">
        <v>15</v>
      </c>
      <c r="D324" t="s">
        <v>284</v>
      </c>
      <c r="E324" t="s">
        <v>213</v>
      </c>
      <c r="F324" t="s">
        <v>5</v>
      </c>
      <c r="G324">
        <v>9</v>
      </c>
      <c r="H324" s="32">
        <v>10.067</v>
      </c>
      <c r="I324">
        <v>0.41699999999999998</v>
      </c>
      <c r="J324">
        <v>0.5</v>
      </c>
      <c r="K324">
        <v>233.22900000000001</v>
      </c>
      <c r="L324">
        <v>34.5</v>
      </c>
      <c r="M324">
        <v>9.48</v>
      </c>
      <c r="N324">
        <v>327.06</v>
      </c>
      <c r="O324">
        <v>12</v>
      </c>
      <c r="P324">
        <v>19.435750000000002</v>
      </c>
      <c r="Q324" t="s">
        <v>312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19.435750000000002</v>
      </c>
    </row>
    <row r="325" spans="1:19" x14ac:dyDescent="0.35">
      <c r="A325" t="s">
        <v>55</v>
      </c>
      <c r="B325" s="2">
        <v>45599</v>
      </c>
      <c r="C325" t="s">
        <v>15</v>
      </c>
      <c r="D325" t="s">
        <v>308</v>
      </c>
      <c r="E325" t="s">
        <v>18</v>
      </c>
      <c r="F325" t="s">
        <v>19</v>
      </c>
      <c r="G325">
        <v>11</v>
      </c>
      <c r="H325" s="32">
        <v>9.7669999999999995</v>
      </c>
      <c r="I325">
        <v>0.41699999999999998</v>
      </c>
      <c r="J325">
        <v>0.217</v>
      </c>
      <c r="K325">
        <v>129.49700000000001</v>
      </c>
      <c r="L325">
        <v>42.02</v>
      </c>
      <c r="M325">
        <v>9.4629999999999992</v>
      </c>
      <c r="N325">
        <v>397.63526000000002</v>
      </c>
      <c r="O325">
        <v>7</v>
      </c>
      <c r="P325">
        <v>18.499571428571432</v>
      </c>
      <c r="Q325" t="s">
        <v>312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18.499571428571432</v>
      </c>
    </row>
    <row r="326" spans="1:19" x14ac:dyDescent="0.35">
      <c r="A326" t="s">
        <v>333</v>
      </c>
      <c r="B326" s="2">
        <v>45599</v>
      </c>
      <c r="C326" t="s">
        <v>31</v>
      </c>
      <c r="D326" t="s">
        <v>334</v>
      </c>
      <c r="E326" t="s">
        <v>335</v>
      </c>
      <c r="F326" t="s">
        <v>5</v>
      </c>
      <c r="G326">
        <v>5</v>
      </c>
      <c r="H326" s="32">
        <v>7.4669999999999996</v>
      </c>
      <c r="I326">
        <v>0.23300000000000001</v>
      </c>
      <c r="J326">
        <v>0.7</v>
      </c>
      <c r="K326">
        <v>61.441000000000003</v>
      </c>
      <c r="L326">
        <v>37</v>
      </c>
      <c r="M326">
        <v>6.7669999999999995</v>
      </c>
      <c r="N326">
        <v>250.37899999999999</v>
      </c>
      <c r="O326">
        <v>12</v>
      </c>
      <c r="P326">
        <v>5.1200833333333335</v>
      </c>
      <c r="Q326" t="s">
        <v>312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5.1200833333333335</v>
      </c>
    </row>
    <row r="327" spans="1:19" x14ac:dyDescent="0.35">
      <c r="A327" t="s">
        <v>55</v>
      </c>
      <c r="B327" s="2">
        <v>45599</v>
      </c>
      <c r="C327" t="s">
        <v>31</v>
      </c>
      <c r="D327" t="s">
        <v>851</v>
      </c>
      <c r="E327" t="s">
        <v>340</v>
      </c>
      <c r="F327" t="s">
        <v>19</v>
      </c>
      <c r="G327">
        <v>7</v>
      </c>
      <c r="H327" s="32">
        <v>8.2170000000000005</v>
      </c>
      <c r="I327">
        <v>0.15</v>
      </c>
      <c r="J327">
        <v>0.433</v>
      </c>
      <c r="K327">
        <v>55.061</v>
      </c>
      <c r="L327">
        <v>42.02</v>
      </c>
      <c r="M327">
        <v>7.7840000000000007</v>
      </c>
      <c r="N327">
        <v>327.08368000000007</v>
      </c>
      <c r="O327">
        <v>7</v>
      </c>
      <c r="P327">
        <v>7.8658571428571431</v>
      </c>
      <c r="Q327" t="s">
        <v>312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7.8658571428571431</v>
      </c>
    </row>
    <row r="328" spans="1:19" x14ac:dyDescent="0.35">
      <c r="A328" t="s">
        <v>336</v>
      </c>
      <c r="B328" s="2">
        <v>45599</v>
      </c>
      <c r="C328" t="s">
        <v>31</v>
      </c>
      <c r="D328" t="s">
        <v>357</v>
      </c>
      <c r="E328" t="s">
        <v>355</v>
      </c>
      <c r="F328" t="s">
        <v>5</v>
      </c>
      <c r="G328">
        <v>5</v>
      </c>
      <c r="H328" s="32">
        <v>9.6170000000000009</v>
      </c>
      <c r="I328">
        <v>0.16700000000000001</v>
      </c>
      <c r="J328">
        <v>0.5</v>
      </c>
      <c r="K328">
        <v>77.518000000000001</v>
      </c>
      <c r="L328">
        <v>37</v>
      </c>
      <c r="M328">
        <v>9.1170000000000009</v>
      </c>
      <c r="N328">
        <v>337.32900000000001</v>
      </c>
      <c r="O328">
        <v>12</v>
      </c>
      <c r="P328">
        <v>6.4598333333333331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6.4598333333333331</v>
      </c>
    </row>
    <row r="329" spans="1:19" x14ac:dyDescent="0.35">
      <c r="A329" t="s">
        <v>55</v>
      </c>
      <c r="B329" s="2">
        <v>45599</v>
      </c>
      <c r="C329" t="s">
        <v>31</v>
      </c>
      <c r="D329" t="s">
        <v>431</v>
      </c>
      <c r="E329" t="s">
        <v>341</v>
      </c>
      <c r="F329" t="s">
        <v>19</v>
      </c>
      <c r="G329">
        <v>4</v>
      </c>
      <c r="H329" s="32">
        <v>8.8000000000000007</v>
      </c>
      <c r="I329">
        <v>0.5</v>
      </c>
      <c r="J329">
        <v>0.5</v>
      </c>
      <c r="K329">
        <v>47.377000000000002</v>
      </c>
      <c r="L329">
        <v>42.02</v>
      </c>
      <c r="M329">
        <v>8.1300000000000008</v>
      </c>
      <c r="N329">
        <v>341.62260000000003</v>
      </c>
      <c r="O329">
        <v>7</v>
      </c>
      <c r="P329">
        <v>6.7681428571428572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6.7681428571428572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4.5" x14ac:dyDescent="0.35"/>
  <cols>
    <col min="2" max="2" width="36.1796875" bestFit="1" customWidth="1"/>
    <col min="3" max="3" width="11.7265625" style="69" customWidth="1"/>
    <col min="4" max="4" width="21.81640625" bestFit="1" customWidth="1"/>
    <col min="10" max="10" width="12.7265625" customWidth="1"/>
  </cols>
  <sheetData>
    <row r="1" spans="1:11" x14ac:dyDescent="0.35">
      <c r="J1" s="1">
        <f ca="1">SUM(TripTime)</f>
        <v>34728</v>
      </c>
      <c r="K1" s="1" t="s">
        <v>185</v>
      </c>
    </row>
    <row r="2" spans="1:11" ht="15" thickBot="1" x14ac:dyDescent="0.4">
      <c r="J2" s="99">
        <f ca="1">J1/60</f>
        <v>578.79999999999995</v>
      </c>
      <c r="K2" s="1" t="s">
        <v>184</v>
      </c>
    </row>
    <row r="3" spans="1:11" ht="31.5" thickBot="1" x14ac:dyDescent="0.4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3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3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3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3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3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3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3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3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3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3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3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3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3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3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3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3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3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3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3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3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3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3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3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3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3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3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3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3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3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3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3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3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3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3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3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3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3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3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3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3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3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3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3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3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3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3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3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3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3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3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3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3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3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3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3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3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3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3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3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3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3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3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3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3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3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3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3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3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3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3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3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3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3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3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3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3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3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3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3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3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3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3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3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3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3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3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3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3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3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3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3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3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3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3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3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3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3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3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3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3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3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3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3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3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3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3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3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3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3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3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3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3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3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3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3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3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3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3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3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3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3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3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3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3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3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3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3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3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3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3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3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3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3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3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3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3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3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3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3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3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3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3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3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3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3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3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3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3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3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3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3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3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3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3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3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3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3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3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3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3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3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3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3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3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3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3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3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3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3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3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3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3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3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3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3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3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3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3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3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3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3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3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3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3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3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3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3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3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3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3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3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3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3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3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3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3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3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3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3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3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3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3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3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3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3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3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3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3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3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3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3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3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3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3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3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3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3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3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3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3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3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3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3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3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3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3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3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3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3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3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3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3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3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3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3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3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3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3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3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3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3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3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3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3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3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3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3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3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3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3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3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3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3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3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3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3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3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3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3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3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3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3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3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3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3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3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3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3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3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3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3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3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3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3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3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3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3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3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3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3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3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3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3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3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3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3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3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3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3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3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3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3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3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3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3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3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3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3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3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3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3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3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3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3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3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3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3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3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3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3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3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3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3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3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3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3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3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3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3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3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3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3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3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3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3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3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3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3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3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3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3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3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3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3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3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3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3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3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3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3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3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3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3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3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3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3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3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3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3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3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3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3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3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3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3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3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3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3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3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3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3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3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3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3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3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3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3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3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3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3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3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3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3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3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3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3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3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3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3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3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3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3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3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3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3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3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3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3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3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3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3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3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3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3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3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3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3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3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3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3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3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3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3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3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3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3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3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3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3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3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3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3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3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3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3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3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3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3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3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3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3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3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3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3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3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3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3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3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3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3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3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3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3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3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3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3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3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3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3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3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3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3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3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3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3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3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3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3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3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3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3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3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3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3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3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3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3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3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3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3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3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3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3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3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3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3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3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3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3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3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3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3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3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3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3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3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3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3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3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3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3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3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3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3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3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3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3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3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3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3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3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3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3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3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3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3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3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3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3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3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3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3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3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3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3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3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3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3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3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3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3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3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3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3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3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3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3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3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3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3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3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3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3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3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3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3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3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3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3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3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3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3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3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3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3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3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3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3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3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3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3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3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3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3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3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3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3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3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3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3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3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3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3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3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3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3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3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3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3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3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3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3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3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3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3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3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3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3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3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3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3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3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3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3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3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3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3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3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3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3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3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3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3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3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3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3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3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3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3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3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3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3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3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3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3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3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3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3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3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3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3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3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3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3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3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3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3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3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3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3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3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3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3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3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3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3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3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3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3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3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3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3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3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3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3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3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3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3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3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3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3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3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3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3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3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3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3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3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3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3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3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3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3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3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3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3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3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3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3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3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3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3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3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3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3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3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3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3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3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3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3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3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3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3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3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3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3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3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3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3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3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3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3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3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3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3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3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3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3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3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3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3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3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3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3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3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3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3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3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3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3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3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3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3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3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3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3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3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3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3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3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3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3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3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3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3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3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3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3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3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3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3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3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3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3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3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3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3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3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3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3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3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3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3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3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3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3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3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3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3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3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3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3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3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3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3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3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3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3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3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3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3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3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3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3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3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3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3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3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3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3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3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3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3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3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3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3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3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3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3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3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3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3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3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3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3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3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3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3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3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3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3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3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3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3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3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3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3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3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3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3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3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3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3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3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3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3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3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3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3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3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3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3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3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3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3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3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3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3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3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3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3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3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3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3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3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3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3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3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3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3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3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3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3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3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3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3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3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3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3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3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3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3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3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3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147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4.5" x14ac:dyDescent="0.35"/>
  <cols>
    <col min="1" max="1" width="39.1796875" customWidth="1"/>
    <col min="2" max="2" width="15.26953125" customWidth="1"/>
    <col min="3" max="3" width="11.7265625" customWidth="1"/>
    <col min="4" max="4" width="13.453125" customWidth="1"/>
    <col min="5" max="5" width="9" style="174" customWidth="1"/>
    <col min="6" max="6" width="16.453125" customWidth="1"/>
    <col min="7" max="7" width="43.54296875" customWidth="1"/>
    <col min="8" max="8" width="9.26953125" style="80" customWidth="1"/>
    <col min="9" max="9" width="16.54296875" style="80" bestFit="1" customWidth="1"/>
    <col min="10" max="10" width="12.26953125" style="3" bestFit="1" customWidth="1"/>
    <col min="11" max="11" width="9.54296875" bestFit="1" customWidth="1"/>
  </cols>
  <sheetData>
    <row r="7" spans="1:10" ht="21" customHeight="1" x14ac:dyDescent="0.35">
      <c r="A7" s="240" t="s">
        <v>199</v>
      </c>
      <c r="B7" s="240"/>
      <c r="C7" s="240"/>
      <c r="D7" s="240"/>
    </row>
    <row r="8" spans="1:10" ht="21" customHeight="1" x14ac:dyDescent="0.35">
      <c r="A8" s="240"/>
      <c r="B8" s="240"/>
      <c r="C8" s="240"/>
      <c r="D8" s="240"/>
    </row>
    <row r="9" spans="1:10" ht="21" customHeight="1" x14ac:dyDescent="0.5">
      <c r="A9" s="240"/>
      <c r="B9" s="240"/>
      <c r="C9" s="240"/>
      <c r="D9" s="240"/>
      <c r="G9" s="240" t="s">
        <v>207</v>
      </c>
      <c r="H9" s="240"/>
      <c r="I9" s="240"/>
    </row>
    <row r="10" spans="1:10" ht="29" x14ac:dyDescent="0.35">
      <c r="A10" s="125" t="s">
        <v>9</v>
      </c>
      <c r="B10" s="26" t="s">
        <v>10</v>
      </c>
      <c r="C10" s="26" t="s">
        <v>198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224</v>
      </c>
    </row>
    <row r="11" spans="1:10" x14ac:dyDescent="0.3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 s="241">
        <v>1196</v>
      </c>
    </row>
    <row r="12" spans="1:10" x14ac:dyDescent="0.3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 s="241">
        <v>175.5</v>
      </c>
    </row>
    <row r="13" spans="1:10" x14ac:dyDescent="0.3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 s="241">
        <v>200</v>
      </c>
    </row>
    <row r="14" spans="1:10" x14ac:dyDescent="0.3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 s="241">
        <v>71.5</v>
      </c>
    </row>
    <row r="15" spans="1:10" x14ac:dyDescent="0.3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 s="241">
        <v>205</v>
      </c>
    </row>
    <row r="16" spans="1:10" x14ac:dyDescent="0.3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 s="241">
        <v>26</v>
      </c>
    </row>
    <row r="17" spans="1:10" x14ac:dyDescent="0.3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 s="241">
        <v>190</v>
      </c>
    </row>
    <row r="18" spans="1:10" x14ac:dyDescent="0.3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 s="241">
        <v>19.5</v>
      </c>
    </row>
    <row r="19" spans="1:10" x14ac:dyDescent="0.3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 s="241">
        <v>105</v>
      </c>
    </row>
    <row r="20" spans="1:10" x14ac:dyDescent="0.3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 s="241">
        <v>26</v>
      </c>
    </row>
    <row r="21" spans="1:10" x14ac:dyDescent="0.3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 s="241">
        <v>290</v>
      </c>
    </row>
    <row r="22" spans="1:10" x14ac:dyDescent="0.3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 s="241">
        <v>52</v>
      </c>
    </row>
    <row r="23" spans="1:10" x14ac:dyDescent="0.3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 s="241">
        <v>260</v>
      </c>
    </row>
    <row r="24" spans="1:10" x14ac:dyDescent="0.3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 s="241">
        <v>65</v>
      </c>
    </row>
    <row r="25" spans="1:10" x14ac:dyDescent="0.3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 s="241">
        <v>155</v>
      </c>
    </row>
    <row r="26" spans="1:10" x14ac:dyDescent="0.3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 s="241">
        <v>225</v>
      </c>
    </row>
    <row r="27" spans="1:10" x14ac:dyDescent="0.3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 s="241">
        <v>270</v>
      </c>
    </row>
    <row r="28" spans="1:10" x14ac:dyDescent="0.3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 s="241">
        <v>26</v>
      </c>
    </row>
    <row r="29" spans="1:10" x14ac:dyDescent="0.3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 s="241">
        <v>215</v>
      </c>
    </row>
    <row r="30" spans="1:10" x14ac:dyDescent="0.3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 s="241">
        <v>58.5</v>
      </c>
    </row>
    <row r="31" spans="1:10" x14ac:dyDescent="0.3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 s="241">
        <v>260</v>
      </c>
    </row>
    <row r="32" spans="1:10" x14ac:dyDescent="0.3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 s="241">
        <v>117</v>
      </c>
    </row>
    <row r="33" spans="1:10" x14ac:dyDescent="0.3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 s="241">
        <v>80</v>
      </c>
    </row>
    <row r="34" spans="1:10" x14ac:dyDescent="0.35">
      <c r="A34" t="s">
        <v>56</v>
      </c>
      <c r="B34" t="s">
        <v>346</v>
      </c>
      <c r="C34" t="s">
        <v>192</v>
      </c>
      <c r="D34" t="s">
        <v>5</v>
      </c>
      <c r="E34" s="242">
        <v>32.5</v>
      </c>
      <c r="G34" t="s">
        <v>581</v>
      </c>
      <c r="H34">
        <v>2</v>
      </c>
      <c r="I34" s="32" t="s">
        <v>89</v>
      </c>
      <c r="J34" s="241">
        <v>39</v>
      </c>
    </row>
    <row r="35" spans="1:10" x14ac:dyDescent="0.35">
      <c r="A35" t="s">
        <v>56</v>
      </c>
      <c r="B35" t="s">
        <v>345</v>
      </c>
      <c r="C35" t="s">
        <v>192</v>
      </c>
      <c r="D35" t="s">
        <v>5</v>
      </c>
      <c r="E35" s="242">
        <v>32.5</v>
      </c>
      <c r="G35" t="s">
        <v>582</v>
      </c>
      <c r="H35">
        <v>1.75</v>
      </c>
      <c r="I35" s="32" t="s">
        <v>88</v>
      </c>
      <c r="J35" s="241">
        <v>230</v>
      </c>
    </row>
    <row r="36" spans="1:10" x14ac:dyDescent="0.35">
      <c r="A36" t="s">
        <v>56</v>
      </c>
      <c r="B36" t="s">
        <v>852</v>
      </c>
      <c r="C36" t="s">
        <v>192</v>
      </c>
      <c r="D36" t="s">
        <v>5</v>
      </c>
      <c r="E36" s="242">
        <v>32.5</v>
      </c>
      <c r="G36" s="3" t="s">
        <v>180</v>
      </c>
      <c r="H36" s="3"/>
      <c r="I36" s="3"/>
      <c r="J36" s="241">
        <v>4557</v>
      </c>
    </row>
    <row r="37" spans="1:10" x14ac:dyDescent="0.35">
      <c r="A37" t="s">
        <v>59</v>
      </c>
      <c r="B37" t="s">
        <v>44</v>
      </c>
      <c r="C37" t="s">
        <v>192</v>
      </c>
      <c r="D37" t="s">
        <v>5</v>
      </c>
      <c r="E37" s="174">
        <v>40</v>
      </c>
      <c r="H37"/>
      <c r="I37"/>
      <c r="J37"/>
    </row>
    <row r="38" spans="1:10" x14ac:dyDescent="0.3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3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3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3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3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3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3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3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3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3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3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3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3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3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3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3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3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3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3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3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3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3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3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3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3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3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3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3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3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35">
      <c r="A67" s="174" t="s">
        <v>180</v>
      </c>
      <c r="B67" s="174"/>
      <c r="C67" s="174"/>
      <c r="D67" s="174"/>
    </row>
    <row r="68" spans="1:5" x14ac:dyDescent="0.35">
      <c r="E68"/>
    </row>
    <row r="69" spans="1:5" x14ac:dyDescent="0.35">
      <c r="E69"/>
    </row>
    <row r="70" spans="1:5" x14ac:dyDescent="0.35">
      <c r="E70"/>
    </row>
    <row r="71" spans="1:5" x14ac:dyDescent="0.35">
      <c r="E71"/>
    </row>
    <row r="72" spans="1:5" x14ac:dyDescent="0.35">
      <c r="E72"/>
    </row>
    <row r="73" spans="1:5" x14ac:dyDescent="0.35">
      <c r="E73"/>
    </row>
    <row r="74" spans="1:5" x14ac:dyDescent="0.35">
      <c r="E74"/>
    </row>
    <row r="75" spans="1:5" x14ac:dyDescent="0.35">
      <c r="E75"/>
    </row>
    <row r="76" spans="1:5" x14ac:dyDescent="0.35">
      <c r="E76"/>
    </row>
    <row r="77" spans="1:5" x14ac:dyDescent="0.35">
      <c r="E77"/>
    </row>
    <row r="78" spans="1:5" x14ac:dyDescent="0.35">
      <c r="E78"/>
    </row>
    <row r="79" spans="1:5" x14ac:dyDescent="0.35">
      <c r="E79"/>
    </row>
    <row r="80" spans="1:5" x14ac:dyDescent="0.35">
      <c r="E80"/>
    </row>
    <row r="81" spans="5:5" x14ac:dyDescent="0.35">
      <c r="E81"/>
    </row>
    <row r="82" spans="5:5" x14ac:dyDescent="0.35">
      <c r="E82"/>
    </row>
    <row r="83" spans="5:5" x14ac:dyDescent="0.35">
      <c r="E83"/>
    </row>
    <row r="84" spans="5:5" x14ac:dyDescent="0.35">
      <c r="E84"/>
    </row>
    <row r="85" spans="5:5" x14ac:dyDescent="0.35">
      <c r="E85"/>
    </row>
    <row r="86" spans="5:5" x14ac:dyDescent="0.35">
      <c r="E86"/>
    </row>
  </sheetData>
  <mergeCells count="2">
    <mergeCell ref="A7:D9"/>
    <mergeCell ref="G9:I9"/>
  </mergeCells>
  <conditionalFormatting sqref="D1:D1048576">
    <cfRule type="containsText" dxfId="146" priority="2" operator="containsText" text="BLANK">
      <formula>NOT(ISERROR(SEARCH("BLANK",D1)))</formula>
    </cfRule>
  </conditionalFormatting>
  <conditionalFormatting sqref="H10:I1048576">
    <cfRule type="cellIs" dxfId="145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4.5" x14ac:dyDescent="0.35"/>
  <cols>
    <col min="1" max="1" width="11.453125" bestFit="1" customWidth="1"/>
    <col min="2" max="2" width="38.54296875" bestFit="1" customWidth="1"/>
    <col min="3" max="3" width="10.7265625" bestFit="1" customWidth="1"/>
    <col min="4" max="4" width="20.26953125" bestFit="1" customWidth="1"/>
    <col min="5" max="5" width="11.26953125" bestFit="1" customWidth="1"/>
    <col min="6" max="6" width="15.1796875" bestFit="1" customWidth="1"/>
    <col min="7" max="7" width="17.1796875" bestFit="1" customWidth="1"/>
    <col min="8" max="8" width="15.1796875" bestFit="1" customWidth="1"/>
    <col min="9" max="9" width="9" bestFit="1" customWidth="1"/>
    <col min="10" max="10" width="12.1796875" bestFit="1" customWidth="1"/>
    <col min="11" max="11" width="11.54296875" bestFit="1" customWidth="1"/>
    <col min="12" max="12" width="10" bestFit="1" customWidth="1"/>
    <col min="13" max="13" width="16.7265625" bestFit="1" customWidth="1"/>
  </cols>
  <sheetData>
    <row r="1" spans="1:12" x14ac:dyDescent="0.3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3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3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3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3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3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3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3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3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3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3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3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3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3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3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3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3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3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3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3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3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3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3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3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3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3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3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3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3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3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3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3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3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3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3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3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3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3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3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3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3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3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3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3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3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3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3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3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3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3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3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3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3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3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3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3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3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3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3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3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3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3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3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3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3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3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3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3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3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3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3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3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3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3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3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3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3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3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3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3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3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3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3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3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3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3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3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3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3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3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3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3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3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3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3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3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3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3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3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3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3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3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3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3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3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3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3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3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3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3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3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3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3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3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3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3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3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3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3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3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3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3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3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3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3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3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3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3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3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3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3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3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3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3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3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3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3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3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3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3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3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3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3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3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3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3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3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3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3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3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3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3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3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3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3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3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3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3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3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3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3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3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3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3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3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3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3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3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3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3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3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3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3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3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3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3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3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3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3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3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3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3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3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3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3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3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3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3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3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3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3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3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3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3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3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3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3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3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3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3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3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3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3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3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3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3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3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3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3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3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3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3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3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3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3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3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3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3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3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3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3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3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3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3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3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3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3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3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3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3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3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3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3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3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3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3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3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3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3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3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3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3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3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3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3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3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3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3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3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3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3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3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3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3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3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3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3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3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3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3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3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3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3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3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3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3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3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3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3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3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3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3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3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3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3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3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3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3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3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3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3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3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3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3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3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3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3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3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3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3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3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3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3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3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3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3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3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3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3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3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3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3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3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3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3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3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3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3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3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3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3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3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3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3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3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3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3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3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3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3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3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3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3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3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3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3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3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3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3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3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3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3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3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3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3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3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3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3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3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3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3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3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3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3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3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3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3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3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3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3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3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3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3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3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3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3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3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3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3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3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3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3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3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3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3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3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3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3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3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3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3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3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3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3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3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3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3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3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3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3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3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3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3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3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3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3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3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3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3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3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3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3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3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3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3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3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3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3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3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3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3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3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3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3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3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3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3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3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3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3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3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3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3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3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3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3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3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3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3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3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3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3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3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3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3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3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3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3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3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3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3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3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3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3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3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3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3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3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3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3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3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3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3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3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3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3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3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3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3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3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3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3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3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3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3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3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3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3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3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3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3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3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3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3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3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3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3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3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3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3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3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3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3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3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3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3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3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3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3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3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3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3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3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3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3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3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3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3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3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3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3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3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3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3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3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3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3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3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3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3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3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3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3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3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3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3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3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3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3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3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3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3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3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3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3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3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3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3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3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3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3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3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3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3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3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3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3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3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3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3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3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3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3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3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3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3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3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3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3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3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3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3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3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3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3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3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3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3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3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3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3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3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3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3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3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3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3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3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3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3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3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3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3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3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3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3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3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3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3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3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3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3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3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3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3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3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3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3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3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3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3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3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3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3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3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3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3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3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3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3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3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3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3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3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3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3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3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3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3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3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3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3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3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3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3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3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3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3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3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3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3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3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3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3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3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3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3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3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3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3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3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3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3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3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3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3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3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3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3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3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3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3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3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3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3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3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3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3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3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3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3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3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3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3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3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3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3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3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3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3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3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3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3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3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3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3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3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3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3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3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3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3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3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3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3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3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3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3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3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3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3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3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3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3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3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3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3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3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3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3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3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3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3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3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3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3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3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3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3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3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3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3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3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3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3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3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3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3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3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3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3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3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3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3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3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3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3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3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3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3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3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3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3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3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3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3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3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3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3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3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3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3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3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3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3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3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3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3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3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3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3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3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3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3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3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3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3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3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3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3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3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3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3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3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3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3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3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3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3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3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3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3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3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3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3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3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3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3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3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3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3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3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3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3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3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3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3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3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3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3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3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3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3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3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3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3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3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3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3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3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3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3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3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3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3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3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3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3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3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3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3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3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3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3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3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3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3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3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3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3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3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3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3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3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3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3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3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3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3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3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3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3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3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3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3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3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3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3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3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3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3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3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3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3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3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3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4.5" x14ac:dyDescent="0.35"/>
  <cols>
    <col min="1" max="1" width="38.54296875" style="3" bestFit="1" customWidth="1"/>
    <col min="2" max="2" width="12.26953125" bestFit="1" customWidth="1"/>
    <col min="3" max="3" width="13.1796875" bestFit="1" customWidth="1"/>
    <col min="4" max="4" width="8.26953125" bestFit="1" customWidth="1"/>
    <col min="5" max="5" width="9.26953125" bestFit="1" customWidth="1"/>
    <col min="6" max="6" width="20.26953125" bestFit="1" customWidth="1"/>
    <col min="7" max="7" width="10.7265625" bestFit="1" customWidth="1"/>
    <col min="8" max="8" width="8" bestFit="1" customWidth="1"/>
    <col min="9" max="9" width="9" bestFit="1" customWidth="1"/>
    <col min="10" max="10" width="9.81640625" bestFit="1" customWidth="1"/>
    <col min="11" max="11" width="6" bestFit="1" customWidth="1"/>
    <col min="12" max="12" width="4.453125" bestFit="1" customWidth="1"/>
    <col min="13" max="13" width="5.26953125" bestFit="1" customWidth="1"/>
    <col min="14" max="14" width="7.7265625" bestFit="1" customWidth="1"/>
    <col min="15" max="15" width="4" bestFit="1" customWidth="1"/>
    <col min="16" max="16" width="8.26953125" bestFit="1" customWidth="1"/>
    <col min="17" max="17" width="5.453125" bestFit="1" customWidth="1"/>
    <col min="18" max="18" width="8.81640625" bestFit="1" customWidth="1"/>
    <col min="19" max="19" width="9.26953125" bestFit="1" customWidth="1"/>
    <col min="20" max="20" width="7.1796875" bestFit="1" customWidth="1"/>
    <col min="21" max="21" width="6.1796875" style="91" bestFit="1" customWidth="1"/>
    <col min="22" max="22" width="10.1796875" style="91" bestFit="1" customWidth="1"/>
    <col min="23" max="23" width="8" bestFit="1" customWidth="1"/>
    <col min="24" max="24" width="12" bestFit="1" customWidth="1"/>
    <col min="25" max="25" width="12.26953125" bestFit="1" customWidth="1"/>
    <col min="26" max="26" width="13.1796875" bestFit="1" customWidth="1"/>
    <col min="27" max="27" width="12.81640625" bestFit="1" customWidth="1"/>
    <col min="28" max="28" width="5.453125" bestFit="1" customWidth="1"/>
    <col min="29" max="29" width="12" bestFit="1" customWidth="1"/>
    <col min="30" max="30" width="26.1796875" bestFit="1" customWidth="1"/>
    <col min="31" max="31" width="23.81640625" style="91" customWidth="1"/>
    <col min="32" max="32" width="9.81640625" customWidth="1"/>
    <col min="33" max="33" width="17.26953125" bestFit="1" customWidth="1"/>
    <col min="34" max="34" width="13.453125" bestFit="1" customWidth="1"/>
    <col min="35" max="35" width="8.54296875" bestFit="1" customWidth="1"/>
  </cols>
  <sheetData>
    <row r="1" spans="1:31" s="111" customFormat="1" ht="43.5" x14ac:dyDescent="0.3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3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4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3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4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3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4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3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4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3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4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3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4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3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4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3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4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3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4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3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4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3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4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3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4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3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4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3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4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3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4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3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4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3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4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3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4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3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4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3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4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3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4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3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4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3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4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3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4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3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4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3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4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3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4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3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4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3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4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3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4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3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4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3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4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3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4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3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4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3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4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3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4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3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4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3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4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3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4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3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4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3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4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3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4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3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4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3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4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3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4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3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4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3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4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3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4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3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4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3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4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3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4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3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4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3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4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3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4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3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4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3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4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3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4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3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4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3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4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3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4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3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4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3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4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3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4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3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4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3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4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3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4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3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4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3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4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3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4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3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4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3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4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3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4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3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4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3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4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3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4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3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4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3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4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3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4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3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4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3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4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3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4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3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4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3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4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3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4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3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4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3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4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3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4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3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4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3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4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3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4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3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4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3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4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3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4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3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4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3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4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3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4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3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4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3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4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3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4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3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4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3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4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3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4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3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4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3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4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3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4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3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4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3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4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3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4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3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4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3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4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3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4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3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4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3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4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3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4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3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4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3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4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3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4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3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4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3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4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3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4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3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4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3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4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3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4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3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4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3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4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3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4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3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4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3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4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3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4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3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4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3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4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3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4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3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4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3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4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3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4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3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4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3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4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3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4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3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4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3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4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3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4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3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4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3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4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3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4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3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4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3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4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3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4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3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4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3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4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3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4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3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4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3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4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3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4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3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4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3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4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3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4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3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4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3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4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3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4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3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4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3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4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3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4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3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4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3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4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3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4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3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4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3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4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3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4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3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4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3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4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3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4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3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4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3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4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3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4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3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4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3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4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3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4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3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4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3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4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3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4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3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4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3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4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3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4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3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4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3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4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3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4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3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4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3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4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3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4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3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4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3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4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3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4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3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4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3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4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3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4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3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4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3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4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3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4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3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4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3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4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3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4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3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4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3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4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3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4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3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4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3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4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3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4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3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4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3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4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3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4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3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4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3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4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3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4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3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4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3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4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3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4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3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4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3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4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3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4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3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4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3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4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3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4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3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4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3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4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3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4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3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4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3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4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3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4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3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4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3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4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3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4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3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4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3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4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3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4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3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4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3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4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3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4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3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4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3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4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3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4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3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4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3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4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3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4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3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4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3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4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3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4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3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4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3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4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3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4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3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4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3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4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3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4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3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4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3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4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3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4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3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4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3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4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3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4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3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4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3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4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3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4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3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4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3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4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3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4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3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4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3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4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3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4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3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4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3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4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3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4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3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4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3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4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3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4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3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4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3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4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3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4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3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4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3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4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3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4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3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4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3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4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3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4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3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4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3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4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3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4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3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4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3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4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3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4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3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4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3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4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3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4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3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4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3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4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3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4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3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4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3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4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3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4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3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4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3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4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3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4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3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4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3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4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3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4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3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4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3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4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3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4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3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4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3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4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3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4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3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4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3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4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3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4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3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4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3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4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3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4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3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4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3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4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3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4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3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4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3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4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3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4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3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4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3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4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3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4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3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4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3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4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3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4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3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4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3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4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3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4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3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4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3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4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3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4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3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4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3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4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3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4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3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4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3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4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3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4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3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4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3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4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3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4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3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4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3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4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3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4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3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4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3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4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3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4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3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4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3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4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3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4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3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4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3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4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3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4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3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4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3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4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3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4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3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4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3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4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3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4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3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4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3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4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3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4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3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4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3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4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3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4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3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4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3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4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3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4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3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4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3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4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3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4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3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4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3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4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3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4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3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4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3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4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3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4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3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4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3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4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3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4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3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4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3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4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3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4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3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4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3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4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3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4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3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4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3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4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3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4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3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4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3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4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3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4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3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4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3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4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3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4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3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4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3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4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3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4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3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4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3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4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3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4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3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4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3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4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3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4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3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4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3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4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3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4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3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4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3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4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3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4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3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4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3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4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3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4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3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4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3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4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3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4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3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4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3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4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3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4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3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4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3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4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3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4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3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4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3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4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3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4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3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4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3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4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3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4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3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4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3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4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3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4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3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4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3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4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3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4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3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4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3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4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3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4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3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4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3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4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3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4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3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4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3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4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3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4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3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4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3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4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3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4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3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4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3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4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3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4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3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4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3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4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3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4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3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4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3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4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3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4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3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4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3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4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3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4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3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4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3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4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3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4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3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4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3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4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3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4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3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4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3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4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3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4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3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4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3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4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3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4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3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4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3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4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3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4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3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4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3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4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3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4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3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4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3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4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3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4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3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4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3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4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3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4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3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4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3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4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3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4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3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4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3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4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3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4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3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4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3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4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3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4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3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4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3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4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3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4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3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4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3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4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3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4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3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4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3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4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3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4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3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4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3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4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3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4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3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4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3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4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3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4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3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4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3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4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3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4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3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4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3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4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3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4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3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4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3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4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3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4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3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4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3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4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3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4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3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4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3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4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3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4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3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4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3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4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3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4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3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4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3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4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3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4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3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4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3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4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3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4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3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4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3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4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3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4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3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4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3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4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3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4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3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4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3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4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3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4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3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4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3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4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3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4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3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4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3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4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3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4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3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4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3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4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3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4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3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4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3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4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3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4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3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4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3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4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3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4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3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4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3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4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3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4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3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4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3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4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3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4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3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4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3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4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3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4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3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4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3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4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3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4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3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4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3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4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3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4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3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4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3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4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3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4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3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4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3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4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3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4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3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4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3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4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3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4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3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4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3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4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3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4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3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4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3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4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3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4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3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4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3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4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3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4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3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4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3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4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3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4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3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4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3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4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3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4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3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4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3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4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3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4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3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4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3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4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3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4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3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4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3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4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3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4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3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4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3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4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3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4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3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4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3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4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3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4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3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4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3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4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3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4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3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4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3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4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3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4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3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4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3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4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3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4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3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4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3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4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3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4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3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4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3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4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3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4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3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4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3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4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3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4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3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4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3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4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3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4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3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4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3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4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3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4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3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4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3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4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3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4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3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4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3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4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3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4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3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4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3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4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3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4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3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4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3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4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3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4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3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4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3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4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3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4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3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4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3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4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3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4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3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4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3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4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3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4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3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4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3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4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3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4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3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4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3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4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3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4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3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4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3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4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3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4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3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4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3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4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3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4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3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4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3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4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3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4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3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4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3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4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3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4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3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4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3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4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3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4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3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4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3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4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3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4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3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4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3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4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3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4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3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4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3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4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3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4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3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4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3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4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3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4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3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4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3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4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3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4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3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4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3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4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3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4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3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4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3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4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3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4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3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4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3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4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3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4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3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4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3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4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3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4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3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4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3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4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3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4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3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4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3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4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3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4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3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4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3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4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3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4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3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4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3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4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3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4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3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4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3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4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3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4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3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4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3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4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3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4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3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4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3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4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3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4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3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4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3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4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3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4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3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4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3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4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3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4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3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4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3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4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3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4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3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4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3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4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3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4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3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4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3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4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3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4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3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4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3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4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3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4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3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4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3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4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3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4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3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4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3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4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3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4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3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4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3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4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3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4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3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4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3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4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3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4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3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4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3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4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3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4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3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4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3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4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3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4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3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4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3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4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3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4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3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4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3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4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3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4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3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4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3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4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3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4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3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4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3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4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3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4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3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4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3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4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3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4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3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4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3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4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3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4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3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4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3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4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3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4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3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4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3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4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3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4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3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4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3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4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3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4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3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4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3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4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3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4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3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4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3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4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3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4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3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4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3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4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3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4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3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4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3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4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3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4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3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4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3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4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3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4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3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4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3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4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3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4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3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4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3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4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3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4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3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4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3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4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3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4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3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4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3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4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3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4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3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4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3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4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3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4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3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4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3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4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3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4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3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4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3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4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3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4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3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4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3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4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3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4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4.5" x14ac:dyDescent="0.35"/>
  <cols>
    <col min="1" max="1" width="3" customWidth="1"/>
    <col min="2" max="2" width="12.7265625" style="33" customWidth="1"/>
    <col min="3" max="3" width="13" customWidth="1"/>
    <col min="4" max="4" width="25.453125" customWidth="1"/>
    <col min="5" max="5" width="9.54296875" style="69" bestFit="1" customWidth="1"/>
    <col min="6" max="6" width="13" style="3" customWidth="1"/>
    <col min="7" max="7" width="11.7265625" style="3" bestFit="1" customWidth="1"/>
    <col min="8" max="8" width="13" style="3" customWidth="1"/>
    <col min="9" max="9" width="9.81640625" style="80" customWidth="1"/>
    <col min="10" max="10" width="11" style="80" customWidth="1"/>
    <col min="11" max="11" width="9.26953125" style="85" customWidth="1"/>
    <col min="12" max="12" width="10.453125" style="9" customWidth="1"/>
    <col min="13" max="13" width="10.7265625" style="93" customWidth="1"/>
    <col min="14" max="14" width="11.26953125" style="8" bestFit="1" customWidth="1"/>
    <col min="15" max="15" width="12.453125" customWidth="1"/>
    <col min="16" max="16" width="9.26953125" customWidth="1"/>
    <col min="17" max="17" width="19.81640625" customWidth="1"/>
    <col min="18" max="18" width="13.26953125" style="2" customWidth="1"/>
    <col min="20" max="20" width="18.7265625" style="3" customWidth="1"/>
    <col min="21" max="21" width="10.7265625" style="3" customWidth="1"/>
    <col min="22" max="22" width="10.453125" customWidth="1"/>
    <col min="23" max="23" width="17.26953125" customWidth="1"/>
    <col min="25" max="25" width="8.81640625" style="3"/>
    <col min="26" max="26" width="8.81640625" style="8"/>
    <col min="27" max="27" width="8.81640625" style="30"/>
  </cols>
  <sheetData>
    <row r="1" spans="2:30" ht="15" thickBot="1" x14ac:dyDescent="0.4">
      <c r="D1" s="48" t="s">
        <v>101</v>
      </c>
      <c r="F1" s="72">
        <v>7755.02</v>
      </c>
      <c r="I1" s="231" t="s">
        <v>945</v>
      </c>
      <c r="J1" s="232"/>
      <c r="K1" s="233" t="s">
        <v>946</v>
      </c>
      <c r="L1" s="234"/>
    </row>
    <row r="2" spans="2:30" ht="19" thickBot="1" x14ac:dyDescent="0.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5" x14ac:dyDescent="0.45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5" x14ac:dyDescent="0.45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5" x14ac:dyDescent="0.45">
      <c r="B5" s="34" t="s">
        <v>69</v>
      </c>
      <c r="C5" s="7"/>
      <c r="D5" s="48" t="s">
        <v>294</v>
      </c>
      <c r="F5" s="178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" thickBot="1" x14ac:dyDescent="0.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5" x14ac:dyDescent="0.45">
      <c r="B7" s="34"/>
      <c r="C7" s="7"/>
      <c r="F7" s="41"/>
      <c r="G7" s="235" t="s">
        <v>211</v>
      </c>
      <c r="H7" s="23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5" x14ac:dyDescent="0.45">
      <c r="B8" s="34"/>
      <c r="C8" s="7"/>
      <c r="F8" s="41"/>
      <c r="G8" s="4"/>
      <c r="I8" s="79"/>
      <c r="M8" s="135"/>
      <c r="P8" s="1"/>
      <c r="Q8" s="5"/>
      <c r="R8" s="65"/>
    </row>
    <row r="9" spans="2:30" ht="16" thickBot="1" x14ac:dyDescent="0.4">
      <c r="B9" s="236" t="s">
        <v>392</v>
      </c>
      <c r="C9" s="236"/>
      <c r="D9" s="236"/>
      <c r="H9" s="41"/>
      <c r="J9" s="85"/>
    </row>
    <row r="10" spans="2:30" ht="23.5" customHeight="1" thickBot="1" x14ac:dyDescent="0.6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4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3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7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3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8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3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8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3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8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3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8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3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8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3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8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3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8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3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8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3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8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3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8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3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8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3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8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3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8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3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8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3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8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3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8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3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8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3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8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3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8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3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8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3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8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3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8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3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8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3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8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3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8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3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8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3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8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3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8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3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8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3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8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3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8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3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8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3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8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3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8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3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8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3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8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3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8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3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8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3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8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3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8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3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8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3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8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3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8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3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8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3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8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3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8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3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8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3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8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3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8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3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8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3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8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3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8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3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8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3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8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3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8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3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8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3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8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3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8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3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8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3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8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3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8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3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8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3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8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3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8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3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8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3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8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3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8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3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8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3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8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3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8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3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8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3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8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3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8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3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8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3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8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3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8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3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8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3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8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3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8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3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30" x14ac:dyDescent="0.3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30" x14ac:dyDescent="0.3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30" x14ac:dyDescent="0.3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30" x14ac:dyDescent="0.3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3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3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3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3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3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3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3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3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3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3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3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3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3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3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3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3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3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3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3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3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3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3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3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3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3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3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3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3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3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3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3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3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3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3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3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3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3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3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3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3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3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3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3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3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3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3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3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3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3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3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3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3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3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3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3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3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3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3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3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3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3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3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3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3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3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3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3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3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3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3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3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3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3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3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3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3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3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3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3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3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3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3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3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3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3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3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3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3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3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3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3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3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3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3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3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3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3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3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3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3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3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3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3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3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3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3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3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3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3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3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3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3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3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3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3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3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3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3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3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3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3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3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3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3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3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3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3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3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3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3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3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3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3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3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3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3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3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3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3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3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3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3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3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3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3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3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3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3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3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3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3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3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3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3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3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3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35">
      <c r="E253" s="3"/>
      <c r="L253" s="61"/>
      <c r="M253" s="97"/>
      <c r="N253" s="60"/>
      <c r="Z253" s="168"/>
      <c r="AA253" s="31"/>
      <c r="AB253" s="25"/>
    </row>
    <row r="254" spans="5:28" x14ac:dyDescent="0.35">
      <c r="E254" s="3"/>
      <c r="L254" s="61"/>
      <c r="M254" s="97"/>
      <c r="N254" s="60"/>
      <c r="Z254" s="168"/>
      <c r="AA254" s="31"/>
      <c r="AB254" s="25"/>
    </row>
    <row r="255" spans="5:28" x14ac:dyDescent="0.35">
      <c r="E255" s="3"/>
      <c r="L255" s="61"/>
      <c r="M255" s="97"/>
      <c r="N255" s="60"/>
      <c r="Z255" s="168"/>
      <c r="AA255" s="31"/>
      <c r="AB255" s="25"/>
    </row>
    <row r="256" spans="5:28" x14ac:dyDescent="0.35">
      <c r="E256" s="3"/>
      <c r="L256" s="61"/>
      <c r="M256" s="97"/>
      <c r="N256" s="60"/>
      <c r="Z256" s="168"/>
      <c r="AA256" s="31"/>
      <c r="AB256" s="25"/>
    </row>
    <row r="257" spans="5:28" x14ac:dyDescent="0.35">
      <c r="E257" s="3"/>
      <c r="L257" s="61"/>
      <c r="M257" s="97"/>
      <c r="N257" s="60"/>
      <c r="Z257" s="168"/>
      <c r="AA257" s="31"/>
      <c r="AB257" s="25"/>
    </row>
    <row r="258" spans="5:28" x14ac:dyDescent="0.35">
      <c r="E258" s="3"/>
      <c r="L258" s="61"/>
      <c r="M258" s="97"/>
      <c r="N258" s="60"/>
      <c r="Z258" s="168"/>
      <c r="AA258" s="31"/>
      <c r="AB258" s="25"/>
    </row>
    <row r="259" spans="5:28" x14ac:dyDescent="0.35">
      <c r="E259" s="3"/>
      <c r="L259" s="61"/>
      <c r="M259" s="97"/>
      <c r="N259" s="60"/>
      <c r="Z259" s="168"/>
      <c r="AA259" s="31"/>
      <c r="AB259" s="25"/>
    </row>
    <row r="260" spans="5:28" x14ac:dyDescent="0.35">
      <c r="E260" s="3"/>
      <c r="L260" s="61"/>
      <c r="M260" s="97"/>
      <c r="N260" s="60"/>
      <c r="Z260" s="168"/>
      <c r="AA260" s="31"/>
      <c r="AB260" s="25"/>
    </row>
    <row r="261" spans="5:28" x14ac:dyDescent="0.35">
      <c r="E261" s="3"/>
      <c r="L261" s="61"/>
      <c r="M261" s="97"/>
      <c r="N261" s="60"/>
      <c r="Z261" s="168"/>
      <c r="AA261" s="31"/>
      <c r="AB261" s="25"/>
    </row>
    <row r="262" spans="5:28" x14ac:dyDescent="0.35">
      <c r="E262" s="3"/>
      <c r="L262" s="61"/>
      <c r="M262" s="97"/>
      <c r="N262" s="60"/>
      <c r="Z262" s="168"/>
      <c r="AA262" s="31"/>
      <c r="AB262" s="25"/>
    </row>
    <row r="263" spans="5:28" x14ac:dyDescent="0.35">
      <c r="E263" s="3"/>
      <c r="L263" s="61"/>
      <c r="M263" s="97"/>
      <c r="N263" s="60"/>
      <c r="Z263" s="168"/>
      <c r="AA263" s="31"/>
      <c r="AB263" s="25"/>
    </row>
    <row r="264" spans="5:28" x14ac:dyDescent="0.35">
      <c r="E264" s="3"/>
      <c r="L264" s="61"/>
      <c r="M264" s="97"/>
      <c r="N264" s="60"/>
      <c r="Z264" s="168"/>
      <c r="AA264" s="31"/>
      <c r="AB264" s="25"/>
    </row>
    <row r="265" spans="5:28" x14ac:dyDescent="0.35">
      <c r="E265" s="3"/>
      <c r="L265" s="61"/>
      <c r="M265" s="97"/>
      <c r="N265" s="60"/>
      <c r="Z265" s="168"/>
      <c r="AA265" s="31"/>
      <c r="AB265" s="25"/>
    </row>
    <row r="266" spans="5:28" x14ac:dyDescent="0.35">
      <c r="E266" s="3"/>
      <c r="L266" s="61"/>
      <c r="M266" s="97"/>
      <c r="N266" s="60"/>
      <c r="Z266" s="168"/>
      <c r="AA266" s="31"/>
      <c r="AB266" s="25"/>
    </row>
    <row r="267" spans="5:28" x14ac:dyDescent="0.35">
      <c r="E267" s="3"/>
      <c r="L267" s="61"/>
      <c r="M267" s="97"/>
      <c r="N267" s="60"/>
      <c r="Z267" s="168"/>
      <c r="AA267" s="31"/>
      <c r="AB267" s="25"/>
    </row>
    <row r="268" spans="5:28" x14ac:dyDescent="0.35">
      <c r="E268" s="3"/>
      <c r="L268" s="61"/>
      <c r="M268" s="97"/>
      <c r="N268" s="60"/>
      <c r="Z268" s="168"/>
      <c r="AA268" s="31"/>
      <c r="AB268" s="25"/>
    </row>
    <row r="269" spans="5:28" x14ac:dyDescent="0.35">
      <c r="E269" s="3"/>
      <c r="L269" s="61"/>
      <c r="M269" s="97"/>
      <c r="N269" s="60"/>
      <c r="Z269" s="168"/>
      <c r="AA269" s="31"/>
      <c r="AB269" s="25"/>
    </row>
    <row r="270" spans="5:28" x14ac:dyDescent="0.35">
      <c r="E270" s="3"/>
      <c r="L270" s="61"/>
      <c r="M270" s="97"/>
      <c r="N270" s="60"/>
      <c r="Z270" s="168"/>
      <c r="AA270" s="31"/>
      <c r="AB270" s="25"/>
    </row>
    <row r="271" spans="5:28" x14ac:dyDescent="0.35">
      <c r="E271" s="3"/>
      <c r="L271" s="61"/>
      <c r="M271" s="97"/>
      <c r="N271" s="60"/>
      <c r="Z271" s="168"/>
      <c r="AA271" s="31"/>
      <c r="AB271" s="25"/>
    </row>
    <row r="272" spans="5:28" x14ac:dyDescent="0.35">
      <c r="E272" s="3"/>
      <c r="L272" s="61"/>
      <c r="M272" s="97"/>
      <c r="N272" s="60"/>
      <c r="Z272" s="168"/>
      <c r="AA272" s="31"/>
      <c r="AB272" s="25"/>
    </row>
    <row r="273" spans="5:28" x14ac:dyDescent="0.35">
      <c r="E273" s="3"/>
      <c r="L273" s="61"/>
      <c r="M273" s="97"/>
      <c r="N273" s="60"/>
      <c r="Z273" s="168"/>
      <c r="AA273" s="31"/>
      <c r="AB273" s="25"/>
    </row>
    <row r="274" spans="5:28" x14ac:dyDescent="0.35">
      <c r="E274" s="3"/>
      <c r="L274" s="61"/>
      <c r="M274" s="97"/>
      <c r="N274" s="60"/>
      <c r="Z274" s="168"/>
      <c r="AA274" s="31"/>
      <c r="AB274" s="25"/>
    </row>
    <row r="275" spans="5:28" x14ac:dyDescent="0.35">
      <c r="E275" s="3"/>
      <c r="L275" s="61"/>
      <c r="M275" s="97"/>
      <c r="N275" s="60"/>
      <c r="Z275" s="168"/>
      <c r="AA275" s="31"/>
      <c r="AB275" s="25"/>
    </row>
    <row r="276" spans="5:28" x14ac:dyDescent="0.35">
      <c r="E276" s="3"/>
      <c r="L276" s="61"/>
      <c r="M276" s="97"/>
      <c r="N276" s="60"/>
      <c r="Z276" s="168"/>
      <c r="AA276" s="31"/>
      <c r="AB276" s="25"/>
    </row>
    <row r="277" spans="5:28" x14ac:dyDescent="0.35">
      <c r="E277" s="3"/>
      <c r="L277" s="61"/>
      <c r="M277" s="97"/>
      <c r="N277" s="60"/>
      <c r="Z277" s="168"/>
      <c r="AA277" s="31"/>
      <c r="AB277" s="25"/>
    </row>
    <row r="278" spans="5:28" x14ac:dyDescent="0.35">
      <c r="E278" s="3"/>
      <c r="L278" s="61"/>
      <c r="M278" s="97"/>
      <c r="N278" s="60"/>
      <c r="Z278" s="168"/>
      <c r="AA278" s="31"/>
      <c r="AB278" s="25"/>
    </row>
    <row r="279" spans="5:28" x14ac:dyDescent="0.35">
      <c r="E279" s="3"/>
      <c r="L279" s="61"/>
      <c r="M279" s="97"/>
      <c r="N279" s="60"/>
      <c r="Z279" s="168"/>
      <c r="AA279" s="31"/>
      <c r="AB279" s="25"/>
    </row>
    <row r="280" spans="5:28" x14ac:dyDescent="0.35">
      <c r="E280" s="3"/>
      <c r="L280" s="61"/>
      <c r="M280" s="97"/>
      <c r="N280" s="60"/>
      <c r="Z280" s="168"/>
      <c r="AA280" s="31"/>
      <c r="AB280" s="25"/>
    </row>
    <row r="281" spans="5:28" x14ac:dyDescent="0.35">
      <c r="E281" s="3"/>
      <c r="L281" s="61"/>
      <c r="M281" s="97"/>
      <c r="N281" s="60"/>
      <c r="Z281" s="168"/>
      <c r="AA281" s="31"/>
      <c r="AB281" s="25"/>
    </row>
    <row r="282" spans="5:28" x14ac:dyDescent="0.35">
      <c r="E282" s="3"/>
      <c r="L282" s="61"/>
      <c r="M282" s="97"/>
      <c r="N282" s="60"/>
      <c r="Z282" s="168"/>
      <c r="AA282" s="31"/>
      <c r="AB282" s="25"/>
    </row>
    <row r="283" spans="5:28" x14ac:dyDescent="0.35">
      <c r="E283" s="3"/>
      <c r="L283" s="61"/>
      <c r="M283" s="97"/>
      <c r="N283" s="60"/>
      <c r="Z283" s="168"/>
      <c r="AA283" s="31"/>
      <c r="AB283" s="25"/>
    </row>
    <row r="284" spans="5:28" x14ac:dyDescent="0.35">
      <c r="E284" s="3"/>
      <c r="L284" s="61"/>
      <c r="M284" s="97"/>
      <c r="N284" s="60"/>
      <c r="Z284" s="168"/>
      <c r="AA284" s="31"/>
      <c r="AB284" s="25"/>
    </row>
    <row r="285" spans="5:28" x14ac:dyDescent="0.35">
      <c r="E285" s="3"/>
      <c r="L285" s="61"/>
      <c r="M285" s="97"/>
      <c r="N285" s="60"/>
      <c r="Z285" s="168"/>
      <c r="AA285" s="31"/>
      <c r="AB285" s="25"/>
    </row>
    <row r="286" spans="5:28" x14ac:dyDescent="0.35">
      <c r="E286" s="3"/>
      <c r="L286" s="61"/>
      <c r="M286" s="97"/>
      <c r="N286" s="60"/>
      <c r="Z286" s="168"/>
      <c r="AA286" s="31"/>
      <c r="AB286" s="25"/>
    </row>
    <row r="287" spans="5:28" x14ac:dyDescent="0.35">
      <c r="E287" s="3"/>
      <c r="L287" s="61"/>
      <c r="M287" s="97"/>
      <c r="N287" s="60"/>
      <c r="Z287" s="168"/>
      <c r="AA287" s="31"/>
      <c r="AB287" s="25"/>
    </row>
    <row r="288" spans="5:28" x14ac:dyDescent="0.35">
      <c r="E288" s="3"/>
      <c r="L288" s="61"/>
      <c r="M288" s="97"/>
      <c r="N288" s="60"/>
      <c r="Z288" s="168"/>
      <c r="AA288" s="31"/>
      <c r="AB288" s="25"/>
    </row>
    <row r="289" spans="5:28" x14ac:dyDescent="0.35">
      <c r="E289" s="3"/>
      <c r="L289" s="61"/>
      <c r="M289" s="97"/>
      <c r="N289" s="60"/>
      <c r="Z289" s="168"/>
      <c r="AA289" s="31"/>
      <c r="AB289" s="25"/>
    </row>
    <row r="290" spans="5:28" x14ac:dyDescent="0.35">
      <c r="E290" s="3"/>
      <c r="L290" s="61"/>
      <c r="M290" s="97"/>
      <c r="N290" s="60"/>
      <c r="Z290" s="168"/>
      <c r="AA290" s="31"/>
      <c r="AB290" s="25"/>
    </row>
    <row r="291" spans="5:28" x14ac:dyDescent="0.35">
      <c r="E291" s="3"/>
      <c r="L291" s="61"/>
      <c r="M291" s="97"/>
      <c r="N291" s="60"/>
      <c r="Z291" s="168"/>
      <c r="AA291" s="31"/>
      <c r="AB291" s="25"/>
    </row>
    <row r="292" spans="5:28" x14ac:dyDescent="0.35">
      <c r="E292" s="3"/>
      <c r="L292" s="61"/>
      <c r="M292" s="97"/>
      <c r="N292" s="60"/>
      <c r="Z292" s="168"/>
      <c r="AA292" s="31"/>
      <c r="AB292" s="25"/>
    </row>
    <row r="293" spans="5:28" x14ac:dyDescent="0.35">
      <c r="E293" s="3"/>
      <c r="L293" s="61"/>
      <c r="M293" s="97"/>
      <c r="N293" s="60"/>
      <c r="Z293" s="168"/>
      <c r="AA293" s="31"/>
      <c r="AB293" s="25"/>
    </row>
    <row r="294" spans="5:28" x14ac:dyDescent="0.35">
      <c r="E294" s="3"/>
      <c r="L294" s="61"/>
      <c r="M294" s="97"/>
      <c r="N294" s="60"/>
      <c r="Z294" s="168"/>
      <c r="AA294" s="31"/>
      <c r="AB294" s="25"/>
    </row>
    <row r="295" spans="5:28" x14ac:dyDescent="0.35">
      <c r="E295" s="3"/>
      <c r="L295" s="61"/>
      <c r="M295" s="97"/>
      <c r="N295" s="60"/>
      <c r="Z295" s="168"/>
      <c r="AA295" s="31"/>
      <c r="AB295" s="25"/>
    </row>
    <row r="296" spans="5:28" x14ac:dyDescent="0.35">
      <c r="E296" s="3"/>
      <c r="L296" s="61"/>
      <c r="M296" s="97"/>
      <c r="N296" s="60"/>
      <c r="Z296" s="29"/>
      <c r="AA296" s="31"/>
      <c r="AB296" s="25"/>
    </row>
    <row r="297" spans="5:28" x14ac:dyDescent="0.35">
      <c r="E297" s="3"/>
      <c r="L297" s="61"/>
      <c r="M297" s="97"/>
      <c r="N297" s="60"/>
      <c r="Z297" s="29"/>
      <c r="AA297" s="31"/>
      <c r="AB297" s="25"/>
    </row>
    <row r="298" spans="5:28" x14ac:dyDescent="0.35">
      <c r="E298" s="3"/>
      <c r="L298" s="61"/>
      <c r="M298" s="97"/>
      <c r="N298" s="60"/>
      <c r="Z298" s="29"/>
      <c r="AA298" s="31"/>
      <c r="AB298" s="25"/>
    </row>
    <row r="299" spans="5:28" x14ac:dyDescent="0.35">
      <c r="E299" s="3"/>
      <c r="L299" s="61"/>
      <c r="M299" s="97"/>
      <c r="N299" s="60"/>
      <c r="Z299" s="29"/>
      <c r="AA299" s="31"/>
      <c r="AB299" s="25"/>
    </row>
    <row r="300" spans="5:28" x14ac:dyDescent="0.35">
      <c r="E300" s="3"/>
      <c r="L300" s="61"/>
      <c r="M300" s="97"/>
      <c r="N300" s="60"/>
      <c r="Z300" s="29"/>
      <c r="AA300" s="31"/>
      <c r="AB300" s="25"/>
    </row>
    <row r="301" spans="5:28" x14ac:dyDescent="0.35">
      <c r="E301" s="3"/>
      <c r="L301" s="61"/>
      <c r="M301" s="97"/>
      <c r="N301" s="60"/>
      <c r="Z301" s="29"/>
      <c r="AA301" s="31"/>
      <c r="AB301" s="25"/>
    </row>
    <row r="302" spans="5:28" x14ac:dyDescent="0.35">
      <c r="E302" s="3"/>
      <c r="L302" s="61"/>
      <c r="M302" s="97"/>
      <c r="N302" s="60"/>
      <c r="Z302" s="29"/>
      <c r="AA302" s="31"/>
      <c r="AB302" s="25"/>
    </row>
    <row r="303" spans="5:28" x14ac:dyDescent="0.35">
      <c r="E303" s="3"/>
      <c r="L303" s="61"/>
      <c r="M303" s="97"/>
      <c r="N303" s="60"/>
      <c r="Z303" s="29"/>
      <c r="AA303" s="31"/>
      <c r="AB303" s="25"/>
    </row>
    <row r="304" spans="5:28" x14ac:dyDescent="0.35">
      <c r="E304" s="3"/>
      <c r="L304" s="61"/>
      <c r="M304" s="97"/>
      <c r="N304" s="60"/>
      <c r="Z304" s="29"/>
      <c r="AA304" s="31"/>
      <c r="AB304" s="25"/>
    </row>
    <row r="305" spans="5:28" x14ac:dyDescent="0.35">
      <c r="E305" s="3"/>
      <c r="L305" s="61"/>
      <c r="M305" s="97"/>
      <c r="N305" s="60"/>
      <c r="Z305" s="29"/>
      <c r="AA305" s="31"/>
      <c r="AB305" s="25"/>
    </row>
    <row r="306" spans="5:28" x14ac:dyDescent="0.35">
      <c r="E306" s="3"/>
      <c r="L306" s="61"/>
      <c r="M306" s="97"/>
      <c r="N306" s="60"/>
      <c r="Z306" s="29"/>
      <c r="AA306" s="31"/>
      <c r="AB306" s="25"/>
    </row>
    <row r="307" spans="5:28" x14ac:dyDescent="0.35">
      <c r="E307" s="3"/>
      <c r="L307" s="61"/>
      <c r="M307" s="97"/>
      <c r="N307" s="60"/>
      <c r="Z307" s="29"/>
      <c r="AA307" s="31"/>
      <c r="AB307" s="25"/>
    </row>
    <row r="308" spans="5:28" x14ac:dyDescent="0.35">
      <c r="E308" s="3"/>
      <c r="L308" s="61"/>
      <c r="M308" s="98"/>
      <c r="N308" s="62"/>
      <c r="Z308" s="29"/>
      <c r="AA308" s="31"/>
      <c r="AB308" s="25"/>
    </row>
    <row r="309" spans="5:28" x14ac:dyDescent="0.35">
      <c r="E309" s="3"/>
      <c r="L309" s="61"/>
      <c r="M309" s="98"/>
      <c r="N309" s="62"/>
      <c r="Z309" s="29"/>
      <c r="AA309" s="31"/>
      <c r="AB309" s="25"/>
    </row>
    <row r="310" spans="5:28" x14ac:dyDescent="0.35">
      <c r="E310" s="3"/>
      <c r="L310" s="61"/>
      <c r="M310" s="98"/>
      <c r="N310" s="62"/>
      <c r="Z310" s="29"/>
      <c r="AA310" s="31"/>
      <c r="AB310" s="25"/>
    </row>
    <row r="311" spans="5:28" x14ac:dyDescent="0.35">
      <c r="E311" s="3"/>
      <c r="L311" s="61"/>
      <c r="M311" s="98"/>
      <c r="N311" s="62"/>
      <c r="Z311" s="29"/>
      <c r="AA311" s="31"/>
      <c r="AB311" s="25"/>
    </row>
    <row r="312" spans="5:28" x14ac:dyDescent="0.35">
      <c r="E312" s="3"/>
      <c r="L312" s="61"/>
      <c r="M312" s="98"/>
      <c r="N312" s="62"/>
      <c r="Z312" s="29"/>
      <c r="AA312" s="31"/>
      <c r="AB312" s="25"/>
    </row>
    <row r="313" spans="5:28" x14ac:dyDescent="0.35">
      <c r="E313" s="3"/>
      <c r="L313" s="61"/>
      <c r="M313" s="98"/>
      <c r="N313" s="62"/>
      <c r="Z313" s="29"/>
      <c r="AA313" s="31"/>
      <c r="AB313" s="25"/>
    </row>
    <row r="314" spans="5:28" x14ac:dyDescent="0.35">
      <c r="E314" s="3"/>
      <c r="L314" s="61"/>
      <c r="M314" s="98"/>
      <c r="N314" s="62"/>
      <c r="Z314" s="29"/>
      <c r="AA314" s="31"/>
      <c r="AB314" s="25"/>
    </row>
    <row r="315" spans="5:28" x14ac:dyDescent="0.35">
      <c r="E315" s="3"/>
      <c r="L315" s="61"/>
      <c r="M315" s="98"/>
      <c r="N315" s="62"/>
      <c r="Z315" s="29"/>
      <c r="AA315" s="31"/>
      <c r="AB315" s="25"/>
    </row>
    <row r="316" spans="5:28" x14ac:dyDescent="0.35">
      <c r="E316" s="3"/>
      <c r="L316" s="61"/>
      <c r="M316" s="98"/>
      <c r="N316" s="62"/>
      <c r="Z316" s="29"/>
      <c r="AA316" s="31"/>
      <c r="AB316" s="25"/>
    </row>
    <row r="317" spans="5:28" x14ac:dyDescent="0.35">
      <c r="E317" s="3"/>
      <c r="L317" s="61"/>
      <c r="M317" s="98"/>
      <c r="N317" s="62"/>
      <c r="Z317" s="29"/>
      <c r="AA317" s="31"/>
      <c r="AB317" s="25"/>
    </row>
    <row r="318" spans="5:28" x14ac:dyDescent="0.35">
      <c r="E318" s="3"/>
      <c r="L318" s="61"/>
      <c r="M318" s="98"/>
      <c r="N318" s="62"/>
      <c r="Z318" s="29"/>
      <c r="AA318" s="31"/>
      <c r="AB318" s="25"/>
    </row>
    <row r="319" spans="5:28" x14ac:dyDescent="0.35">
      <c r="E319" s="3"/>
      <c r="L319" s="61"/>
      <c r="M319" s="98"/>
      <c r="N319" s="62"/>
      <c r="Z319" s="29"/>
      <c r="AA319" s="31"/>
      <c r="AB319" s="25"/>
    </row>
    <row r="320" spans="5:28" x14ac:dyDescent="0.35">
      <c r="E320" s="3"/>
      <c r="L320" s="61"/>
      <c r="M320" s="98"/>
      <c r="N320" s="62"/>
      <c r="Z320" s="29"/>
      <c r="AA320" s="31"/>
      <c r="AB320" s="25"/>
    </row>
    <row r="321" spans="5:28" x14ac:dyDescent="0.35">
      <c r="E321" s="3"/>
      <c r="L321" s="61"/>
      <c r="M321" s="98"/>
      <c r="N321" s="62"/>
      <c r="Z321" s="29"/>
      <c r="AA321" s="31"/>
      <c r="AB321" s="25"/>
    </row>
    <row r="322" spans="5:28" x14ac:dyDescent="0.35">
      <c r="E322" s="3"/>
      <c r="L322" s="61"/>
      <c r="M322" s="98"/>
      <c r="N322" s="62"/>
      <c r="Z322" s="29"/>
      <c r="AA322" s="31"/>
      <c r="AB322" s="25"/>
    </row>
    <row r="323" spans="5:28" x14ac:dyDescent="0.35">
      <c r="E323" s="3"/>
      <c r="L323" s="61"/>
      <c r="M323" s="98"/>
      <c r="N323" s="62"/>
      <c r="Z323" s="29"/>
      <c r="AA323" s="31"/>
      <c r="AB323" s="25"/>
    </row>
    <row r="324" spans="5:28" x14ac:dyDescent="0.35">
      <c r="E324" s="3"/>
      <c r="L324" s="61"/>
      <c r="M324" s="98"/>
      <c r="N324" s="62"/>
      <c r="Z324" s="29"/>
      <c r="AA324" s="31"/>
      <c r="AB324" s="25"/>
    </row>
    <row r="325" spans="5:28" x14ac:dyDescent="0.35">
      <c r="E325" s="3"/>
      <c r="L325" s="61"/>
      <c r="M325" s="98"/>
      <c r="N325" s="62"/>
      <c r="Z325" s="29"/>
      <c r="AA325" s="31"/>
      <c r="AB325" s="25"/>
    </row>
    <row r="326" spans="5:28" x14ac:dyDescent="0.35">
      <c r="E326" s="3"/>
      <c r="L326" s="61"/>
      <c r="M326" s="98"/>
      <c r="N326" s="62"/>
      <c r="Z326" s="29"/>
      <c r="AA326" s="31"/>
      <c r="AB326" s="25"/>
    </row>
    <row r="327" spans="5:28" x14ac:dyDescent="0.35">
      <c r="E327" s="3"/>
      <c r="L327" s="61"/>
      <c r="M327" s="98"/>
      <c r="N327" s="62"/>
      <c r="Z327" s="29"/>
      <c r="AA327" s="31"/>
      <c r="AB327" s="25"/>
    </row>
    <row r="328" spans="5:28" x14ac:dyDescent="0.35">
      <c r="E328" s="3"/>
      <c r="L328" s="61"/>
      <c r="M328" s="98"/>
      <c r="N328" s="62"/>
      <c r="Z328" s="29"/>
      <c r="AA328" s="31"/>
      <c r="AB328" s="25"/>
    </row>
    <row r="329" spans="5:28" x14ac:dyDescent="0.35">
      <c r="E329" s="3"/>
      <c r="L329" s="61"/>
      <c r="M329" s="98"/>
      <c r="N329" s="62"/>
      <c r="Z329" s="29"/>
      <c r="AA329" s="31"/>
      <c r="AB329" s="25"/>
    </row>
    <row r="330" spans="5:28" x14ac:dyDescent="0.35">
      <c r="E330" s="3"/>
      <c r="L330" s="61"/>
      <c r="M330" s="98"/>
      <c r="N330" s="62"/>
      <c r="Z330" s="29"/>
      <c r="AA330" s="31"/>
      <c r="AB330" s="25"/>
    </row>
    <row r="331" spans="5:28" x14ac:dyDescent="0.35">
      <c r="E331" s="3"/>
      <c r="L331" s="61"/>
      <c r="M331" s="98"/>
      <c r="N331" s="62"/>
      <c r="Z331" s="29"/>
      <c r="AA331" s="31"/>
      <c r="AB331" s="25"/>
    </row>
    <row r="332" spans="5:28" x14ac:dyDescent="0.35">
      <c r="E332" s="3"/>
      <c r="L332" s="61"/>
      <c r="M332" s="98"/>
      <c r="N332" s="62"/>
      <c r="Z332" s="29"/>
      <c r="AA332" s="31"/>
      <c r="AB332" s="25"/>
    </row>
    <row r="333" spans="5:28" x14ac:dyDescent="0.35">
      <c r="E333" s="3"/>
      <c r="L333" s="61"/>
      <c r="M333" s="98"/>
      <c r="N333" s="62"/>
      <c r="Z333" s="29"/>
      <c r="AA333" s="31"/>
      <c r="AB333" s="25"/>
    </row>
    <row r="334" spans="5:28" x14ac:dyDescent="0.35">
      <c r="E334" s="3"/>
      <c r="L334" s="61"/>
      <c r="M334" s="98"/>
      <c r="N334" s="62"/>
      <c r="Z334" s="29"/>
      <c r="AA334" s="31"/>
      <c r="AB334" s="25"/>
    </row>
    <row r="335" spans="5:28" x14ac:dyDescent="0.35">
      <c r="E335" s="3"/>
      <c r="L335" s="61"/>
      <c r="M335" s="98"/>
      <c r="N335" s="62"/>
      <c r="Z335" s="29"/>
      <c r="AA335" s="31"/>
      <c r="AB335" s="25"/>
    </row>
    <row r="336" spans="5:28" x14ac:dyDescent="0.35">
      <c r="E336" s="3"/>
      <c r="L336" s="61"/>
      <c r="M336" s="98"/>
      <c r="N336" s="62"/>
      <c r="Z336" s="29"/>
      <c r="AA336" s="31"/>
      <c r="AB336" s="25"/>
    </row>
    <row r="337" spans="5:28" x14ac:dyDescent="0.35">
      <c r="E337" s="3"/>
      <c r="L337" s="61"/>
      <c r="M337" s="98"/>
      <c r="N337" s="62"/>
      <c r="Z337" s="29"/>
      <c r="AA337" s="31"/>
      <c r="AB337" s="25"/>
    </row>
    <row r="338" spans="5:28" x14ac:dyDescent="0.35">
      <c r="E338" s="3"/>
      <c r="L338" s="61"/>
      <c r="M338" s="98"/>
      <c r="N338" s="62"/>
      <c r="Z338" s="29"/>
      <c r="AA338" s="31"/>
      <c r="AB338" s="25"/>
    </row>
    <row r="339" spans="5:28" x14ac:dyDescent="0.35">
      <c r="E339" s="3"/>
      <c r="L339" s="61"/>
      <c r="M339" s="98"/>
      <c r="N339" s="62"/>
      <c r="Z339" s="29"/>
      <c r="AA339" s="31"/>
      <c r="AB339" s="25"/>
    </row>
    <row r="340" spans="5:28" x14ac:dyDescent="0.35">
      <c r="E340" s="3"/>
      <c r="L340" s="61"/>
      <c r="M340" s="98"/>
      <c r="N340" s="62"/>
      <c r="Z340" s="29"/>
      <c r="AA340" s="31"/>
      <c r="AB340" s="25"/>
    </row>
    <row r="341" spans="5:28" x14ac:dyDescent="0.35">
      <c r="E341" s="3"/>
      <c r="L341" s="61"/>
      <c r="M341" s="98"/>
      <c r="N341" s="62"/>
      <c r="Z341" s="29"/>
      <c r="AA341" s="31"/>
      <c r="AB341" s="25"/>
    </row>
    <row r="342" spans="5:28" x14ac:dyDescent="0.35">
      <c r="E342" s="3"/>
      <c r="L342" s="61"/>
      <c r="M342" s="98"/>
      <c r="N342" s="62"/>
      <c r="Z342" s="29"/>
      <c r="AA342" s="31"/>
      <c r="AB342" s="25"/>
    </row>
    <row r="343" spans="5:28" x14ac:dyDescent="0.35">
      <c r="E343" s="3"/>
      <c r="L343" s="61"/>
      <c r="M343" s="98"/>
      <c r="N343" s="62"/>
      <c r="Z343" s="29"/>
      <c r="AA343" s="31"/>
      <c r="AB343" s="25"/>
    </row>
    <row r="344" spans="5:28" x14ac:dyDescent="0.35">
      <c r="E344" s="3"/>
      <c r="L344" s="61"/>
      <c r="M344" s="98"/>
      <c r="N344" s="62"/>
      <c r="Z344" s="29"/>
      <c r="AA344" s="31"/>
      <c r="AB344" s="25"/>
    </row>
    <row r="345" spans="5:28" x14ac:dyDescent="0.35">
      <c r="E345" s="3"/>
      <c r="L345" s="61"/>
      <c r="M345" s="98"/>
      <c r="N345" s="62"/>
      <c r="Z345" s="29"/>
      <c r="AA345" s="31"/>
      <c r="AB345" s="25"/>
    </row>
    <row r="346" spans="5:28" x14ac:dyDescent="0.35">
      <c r="E346" s="3"/>
      <c r="L346" s="61"/>
      <c r="M346" s="98"/>
      <c r="N346" s="62"/>
      <c r="Z346" s="29"/>
      <c r="AA346" s="31"/>
      <c r="AB346" s="25"/>
    </row>
    <row r="347" spans="5:28" x14ac:dyDescent="0.35">
      <c r="E347" s="3"/>
      <c r="L347" s="61"/>
      <c r="M347" s="98"/>
      <c r="N347" s="62"/>
      <c r="Z347" s="29"/>
      <c r="AA347" s="31"/>
      <c r="AB347" s="25"/>
    </row>
    <row r="348" spans="5:28" x14ac:dyDescent="0.35">
      <c r="E348" s="3"/>
      <c r="L348" s="61"/>
      <c r="M348" s="98"/>
      <c r="N348" s="62"/>
      <c r="Z348" s="29"/>
      <c r="AA348" s="31"/>
      <c r="AB348" s="25"/>
    </row>
    <row r="349" spans="5:28" x14ac:dyDescent="0.35">
      <c r="E349" s="3"/>
      <c r="L349" s="61"/>
      <c r="M349" s="98"/>
      <c r="N349" s="62"/>
      <c r="Z349" s="29"/>
      <c r="AA349" s="31"/>
      <c r="AB349" s="25"/>
    </row>
    <row r="350" spans="5:28" x14ac:dyDescent="0.35">
      <c r="E350" s="3"/>
      <c r="L350" s="61"/>
      <c r="M350" s="98"/>
      <c r="N350" s="62"/>
      <c r="Z350" s="29"/>
      <c r="AA350" s="31"/>
      <c r="AB350" s="25"/>
    </row>
    <row r="351" spans="5:28" x14ac:dyDescent="0.35">
      <c r="E351" s="3"/>
      <c r="L351" s="61"/>
      <c r="M351" s="98"/>
      <c r="N351" s="62"/>
      <c r="Z351" s="29"/>
      <c r="AA351" s="31"/>
      <c r="AB351" s="25"/>
    </row>
    <row r="352" spans="5:28" x14ac:dyDescent="0.35">
      <c r="E352" s="3"/>
      <c r="L352" s="61"/>
      <c r="M352" s="98"/>
      <c r="N352" s="62"/>
      <c r="Z352" s="29"/>
      <c r="AA352" s="31"/>
      <c r="AB352" s="25"/>
    </row>
    <row r="353" spans="5:28" x14ac:dyDescent="0.35">
      <c r="E353" s="3"/>
      <c r="L353" s="61"/>
      <c r="M353" s="98"/>
      <c r="N353" s="62"/>
      <c r="Z353" s="29"/>
      <c r="AA353" s="31"/>
      <c r="AB353" s="25"/>
    </row>
    <row r="354" spans="5:28" x14ac:dyDescent="0.35">
      <c r="E354" s="3"/>
      <c r="L354" s="61"/>
      <c r="M354" s="98"/>
      <c r="N354" s="62"/>
      <c r="Z354" s="29"/>
      <c r="AA354" s="31"/>
      <c r="AB354" s="25"/>
    </row>
    <row r="355" spans="5:28" x14ac:dyDescent="0.35">
      <c r="E355" s="3"/>
      <c r="L355" s="61"/>
      <c r="M355" s="98"/>
      <c r="N355" s="62"/>
      <c r="Z355" s="29"/>
      <c r="AA355" s="31"/>
      <c r="AB355" s="25"/>
    </row>
    <row r="356" spans="5:28" x14ac:dyDescent="0.35">
      <c r="E356" s="3"/>
      <c r="L356" s="61"/>
      <c r="M356" s="98"/>
      <c r="N356" s="62"/>
      <c r="Z356" s="29"/>
      <c r="AA356" s="31"/>
      <c r="AB356" s="25"/>
    </row>
    <row r="357" spans="5:28" x14ac:dyDescent="0.35">
      <c r="E357" s="3"/>
      <c r="L357" s="61"/>
      <c r="M357" s="98"/>
      <c r="N357" s="62"/>
      <c r="Z357" s="29"/>
      <c r="AA357" s="31"/>
      <c r="AB357" s="25"/>
    </row>
    <row r="358" spans="5:28" x14ac:dyDescent="0.35">
      <c r="E358" s="3"/>
      <c r="L358" s="61"/>
      <c r="M358" s="98"/>
      <c r="N358" s="62"/>
      <c r="Z358" s="29"/>
      <c r="AA358" s="31"/>
      <c r="AB358" s="25"/>
    </row>
    <row r="359" spans="5:28" x14ac:dyDescent="0.35">
      <c r="E359" s="3"/>
      <c r="L359" s="61"/>
      <c r="M359" s="98"/>
      <c r="N359" s="62"/>
      <c r="Z359" s="29"/>
      <c r="AA359" s="31"/>
      <c r="AB359" s="25"/>
    </row>
    <row r="360" spans="5:28" x14ac:dyDescent="0.35">
      <c r="E360" s="3"/>
      <c r="L360" s="61"/>
      <c r="M360" s="98"/>
      <c r="N360" s="62"/>
      <c r="Z360" s="29"/>
      <c r="AA360" s="31"/>
      <c r="AB360" s="25"/>
    </row>
    <row r="361" spans="5:28" x14ac:dyDescent="0.35">
      <c r="E361" s="3"/>
      <c r="L361" s="61"/>
      <c r="M361" s="98"/>
      <c r="N361" s="62"/>
      <c r="Z361" s="29"/>
      <c r="AA361" s="31"/>
      <c r="AB361" s="25"/>
    </row>
    <row r="362" spans="5:28" x14ac:dyDescent="0.35">
      <c r="E362" s="3"/>
      <c r="L362" s="61"/>
      <c r="M362" s="98"/>
      <c r="N362" s="62"/>
      <c r="Z362" s="29"/>
      <c r="AA362" s="31"/>
      <c r="AB362" s="25"/>
    </row>
    <row r="363" spans="5:28" x14ac:dyDescent="0.35">
      <c r="E363" s="3"/>
      <c r="L363" s="61"/>
      <c r="M363" s="98"/>
      <c r="N363" s="62"/>
      <c r="Z363" s="29"/>
      <c r="AA363" s="31"/>
      <c r="AB363" s="25"/>
    </row>
    <row r="364" spans="5:28" x14ac:dyDescent="0.35">
      <c r="E364" s="3"/>
      <c r="L364" s="61"/>
      <c r="M364" s="98"/>
      <c r="N364" s="62"/>
      <c r="Z364" s="29"/>
      <c r="AA364" s="31"/>
      <c r="AB364" s="25"/>
    </row>
    <row r="365" spans="5:28" x14ac:dyDescent="0.35">
      <c r="E365" s="3"/>
      <c r="L365" s="61"/>
      <c r="M365" s="98"/>
      <c r="N365" s="62"/>
      <c r="Z365" s="29"/>
      <c r="AA365" s="31"/>
      <c r="AB365" s="25"/>
    </row>
    <row r="366" spans="5:28" x14ac:dyDescent="0.35">
      <c r="E366" s="3"/>
      <c r="L366" s="61"/>
      <c r="M366" s="98"/>
      <c r="N366" s="62"/>
      <c r="Z366" s="29"/>
      <c r="AA366" s="31"/>
      <c r="AB366" s="25"/>
    </row>
    <row r="367" spans="5:28" x14ac:dyDescent="0.35">
      <c r="E367" s="3"/>
      <c r="L367" s="61"/>
      <c r="M367" s="98"/>
      <c r="N367" s="62"/>
      <c r="Z367" s="29"/>
      <c r="AA367" s="31"/>
      <c r="AB367" s="25"/>
    </row>
    <row r="368" spans="5:28" x14ac:dyDescent="0.35">
      <c r="E368" s="3"/>
      <c r="L368" s="61"/>
      <c r="M368" s="98"/>
      <c r="N368" s="62"/>
      <c r="Z368" s="29"/>
      <c r="AA368" s="31"/>
      <c r="AB368" s="25"/>
    </row>
    <row r="369" spans="5:28" x14ac:dyDescent="0.35">
      <c r="E369" s="3"/>
      <c r="L369" s="61"/>
      <c r="M369" s="98"/>
      <c r="N369" s="62"/>
      <c r="Z369" s="29"/>
      <c r="AA369" s="31"/>
      <c r="AB369" s="25"/>
    </row>
    <row r="370" spans="5:28" x14ac:dyDescent="0.35">
      <c r="E370" s="3"/>
      <c r="L370" s="61"/>
      <c r="M370" s="98"/>
      <c r="N370" s="62"/>
      <c r="Z370" s="29"/>
      <c r="AA370" s="31"/>
      <c r="AB370" s="25"/>
    </row>
    <row r="371" spans="5:28" x14ac:dyDescent="0.35">
      <c r="E371" s="3"/>
      <c r="L371" s="61"/>
      <c r="M371" s="98"/>
      <c r="N371" s="62"/>
      <c r="Z371" s="29"/>
      <c r="AA371" s="31"/>
      <c r="AB371" s="25"/>
    </row>
    <row r="372" spans="5:28" x14ac:dyDescent="0.35">
      <c r="E372" s="3"/>
      <c r="L372" s="61"/>
      <c r="M372" s="98"/>
      <c r="N372" s="62"/>
      <c r="Z372" s="29"/>
      <c r="AA372" s="31"/>
      <c r="AB372" s="25"/>
    </row>
    <row r="373" spans="5:28" x14ac:dyDescent="0.35">
      <c r="E373" s="3"/>
      <c r="L373" s="61"/>
      <c r="M373" s="98"/>
      <c r="N373" s="62"/>
      <c r="Z373" s="29"/>
      <c r="AA373" s="31"/>
      <c r="AB373" s="25"/>
    </row>
    <row r="374" spans="5:28" x14ac:dyDescent="0.35">
      <c r="E374" s="3"/>
      <c r="L374" s="61"/>
      <c r="M374" s="98"/>
      <c r="N374" s="62"/>
      <c r="Z374" s="29"/>
      <c r="AA374" s="31"/>
      <c r="AB374" s="25"/>
    </row>
    <row r="375" spans="5:28" x14ac:dyDescent="0.35">
      <c r="E375" s="3"/>
      <c r="L375" s="61"/>
      <c r="M375" s="98"/>
      <c r="N375" s="62"/>
      <c r="Z375" s="29"/>
      <c r="AA375" s="31"/>
      <c r="AB375" s="25"/>
    </row>
    <row r="376" spans="5:28" x14ac:dyDescent="0.35">
      <c r="E376" s="3"/>
      <c r="L376" s="61"/>
      <c r="M376" s="98"/>
      <c r="N376" s="62"/>
      <c r="Z376" s="29"/>
      <c r="AA376" s="31"/>
      <c r="AB376" s="25"/>
    </row>
    <row r="377" spans="5:28" x14ac:dyDescent="0.35">
      <c r="E377" s="3"/>
      <c r="L377" s="61"/>
      <c r="M377" s="98"/>
      <c r="N377" s="62"/>
      <c r="Z377" s="29"/>
      <c r="AA377" s="31"/>
      <c r="AB377" s="25"/>
    </row>
    <row r="378" spans="5:28" x14ac:dyDescent="0.35">
      <c r="E378" s="3"/>
      <c r="L378" s="61"/>
      <c r="M378" s="98"/>
      <c r="N378" s="62"/>
      <c r="Z378" s="29"/>
      <c r="AA378" s="31"/>
      <c r="AB378" s="25"/>
    </row>
    <row r="379" spans="5:28" x14ac:dyDescent="0.35">
      <c r="E379" s="3"/>
      <c r="L379" s="61"/>
      <c r="M379" s="98"/>
      <c r="N379" s="62"/>
      <c r="Z379" s="29"/>
      <c r="AA379" s="31"/>
      <c r="AB379" s="25"/>
    </row>
    <row r="380" spans="5:28" x14ac:dyDescent="0.35">
      <c r="E380" s="3"/>
      <c r="L380" s="61"/>
      <c r="M380" s="98"/>
      <c r="N380" s="62"/>
      <c r="Z380" s="29"/>
      <c r="AA380" s="31"/>
      <c r="AB380" s="25"/>
    </row>
    <row r="381" spans="5:28" x14ac:dyDescent="0.35">
      <c r="E381" s="3"/>
      <c r="L381" s="61"/>
      <c r="M381" s="98"/>
      <c r="N381" s="62"/>
      <c r="Z381" s="29"/>
      <c r="AA381" s="31"/>
      <c r="AB381" s="25"/>
    </row>
    <row r="382" spans="5:28" x14ac:dyDescent="0.35">
      <c r="E382" s="3"/>
      <c r="L382" s="61"/>
      <c r="M382" s="98"/>
      <c r="N382" s="62"/>
      <c r="Z382" s="29"/>
      <c r="AA382" s="31"/>
      <c r="AB382" s="25"/>
    </row>
    <row r="383" spans="5:28" x14ac:dyDescent="0.35">
      <c r="E383" s="3"/>
      <c r="L383" s="61"/>
      <c r="M383" s="98"/>
      <c r="N383" s="62"/>
      <c r="Z383" s="29"/>
      <c r="AA383" s="31"/>
      <c r="AB383" s="25"/>
    </row>
    <row r="384" spans="5:28" x14ac:dyDescent="0.35">
      <c r="E384" s="3"/>
      <c r="L384" s="61"/>
      <c r="M384" s="98"/>
      <c r="N384" s="62"/>
      <c r="Z384" s="29"/>
      <c r="AA384" s="31"/>
      <c r="AB384" s="25"/>
    </row>
    <row r="385" spans="5:28" x14ac:dyDescent="0.35">
      <c r="E385" s="3"/>
      <c r="L385" s="61"/>
      <c r="M385" s="98"/>
      <c r="N385" s="62"/>
      <c r="Z385" s="29"/>
      <c r="AA385" s="31"/>
      <c r="AB385" s="25"/>
    </row>
    <row r="386" spans="5:28" x14ac:dyDescent="0.35">
      <c r="E386" s="3"/>
      <c r="L386" s="61"/>
      <c r="M386" s="98"/>
      <c r="N386" s="62"/>
      <c r="Z386" s="29"/>
      <c r="AA386" s="31"/>
      <c r="AB386" s="25"/>
    </row>
    <row r="387" spans="5:28" x14ac:dyDescent="0.35">
      <c r="E387" s="3"/>
      <c r="L387" s="61"/>
      <c r="M387" s="98"/>
      <c r="N387" s="62"/>
      <c r="Z387" s="29"/>
      <c r="AA387" s="31"/>
      <c r="AB387" s="25"/>
    </row>
    <row r="388" spans="5:28" x14ac:dyDescent="0.35">
      <c r="E388" s="3"/>
      <c r="L388" s="61"/>
      <c r="M388" s="98"/>
      <c r="N388" s="62"/>
      <c r="Z388" s="29"/>
      <c r="AA388" s="31"/>
      <c r="AB388" s="25"/>
    </row>
    <row r="389" spans="5:28" x14ac:dyDescent="0.35">
      <c r="E389" s="3"/>
      <c r="L389" s="61"/>
      <c r="M389" s="98"/>
      <c r="N389" s="62"/>
      <c r="Z389" s="29"/>
      <c r="AA389" s="31"/>
      <c r="AB389" s="25"/>
    </row>
    <row r="390" spans="5:28" x14ac:dyDescent="0.35">
      <c r="E390" s="3"/>
      <c r="L390" s="61"/>
      <c r="M390" s="98"/>
      <c r="N390" s="62"/>
      <c r="Z390" s="29"/>
      <c r="AA390" s="31"/>
      <c r="AB390" s="25"/>
    </row>
    <row r="391" spans="5:28" x14ac:dyDescent="0.35">
      <c r="E391" s="3"/>
      <c r="L391" s="61"/>
      <c r="M391" s="98"/>
      <c r="N391" s="62"/>
      <c r="Z391" s="29"/>
      <c r="AA391" s="31"/>
      <c r="AB391" s="25"/>
    </row>
    <row r="392" spans="5:28" x14ac:dyDescent="0.35">
      <c r="E392" s="3"/>
      <c r="L392" s="61"/>
      <c r="M392" s="98"/>
      <c r="N392" s="62"/>
      <c r="Z392" s="29"/>
      <c r="AA392" s="31"/>
      <c r="AB392" s="25"/>
    </row>
    <row r="393" spans="5:28" x14ac:dyDescent="0.35">
      <c r="E393" s="3"/>
      <c r="L393" s="61"/>
      <c r="M393" s="98"/>
      <c r="N393" s="62"/>
      <c r="Z393" s="29"/>
      <c r="AA393" s="31"/>
      <c r="AB393" s="25"/>
    </row>
    <row r="394" spans="5:28" x14ac:dyDescent="0.35">
      <c r="E394" s="3"/>
      <c r="L394" s="61"/>
      <c r="M394" s="98"/>
      <c r="N394" s="62"/>
      <c r="Z394" s="29"/>
      <c r="AA394" s="31"/>
      <c r="AB394" s="25"/>
    </row>
    <row r="395" spans="5:28" x14ac:dyDescent="0.35">
      <c r="E395" s="3"/>
      <c r="L395" s="61"/>
      <c r="M395" s="98"/>
      <c r="N395" s="62"/>
      <c r="Z395" s="29"/>
      <c r="AA395" s="31"/>
      <c r="AB395" s="25"/>
    </row>
    <row r="396" spans="5:28" x14ac:dyDescent="0.35">
      <c r="E396" s="3"/>
      <c r="L396" s="61"/>
      <c r="M396" s="98"/>
      <c r="N396" s="62"/>
      <c r="Z396" s="29"/>
      <c r="AA396" s="31"/>
      <c r="AB396" s="25"/>
    </row>
    <row r="397" spans="5:28" x14ac:dyDescent="0.35">
      <c r="E397" s="3"/>
      <c r="L397" s="61"/>
      <c r="M397" s="98"/>
      <c r="N397" s="62"/>
      <c r="Z397" s="29"/>
      <c r="AA397" s="31"/>
      <c r="AB397" s="25"/>
    </row>
    <row r="398" spans="5:28" x14ac:dyDescent="0.35">
      <c r="E398" s="3"/>
      <c r="L398" s="61"/>
      <c r="M398" s="98"/>
      <c r="N398" s="62"/>
      <c r="Z398" s="29"/>
      <c r="AA398" s="31"/>
      <c r="AB398" s="25"/>
    </row>
    <row r="399" spans="5:28" x14ac:dyDescent="0.35">
      <c r="E399" s="3"/>
      <c r="L399" s="61"/>
      <c r="M399" s="98"/>
      <c r="N399" s="62"/>
      <c r="Z399" s="29"/>
      <c r="AA399" s="31"/>
      <c r="AB399" s="25"/>
    </row>
    <row r="400" spans="5:28" x14ac:dyDescent="0.35">
      <c r="E400" s="3"/>
      <c r="L400" s="61"/>
      <c r="M400" s="98"/>
      <c r="N400" s="62"/>
      <c r="Z400" s="29"/>
      <c r="AA400" s="31"/>
      <c r="AB400" s="25"/>
    </row>
    <row r="401" spans="5:28" x14ac:dyDescent="0.35">
      <c r="E401" s="3"/>
      <c r="L401" s="61"/>
      <c r="M401" s="98"/>
      <c r="N401" s="62"/>
      <c r="Z401" s="29"/>
      <c r="AA401" s="31"/>
      <c r="AB401" s="25"/>
    </row>
    <row r="402" spans="5:28" x14ac:dyDescent="0.35">
      <c r="E402" s="3"/>
      <c r="L402" s="61"/>
      <c r="M402" s="98"/>
      <c r="N402" s="62"/>
      <c r="Z402" s="29"/>
      <c r="AA402" s="31"/>
      <c r="AB402" s="25"/>
    </row>
    <row r="403" spans="5:28" x14ac:dyDescent="0.35">
      <c r="E403" s="3"/>
      <c r="L403" s="61"/>
      <c r="M403" s="98"/>
      <c r="N403" s="62"/>
      <c r="Z403" s="29"/>
      <c r="AA403" s="31"/>
      <c r="AB403" s="25"/>
    </row>
    <row r="404" spans="5:28" x14ac:dyDescent="0.35">
      <c r="E404" s="3"/>
      <c r="L404" s="61"/>
      <c r="M404" s="98"/>
      <c r="N404" s="62"/>
      <c r="Z404" s="29"/>
      <c r="AA404" s="31"/>
      <c r="AB404" s="25"/>
    </row>
    <row r="405" spans="5:28" x14ac:dyDescent="0.35">
      <c r="E405" s="3"/>
      <c r="L405" s="61"/>
      <c r="M405" s="98"/>
      <c r="N405" s="62"/>
      <c r="Z405" s="29"/>
      <c r="AA405" s="31"/>
      <c r="AB405" s="25"/>
    </row>
    <row r="406" spans="5:28" x14ac:dyDescent="0.35">
      <c r="E406" s="3"/>
      <c r="L406" s="61"/>
      <c r="M406" s="98"/>
      <c r="N406" s="62"/>
      <c r="Z406" s="29"/>
      <c r="AA406" s="31"/>
      <c r="AB406" s="25"/>
    </row>
    <row r="407" spans="5:28" x14ac:dyDescent="0.35">
      <c r="E407" s="3"/>
      <c r="L407" s="61"/>
      <c r="M407" s="98"/>
      <c r="N407" s="62"/>
      <c r="Z407" s="29"/>
      <c r="AA407" s="31"/>
      <c r="AB407" s="25"/>
    </row>
    <row r="408" spans="5:28" x14ac:dyDescent="0.35">
      <c r="E408" s="3"/>
      <c r="L408" s="61"/>
      <c r="M408" s="98"/>
      <c r="N408" s="62"/>
      <c r="Z408" s="29"/>
      <c r="AA408" s="31"/>
      <c r="AB408" s="25"/>
    </row>
    <row r="409" spans="5:28" x14ac:dyDescent="0.35">
      <c r="E409" s="3"/>
      <c r="L409" s="61"/>
      <c r="M409" s="98"/>
      <c r="N409" s="62"/>
      <c r="Z409" s="29"/>
      <c r="AA409" s="31"/>
      <c r="AB409" s="25"/>
    </row>
    <row r="410" spans="5:28" x14ac:dyDescent="0.35">
      <c r="E410" s="3"/>
      <c r="L410" s="61"/>
      <c r="M410" s="98"/>
      <c r="N410" s="62"/>
      <c r="Z410" s="29"/>
      <c r="AA410" s="31"/>
      <c r="AB410" s="25"/>
    </row>
    <row r="411" spans="5:28" x14ac:dyDescent="0.35">
      <c r="E411" s="3"/>
      <c r="L411" s="61"/>
      <c r="M411" s="98"/>
      <c r="N411" s="62"/>
      <c r="Z411" s="29"/>
      <c r="AA411" s="31"/>
      <c r="AB411" s="25"/>
    </row>
    <row r="412" spans="5:28" x14ac:dyDescent="0.35">
      <c r="E412" s="3"/>
      <c r="L412" s="61"/>
      <c r="M412" s="98"/>
      <c r="N412" s="62"/>
      <c r="Z412" s="29"/>
      <c r="AA412" s="31"/>
      <c r="AB412" s="25"/>
    </row>
    <row r="413" spans="5:28" x14ac:dyDescent="0.35">
      <c r="E413" s="3"/>
      <c r="L413" s="61"/>
      <c r="M413" s="98"/>
      <c r="N413" s="62"/>
      <c r="Z413" s="29"/>
      <c r="AA413" s="31"/>
      <c r="AB413" s="25"/>
    </row>
    <row r="414" spans="5:28" x14ac:dyDescent="0.35">
      <c r="E414" s="3"/>
      <c r="L414" s="61"/>
      <c r="M414" s="98"/>
      <c r="N414" s="62"/>
      <c r="Z414" s="29"/>
      <c r="AA414" s="31"/>
      <c r="AB414" s="25"/>
    </row>
    <row r="415" spans="5:28" x14ac:dyDescent="0.35">
      <c r="E415" s="3"/>
      <c r="L415" s="61"/>
      <c r="M415" s="98"/>
      <c r="N415" s="62"/>
      <c r="Z415" s="29"/>
      <c r="AA415" s="31"/>
      <c r="AB415" s="25"/>
    </row>
    <row r="416" spans="5:28" x14ac:dyDescent="0.35">
      <c r="E416" s="3"/>
      <c r="L416" s="61"/>
      <c r="M416" s="98"/>
      <c r="N416" s="62"/>
      <c r="Z416" s="29"/>
      <c r="AA416" s="31"/>
      <c r="AB416" s="25"/>
    </row>
    <row r="417" spans="5:28" x14ac:dyDescent="0.35">
      <c r="E417" s="3"/>
      <c r="L417" s="61"/>
      <c r="M417" s="98"/>
      <c r="N417" s="62"/>
      <c r="Z417" s="29"/>
      <c r="AA417" s="31"/>
      <c r="AB417" s="25"/>
    </row>
    <row r="418" spans="5:28" x14ac:dyDescent="0.35">
      <c r="E418" s="3"/>
      <c r="L418" s="61"/>
      <c r="M418" s="98"/>
      <c r="N418" s="62"/>
      <c r="Z418" s="29"/>
      <c r="AA418" s="31"/>
      <c r="AB418" s="25"/>
    </row>
    <row r="419" spans="5:28" x14ac:dyDescent="0.35">
      <c r="E419" s="3"/>
      <c r="L419" s="61"/>
      <c r="M419" s="98"/>
      <c r="N419" s="62"/>
      <c r="Z419" s="29"/>
      <c r="AA419" s="31"/>
      <c r="AB419" s="25"/>
    </row>
    <row r="420" spans="5:28" x14ac:dyDescent="0.35">
      <c r="E420" s="3"/>
      <c r="L420" s="61"/>
      <c r="M420" s="98"/>
      <c r="N420" s="62"/>
      <c r="Z420" s="29"/>
      <c r="AA420" s="31"/>
      <c r="AB420" s="25"/>
    </row>
    <row r="421" spans="5:28" x14ac:dyDescent="0.35">
      <c r="E421" s="3"/>
      <c r="L421" s="61"/>
      <c r="M421" s="98"/>
      <c r="N421" s="62"/>
      <c r="Z421" s="29"/>
      <c r="AA421" s="31"/>
      <c r="AB421" s="25"/>
    </row>
    <row r="422" spans="5:28" x14ac:dyDescent="0.35">
      <c r="E422" s="3"/>
      <c r="L422" s="61"/>
      <c r="M422" s="98"/>
      <c r="N422" s="62"/>
      <c r="Z422" s="29"/>
      <c r="AA422" s="31"/>
      <c r="AB422" s="25"/>
    </row>
    <row r="423" spans="5:28" x14ac:dyDescent="0.35">
      <c r="E423" s="3"/>
      <c r="L423" s="61"/>
      <c r="M423" s="98"/>
      <c r="N423" s="62"/>
      <c r="Z423" s="29"/>
      <c r="AA423" s="31"/>
      <c r="AB423" s="25"/>
    </row>
    <row r="424" spans="5:28" x14ac:dyDescent="0.35">
      <c r="E424" s="3"/>
      <c r="L424" s="61"/>
      <c r="M424" s="98"/>
      <c r="N424" s="62"/>
      <c r="Z424" s="29"/>
      <c r="AA424" s="31"/>
      <c r="AB424" s="25"/>
    </row>
    <row r="425" spans="5:28" x14ac:dyDescent="0.35">
      <c r="E425" s="3"/>
      <c r="L425" s="61"/>
      <c r="M425" s="98"/>
      <c r="N425" s="62"/>
      <c r="Z425" s="29"/>
      <c r="AA425" s="31"/>
      <c r="AB425" s="25"/>
    </row>
    <row r="426" spans="5:28" x14ac:dyDescent="0.35">
      <c r="E426" s="3"/>
      <c r="L426" s="61"/>
      <c r="M426" s="98"/>
      <c r="N426" s="62"/>
      <c r="Z426" s="29"/>
      <c r="AA426" s="31"/>
      <c r="AB426" s="25"/>
    </row>
    <row r="427" spans="5:28" x14ac:dyDescent="0.35">
      <c r="E427" s="3"/>
      <c r="L427" s="61"/>
      <c r="M427" s="98"/>
      <c r="N427" s="62"/>
      <c r="Z427" s="29"/>
      <c r="AA427" s="31"/>
      <c r="AB427" s="25"/>
    </row>
    <row r="428" spans="5:28" x14ac:dyDescent="0.35">
      <c r="E428" s="3"/>
      <c r="L428" s="61"/>
      <c r="M428" s="98"/>
      <c r="N428" s="62"/>
      <c r="Z428" s="29"/>
      <c r="AA428" s="31"/>
      <c r="AB428" s="25"/>
    </row>
    <row r="429" spans="5:28" x14ac:dyDescent="0.35">
      <c r="E429" s="3"/>
      <c r="L429" s="61"/>
      <c r="M429" s="98"/>
      <c r="N429" s="62"/>
      <c r="Z429" s="29"/>
      <c r="AA429" s="31"/>
      <c r="AB429" s="25"/>
    </row>
    <row r="430" spans="5:28" x14ac:dyDescent="0.35">
      <c r="E430" s="3"/>
      <c r="L430" s="61"/>
      <c r="M430" s="98"/>
      <c r="N430" s="62"/>
      <c r="Z430" s="29"/>
      <c r="AA430" s="31"/>
      <c r="AB430" s="25"/>
    </row>
    <row r="431" spans="5:28" x14ac:dyDescent="0.35">
      <c r="E431" s="3"/>
      <c r="L431" s="61"/>
      <c r="M431" s="98"/>
      <c r="N431" s="62"/>
      <c r="Z431" s="29"/>
      <c r="AA431" s="31"/>
      <c r="AB431" s="25"/>
    </row>
    <row r="432" spans="5:28" x14ac:dyDescent="0.35">
      <c r="E432" s="3"/>
      <c r="L432" s="61"/>
      <c r="M432" s="98"/>
      <c r="N432" s="62"/>
      <c r="Z432" s="29"/>
      <c r="AA432" s="31"/>
      <c r="AB432" s="25"/>
    </row>
    <row r="433" spans="5:28" x14ac:dyDescent="0.35">
      <c r="E433" s="3"/>
      <c r="L433" s="61"/>
      <c r="M433" s="98"/>
      <c r="N433" s="62"/>
      <c r="Z433" s="29"/>
      <c r="AA433" s="31"/>
      <c r="AB433" s="25"/>
    </row>
    <row r="434" spans="5:28" x14ac:dyDescent="0.35">
      <c r="E434" s="3"/>
      <c r="L434" s="61"/>
      <c r="M434" s="98"/>
      <c r="N434" s="62"/>
      <c r="Z434" s="29"/>
      <c r="AA434" s="31"/>
      <c r="AB434" s="25"/>
    </row>
    <row r="435" spans="5:28" x14ac:dyDescent="0.35">
      <c r="E435" s="3"/>
      <c r="L435" s="61"/>
      <c r="M435" s="98"/>
      <c r="N435" s="62"/>
      <c r="Z435" s="29"/>
      <c r="AA435" s="31"/>
      <c r="AB435" s="25"/>
    </row>
    <row r="436" spans="5:28" x14ac:dyDescent="0.35">
      <c r="E436" s="3"/>
      <c r="L436" s="61"/>
      <c r="M436" s="98"/>
      <c r="N436" s="62"/>
      <c r="Z436" s="29"/>
      <c r="AA436" s="31"/>
      <c r="AB436" s="25"/>
    </row>
    <row r="437" spans="5:28" x14ac:dyDescent="0.35">
      <c r="E437" s="3"/>
      <c r="L437" s="61"/>
      <c r="M437" s="98"/>
      <c r="N437" s="62"/>
      <c r="Z437" s="29"/>
      <c r="AA437" s="31"/>
      <c r="AB437" s="25"/>
    </row>
    <row r="438" spans="5:28" x14ac:dyDescent="0.35">
      <c r="E438" s="3"/>
      <c r="L438" s="61"/>
      <c r="M438" s="98"/>
      <c r="N438" s="62"/>
      <c r="Z438" s="29"/>
      <c r="AA438" s="31"/>
      <c r="AB438" s="25"/>
    </row>
    <row r="439" spans="5:28" x14ac:dyDescent="0.35">
      <c r="E439" s="3"/>
      <c r="L439" s="61"/>
      <c r="M439" s="98"/>
      <c r="N439" s="62"/>
      <c r="Z439" s="29"/>
      <c r="AA439" s="31"/>
      <c r="AB439" s="25"/>
    </row>
    <row r="440" spans="5:28" x14ac:dyDescent="0.35">
      <c r="E440" s="3"/>
      <c r="L440" s="61"/>
      <c r="M440" s="98"/>
      <c r="N440" s="62"/>
      <c r="Z440" s="29"/>
      <c r="AA440" s="31"/>
      <c r="AB440" s="25"/>
    </row>
    <row r="441" spans="5:28" x14ac:dyDescent="0.35">
      <c r="E441" s="3"/>
      <c r="L441" s="61"/>
      <c r="M441" s="98"/>
      <c r="N441" s="62"/>
      <c r="Z441" s="29"/>
      <c r="AA441" s="31"/>
      <c r="AB441" s="25"/>
    </row>
    <row r="442" spans="5:28" x14ac:dyDescent="0.35">
      <c r="E442" s="3"/>
      <c r="Z442" s="29"/>
      <c r="AA442" s="31"/>
      <c r="AB442" s="25"/>
    </row>
    <row r="443" spans="5:28" x14ac:dyDescent="0.35">
      <c r="E443" s="3"/>
      <c r="Z443" s="29"/>
      <c r="AA443" s="31"/>
      <c r="AB443" s="25"/>
    </row>
    <row r="444" spans="5:28" x14ac:dyDescent="0.35">
      <c r="E444" s="3"/>
      <c r="Z444" s="29"/>
      <c r="AA444" s="31"/>
      <c r="AB444" s="25"/>
    </row>
    <row r="445" spans="5:28" x14ac:dyDescent="0.35">
      <c r="E445" s="3"/>
      <c r="Z445" s="29"/>
      <c r="AA445" s="31"/>
      <c r="AB445" s="25"/>
    </row>
    <row r="446" spans="5:28" x14ac:dyDescent="0.35">
      <c r="E446" s="3"/>
      <c r="Z446" s="29"/>
      <c r="AA446" s="31"/>
      <c r="AB446" s="25"/>
    </row>
    <row r="447" spans="5:28" x14ac:dyDescent="0.35">
      <c r="E447" s="3"/>
      <c r="Z447" s="29"/>
      <c r="AA447" s="31"/>
      <c r="AB447" s="25"/>
    </row>
    <row r="448" spans="5:28" x14ac:dyDescent="0.35">
      <c r="E448" s="3"/>
      <c r="Z448" s="29"/>
      <c r="AA448" s="31"/>
      <c r="AB448" s="25"/>
    </row>
    <row r="449" spans="5:28" x14ac:dyDescent="0.35">
      <c r="E449" s="3"/>
      <c r="Z449" s="29"/>
      <c r="AA449" s="31"/>
      <c r="AB449" s="25"/>
    </row>
    <row r="450" spans="5:28" x14ac:dyDescent="0.35">
      <c r="E450" s="3"/>
      <c r="Z450" s="29"/>
      <c r="AA450" s="31"/>
      <c r="AB450" s="25"/>
    </row>
    <row r="451" spans="5:28" x14ac:dyDescent="0.35">
      <c r="E451" s="3"/>
      <c r="Z451" s="29"/>
      <c r="AA451" s="31"/>
      <c r="AB451" s="25"/>
    </row>
    <row r="452" spans="5:28" x14ac:dyDescent="0.35">
      <c r="E452" s="3"/>
      <c r="Z452" s="29"/>
      <c r="AA452" s="31"/>
      <c r="AB452" s="25"/>
    </row>
    <row r="453" spans="5:28" x14ac:dyDescent="0.35">
      <c r="E453" s="3"/>
      <c r="Z453" s="29"/>
      <c r="AA453" s="31"/>
      <c r="AB453" s="25"/>
    </row>
    <row r="454" spans="5:28" x14ac:dyDescent="0.35">
      <c r="E454" s="3"/>
      <c r="Z454" s="29"/>
      <c r="AA454" s="31"/>
      <c r="AB454" s="25"/>
    </row>
    <row r="455" spans="5:28" x14ac:dyDescent="0.35">
      <c r="E455" s="3"/>
      <c r="Z455" s="29"/>
      <c r="AA455" s="31"/>
      <c r="AB455" s="25"/>
    </row>
    <row r="456" spans="5:28" x14ac:dyDescent="0.35">
      <c r="E456" s="3"/>
      <c r="Z456" s="29"/>
      <c r="AA456" s="31"/>
      <c r="AB456" s="25"/>
    </row>
    <row r="457" spans="5:28" x14ac:dyDescent="0.35">
      <c r="E457" s="3"/>
      <c r="Z457" s="29"/>
      <c r="AA457" s="31"/>
      <c r="AB457" s="25"/>
    </row>
    <row r="458" spans="5:28" x14ac:dyDescent="0.35">
      <c r="E458" s="3"/>
      <c r="Z458" s="29"/>
      <c r="AA458" s="31"/>
      <c r="AB458" s="25"/>
    </row>
    <row r="459" spans="5:28" x14ac:dyDescent="0.35">
      <c r="E459" s="3"/>
      <c r="Z459" s="29"/>
      <c r="AA459" s="31"/>
      <c r="AB459" s="25"/>
    </row>
    <row r="460" spans="5:28" x14ac:dyDescent="0.35">
      <c r="E460" s="3"/>
      <c r="Z460" s="29"/>
      <c r="AA460" s="31"/>
      <c r="AB460" s="25"/>
    </row>
    <row r="461" spans="5:28" x14ac:dyDescent="0.35">
      <c r="E461" s="3"/>
      <c r="Z461" s="29"/>
      <c r="AA461" s="31"/>
      <c r="AB461" s="25"/>
    </row>
    <row r="462" spans="5:28" x14ac:dyDescent="0.35">
      <c r="E462" s="3"/>
      <c r="Z462" s="29"/>
      <c r="AA462" s="31"/>
      <c r="AB462" s="25"/>
    </row>
    <row r="463" spans="5:28" x14ac:dyDescent="0.35">
      <c r="E463" s="3"/>
      <c r="Z463" s="29"/>
      <c r="AA463" s="31"/>
      <c r="AB463" s="25"/>
    </row>
    <row r="464" spans="5:28" x14ac:dyDescent="0.35">
      <c r="E464" s="3"/>
      <c r="Z464" s="29"/>
      <c r="AA464" s="31"/>
      <c r="AB464" s="25"/>
    </row>
    <row r="465" spans="5:28" x14ac:dyDescent="0.35">
      <c r="E465" s="3"/>
      <c r="Z465" s="29"/>
      <c r="AA465" s="31"/>
      <c r="AB465" s="25"/>
    </row>
    <row r="466" spans="5:28" x14ac:dyDescent="0.35">
      <c r="E466" s="3"/>
      <c r="Z466" s="29"/>
      <c r="AA466" s="31"/>
      <c r="AB466" s="25"/>
    </row>
    <row r="467" spans="5:28" x14ac:dyDescent="0.35">
      <c r="E467" s="3"/>
      <c r="Z467" s="29"/>
      <c r="AA467" s="31"/>
      <c r="AB467" s="25"/>
    </row>
    <row r="468" spans="5:28" x14ac:dyDescent="0.35">
      <c r="E468" s="3"/>
      <c r="Z468" s="29"/>
      <c r="AA468" s="31"/>
      <c r="AB468" s="25"/>
    </row>
    <row r="469" spans="5:28" x14ac:dyDescent="0.35">
      <c r="E469" s="3"/>
      <c r="Z469" s="29"/>
      <c r="AA469" s="31"/>
      <c r="AB469" s="25"/>
    </row>
    <row r="470" spans="5:28" x14ac:dyDescent="0.35">
      <c r="E470" s="3"/>
      <c r="Z470" s="29"/>
      <c r="AA470" s="31"/>
      <c r="AB470" s="25"/>
    </row>
    <row r="471" spans="5:28" x14ac:dyDescent="0.35">
      <c r="E471" s="3"/>
      <c r="Z471" s="29"/>
      <c r="AA471" s="31"/>
      <c r="AB471" s="25"/>
    </row>
    <row r="472" spans="5:28" x14ac:dyDescent="0.35">
      <c r="E472" s="3"/>
      <c r="Z472" s="29"/>
      <c r="AA472" s="31"/>
      <c r="AB472" s="25"/>
    </row>
    <row r="473" spans="5:28" x14ac:dyDescent="0.35">
      <c r="E473" s="3"/>
      <c r="Z473" s="29"/>
      <c r="AA473" s="31"/>
      <c r="AB473" s="25"/>
    </row>
    <row r="474" spans="5:28" x14ac:dyDescent="0.35">
      <c r="E474" s="3"/>
      <c r="Z474" s="29"/>
      <c r="AA474" s="31"/>
      <c r="AB474" s="25"/>
    </row>
    <row r="475" spans="5:28" x14ac:dyDescent="0.35">
      <c r="E475" s="3"/>
      <c r="Z475" s="29"/>
      <c r="AA475" s="31"/>
      <c r="AB475" s="25"/>
    </row>
    <row r="476" spans="5:28" x14ac:dyDescent="0.35">
      <c r="E476" s="3"/>
      <c r="Z476" s="29"/>
      <c r="AA476" s="31"/>
      <c r="AB476" s="25"/>
    </row>
    <row r="477" spans="5:28" x14ac:dyDescent="0.35">
      <c r="E477" s="3"/>
      <c r="Z477" s="29"/>
      <c r="AA477" s="31"/>
      <c r="AB477" s="25"/>
    </row>
    <row r="478" spans="5:28" x14ac:dyDescent="0.35">
      <c r="E478" s="3"/>
      <c r="Z478" s="29"/>
      <c r="AA478" s="31"/>
      <c r="AB478" s="25"/>
    </row>
    <row r="479" spans="5:28" x14ac:dyDescent="0.35">
      <c r="E479" s="3"/>
      <c r="Z479" s="29"/>
      <c r="AA479" s="31"/>
      <c r="AB479" s="25"/>
    </row>
    <row r="480" spans="5:28" x14ac:dyDescent="0.35">
      <c r="E480" s="3"/>
      <c r="Z480" s="29"/>
      <c r="AA480" s="31"/>
      <c r="AB480" s="25"/>
    </row>
    <row r="481" spans="5:28" x14ac:dyDescent="0.35">
      <c r="E481" s="3"/>
      <c r="Z481" s="29"/>
      <c r="AA481" s="31"/>
      <c r="AB481" s="25"/>
    </row>
    <row r="482" spans="5:28" x14ac:dyDescent="0.35">
      <c r="E482" s="3"/>
      <c r="Z482" s="29"/>
      <c r="AA482" s="31"/>
      <c r="AB482" s="25"/>
    </row>
    <row r="483" spans="5:28" x14ac:dyDescent="0.35">
      <c r="E483" s="3"/>
      <c r="Z483" s="29"/>
      <c r="AA483" s="31"/>
      <c r="AB483" s="25"/>
    </row>
    <row r="484" spans="5:28" x14ac:dyDescent="0.35">
      <c r="E484" s="3"/>
      <c r="Z484" s="29"/>
      <c r="AA484" s="31"/>
      <c r="AB484" s="25"/>
    </row>
    <row r="485" spans="5:28" x14ac:dyDescent="0.35">
      <c r="E485" s="3"/>
      <c r="Z485" s="29"/>
      <c r="AA485" s="31"/>
      <c r="AB485" s="25"/>
    </row>
    <row r="486" spans="5:28" x14ac:dyDescent="0.35">
      <c r="E486" s="3"/>
      <c r="Z486" s="29"/>
      <c r="AA486" s="31"/>
      <c r="AB486" s="25"/>
    </row>
    <row r="487" spans="5:28" x14ac:dyDescent="0.35">
      <c r="E487" s="3"/>
      <c r="Z487" s="29"/>
      <c r="AA487" s="31"/>
      <c r="AB487" s="25"/>
    </row>
    <row r="488" spans="5:28" x14ac:dyDescent="0.35">
      <c r="E488" s="3"/>
      <c r="Z488" s="29"/>
      <c r="AA488" s="31"/>
      <c r="AB488" s="25"/>
    </row>
    <row r="489" spans="5:28" x14ac:dyDescent="0.35">
      <c r="E489" s="3"/>
      <c r="Z489" s="29"/>
      <c r="AA489" s="31"/>
      <c r="AB489" s="25"/>
    </row>
    <row r="490" spans="5:28" x14ac:dyDescent="0.35">
      <c r="E490" s="3"/>
      <c r="Z490" s="29"/>
      <c r="AA490" s="31"/>
      <c r="AB490" s="25"/>
    </row>
    <row r="491" spans="5:28" x14ac:dyDescent="0.35">
      <c r="E491" s="3"/>
      <c r="Z491" s="29"/>
      <c r="AA491" s="31"/>
      <c r="AB491" s="25"/>
    </row>
    <row r="492" spans="5:28" x14ac:dyDescent="0.35">
      <c r="E492" s="3"/>
      <c r="Z492" s="29"/>
      <c r="AA492" s="31"/>
      <c r="AB492" s="25"/>
    </row>
    <row r="493" spans="5:28" x14ac:dyDescent="0.35">
      <c r="E493" s="3"/>
      <c r="Z493" s="29"/>
      <c r="AA493" s="31"/>
      <c r="AB493" s="25"/>
    </row>
    <row r="494" spans="5:28" x14ac:dyDescent="0.35">
      <c r="E494" s="3"/>
      <c r="Z494" s="29"/>
      <c r="AA494" s="31"/>
      <c r="AB494" s="25"/>
    </row>
    <row r="495" spans="5:28" x14ac:dyDescent="0.35">
      <c r="E495" s="3"/>
      <c r="Z495" s="29"/>
      <c r="AA495" s="31"/>
      <c r="AB495" s="25"/>
    </row>
    <row r="496" spans="5:28" x14ac:dyDescent="0.35">
      <c r="E496" s="3"/>
      <c r="Z496" s="29"/>
      <c r="AA496" s="31"/>
      <c r="AB496" s="25"/>
    </row>
    <row r="497" spans="5:28" x14ac:dyDescent="0.35">
      <c r="E497" s="3"/>
      <c r="Z497" s="29"/>
      <c r="AA497" s="31"/>
      <c r="AB497" s="25"/>
    </row>
    <row r="498" spans="5:28" x14ac:dyDescent="0.35">
      <c r="E498" s="3"/>
      <c r="Z498" s="29"/>
      <c r="AA498" s="31"/>
      <c r="AB498" s="25"/>
    </row>
    <row r="499" spans="5:28" x14ac:dyDescent="0.35">
      <c r="E499" s="3"/>
      <c r="Z499" s="29"/>
      <c r="AA499" s="31"/>
      <c r="AB499" s="25"/>
    </row>
    <row r="500" spans="5:28" x14ac:dyDescent="0.35">
      <c r="E500" s="3"/>
      <c r="Z500" s="29"/>
      <c r="AA500" s="31"/>
      <c r="AB500" s="25"/>
    </row>
    <row r="501" spans="5:28" x14ac:dyDescent="0.35">
      <c r="E501" s="3"/>
      <c r="Z501" s="29"/>
      <c r="AA501" s="31"/>
      <c r="AB501" s="25"/>
    </row>
    <row r="502" spans="5:28" x14ac:dyDescent="0.35">
      <c r="E502" s="3"/>
      <c r="Z502" s="29"/>
      <c r="AA502" s="31"/>
      <c r="AB502" s="25"/>
    </row>
    <row r="503" spans="5:28" x14ac:dyDescent="0.35">
      <c r="E503" s="3"/>
      <c r="Z503" s="29"/>
      <c r="AA503" s="31"/>
      <c r="AB503" s="25"/>
    </row>
    <row r="504" spans="5:28" x14ac:dyDescent="0.35">
      <c r="E504" s="3"/>
      <c r="Z504" s="29"/>
      <c r="AA504" s="31"/>
      <c r="AB504" s="25"/>
    </row>
    <row r="505" spans="5:28" x14ac:dyDescent="0.35">
      <c r="E505" s="3"/>
      <c r="Z505" s="29"/>
      <c r="AA505" s="31"/>
      <c r="AB505" s="25"/>
    </row>
    <row r="506" spans="5:28" x14ac:dyDescent="0.35">
      <c r="E506" s="3"/>
      <c r="Z506" s="29"/>
      <c r="AA506" s="31"/>
      <c r="AB506" s="25"/>
    </row>
    <row r="507" spans="5:28" x14ac:dyDescent="0.35">
      <c r="E507" s="3"/>
      <c r="Z507" s="29"/>
      <c r="AA507" s="31"/>
      <c r="AB507" s="25"/>
    </row>
    <row r="508" spans="5:28" x14ac:dyDescent="0.35">
      <c r="E508" s="3"/>
      <c r="Z508" s="29"/>
      <c r="AA508" s="31"/>
      <c r="AB508" s="25"/>
    </row>
    <row r="509" spans="5:28" x14ac:dyDescent="0.35">
      <c r="E509" s="3"/>
      <c r="Z509" s="29"/>
      <c r="AA509" s="31"/>
      <c r="AB509" s="25"/>
    </row>
    <row r="510" spans="5:28" x14ac:dyDescent="0.35">
      <c r="E510" s="3"/>
      <c r="Z510" s="29"/>
      <c r="AA510" s="31"/>
      <c r="AB510" s="25"/>
    </row>
    <row r="511" spans="5:28" x14ac:dyDescent="0.35">
      <c r="E511" s="3"/>
      <c r="Z511" s="29"/>
      <c r="AA511" s="31"/>
      <c r="AB511" s="25"/>
    </row>
    <row r="512" spans="5:28" x14ac:dyDescent="0.35">
      <c r="E512" s="3"/>
      <c r="Z512" s="29"/>
      <c r="AA512" s="31"/>
      <c r="AB512" s="25"/>
    </row>
    <row r="513" spans="5:28" x14ac:dyDescent="0.35">
      <c r="E513" s="3"/>
      <c r="Z513" s="29"/>
      <c r="AA513" s="31"/>
      <c r="AB513" s="25"/>
    </row>
    <row r="514" spans="5:28" x14ac:dyDescent="0.35">
      <c r="E514" s="3"/>
      <c r="Z514" s="29"/>
      <c r="AA514" s="31"/>
      <c r="AB514" s="25"/>
    </row>
    <row r="515" spans="5:28" x14ac:dyDescent="0.35">
      <c r="E515" s="3"/>
      <c r="Z515" s="29"/>
      <c r="AA515" s="31"/>
      <c r="AB515" s="25"/>
    </row>
    <row r="516" spans="5:28" x14ac:dyDescent="0.35">
      <c r="E516" s="3"/>
      <c r="Z516" s="29"/>
      <c r="AA516" s="31"/>
      <c r="AB516" s="25"/>
    </row>
    <row r="517" spans="5:28" x14ac:dyDescent="0.35">
      <c r="E517" s="3"/>
      <c r="Z517" s="29"/>
      <c r="AA517" s="31"/>
      <c r="AB517" s="25"/>
    </row>
    <row r="518" spans="5:28" x14ac:dyDescent="0.35">
      <c r="E518" s="3"/>
      <c r="Z518" s="29"/>
      <c r="AA518" s="31"/>
      <c r="AB518" s="25"/>
    </row>
    <row r="519" spans="5:28" x14ac:dyDescent="0.35">
      <c r="E519" s="3"/>
      <c r="Z519" s="29"/>
      <c r="AA519" s="31"/>
      <c r="AB519" s="25"/>
    </row>
    <row r="520" spans="5:28" x14ac:dyDescent="0.35">
      <c r="E520" s="3"/>
      <c r="Z520" s="29"/>
      <c r="AA520" s="31"/>
      <c r="AB520" s="25"/>
    </row>
    <row r="521" spans="5:28" x14ac:dyDescent="0.35">
      <c r="E521" s="3"/>
      <c r="Z521" s="29"/>
      <c r="AA521" s="31"/>
      <c r="AB521" s="25"/>
    </row>
    <row r="522" spans="5:28" x14ac:dyDescent="0.35">
      <c r="E522" s="3"/>
      <c r="Z522" s="29"/>
      <c r="AA522" s="31"/>
      <c r="AB522" s="25"/>
    </row>
    <row r="523" spans="5:28" x14ac:dyDescent="0.35">
      <c r="E523" s="3"/>
      <c r="Z523" s="29"/>
      <c r="AA523" s="31"/>
      <c r="AB523" s="25"/>
    </row>
    <row r="524" spans="5:28" x14ac:dyDescent="0.35">
      <c r="E524" s="3"/>
      <c r="Z524" s="29"/>
      <c r="AA524" s="31"/>
      <c r="AB524" s="25"/>
    </row>
    <row r="525" spans="5:28" x14ac:dyDescent="0.35">
      <c r="E525" s="3"/>
      <c r="Z525" s="29"/>
      <c r="AA525" s="31"/>
      <c r="AB525" s="25"/>
    </row>
    <row r="526" spans="5:28" x14ac:dyDescent="0.35">
      <c r="E526" s="3"/>
      <c r="Z526" s="29"/>
      <c r="AA526" s="31"/>
      <c r="AB526" s="25"/>
    </row>
    <row r="527" spans="5:28" x14ac:dyDescent="0.35">
      <c r="E527" s="3"/>
      <c r="Z527" s="29"/>
      <c r="AA527" s="31"/>
      <c r="AB527" s="25"/>
    </row>
    <row r="528" spans="5:28" x14ac:dyDescent="0.35">
      <c r="E528" s="3"/>
      <c r="Z528" s="29"/>
      <c r="AA528" s="31"/>
      <c r="AB528" s="25"/>
    </row>
    <row r="529" spans="5:28" x14ac:dyDescent="0.35">
      <c r="E529" s="3"/>
      <c r="Z529" s="29"/>
      <c r="AA529" s="31"/>
      <c r="AB529" s="25"/>
    </row>
    <row r="530" spans="5:28" x14ac:dyDescent="0.35">
      <c r="E530" s="3"/>
      <c r="Z530" s="29"/>
      <c r="AA530" s="31"/>
      <c r="AB530" s="25"/>
    </row>
    <row r="531" spans="5:28" x14ac:dyDescent="0.35">
      <c r="E531" s="3"/>
      <c r="Z531" s="29"/>
      <c r="AA531" s="31"/>
      <c r="AB531" s="25"/>
    </row>
    <row r="532" spans="5:28" x14ac:dyDescent="0.35">
      <c r="E532" s="3"/>
      <c r="Z532" s="29"/>
      <c r="AA532" s="31"/>
      <c r="AB532" s="25"/>
    </row>
    <row r="533" spans="5:28" x14ac:dyDescent="0.35">
      <c r="E533" s="3"/>
      <c r="Z533" s="29"/>
      <c r="AA533" s="31"/>
      <c r="AB533" s="25"/>
    </row>
    <row r="534" spans="5:28" x14ac:dyDescent="0.35">
      <c r="E534" s="3"/>
      <c r="Z534" s="29"/>
      <c r="AA534" s="31"/>
      <c r="AB534" s="25"/>
    </row>
    <row r="535" spans="5:28" x14ac:dyDescent="0.35">
      <c r="E535" s="3"/>
      <c r="Z535" s="29"/>
      <c r="AA535" s="31"/>
      <c r="AB535" s="25"/>
    </row>
    <row r="536" spans="5:28" x14ac:dyDescent="0.35">
      <c r="E536" s="3"/>
      <c r="Z536" s="29"/>
      <c r="AA536" s="31"/>
      <c r="AB536" s="25"/>
    </row>
    <row r="537" spans="5:28" x14ac:dyDescent="0.35">
      <c r="E537" s="3"/>
      <c r="Z537" s="29"/>
      <c r="AA537" s="31"/>
      <c r="AB537" s="25"/>
    </row>
    <row r="538" spans="5:28" x14ac:dyDescent="0.35">
      <c r="E538" s="3"/>
      <c r="Z538" s="29"/>
      <c r="AA538" s="31"/>
      <c r="AB538" s="25"/>
    </row>
    <row r="539" spans="5:28" x14ac:dyDescent="0.35">
      <c r="E539" s="3"/>
      <c r="Z539" s="29"/>
      <c r="AA539" s="31"/>
      <c r="AB539" s="25"/>
    </row>
    <row r="540" spans="5:28" x14ac:dyDescent="0.35">
      <c r="E540" s="3"/>
      <c r="Z540" s="29"/>
      <c r="AA540" s="31"/>
      <c r="AB540" s="25"/>
    </row>
    <row r="541" spans="5:28" x14ac:dyDescent="0.35">
      <c r="E541" s="3"/>
      <c r="Z541" s="29"/>
      <c r="AA541" s="31"/>
      <c r="AB541" s="25"/>
    </row>
    <row r="542" spans="5:28" x14ac:dyDescent="0.35">
      <c r="E542" s="3"/>
      <c r="Z542" s="29"/>
      <c r="AA542" s="31"/>
      <c r="AB542" s="25"/>
    </row>
    <row r="543" spans="5:28" x14ac:dyDescent="0.35">
      <c r="E543" s="3"/>
      <c r="Z543" s="29"/>
      <c r="AA543" s="31"/>
      <c r="AB543" s="25"/>
    </row>
    <row r="544" spans="5:28" x14ac:dyDescent="0.35">
      <c r="E544" s="3"/>
      <c r="Z544" s="29"/>
      <c r="AA544" s="31"/>
      <c r="AB544" s="25"/>
    </row>
    <row r="545" spans="5:28" x14ac:dyDescent="0.35">
      <c r="E545" s="3"/>
      <c r="Z545" s="29"/>
      <c r="AA545" s="31"/>
      <c r="AB545" s="25"/>
    </row>
    <row r="546" spans="5:28" x14ac:dyDescent="0.35">
      <c r="E546" s="3"/>
      <c r="Z546" s="29"/>
      <c r="AA546" s="31"/>
      <c r="AB546" s="25"/>
    </row>
    <row r="547" spans="5:28" x14ac:dyDescent="0.35">
      <c r="E547" s="3"/>
      <c r="Z547" s="29"/>
      <c r="AA547" s="31"/>
      <c r="AB547" s="25"/>
    </row>
    <row r="548" spans="5:28" x14ac:dyDescent="0.35">
      <c r="E548" s="3"/>
      <c r="Z548" s="29"/>
      <c r="AA548" s="31"/>
      <c r="AB548" s="25"/>
    </row>
    <row r="549" spans="5:28" x14ac:dyDescent="0.35">
      <c r="E549" s="3"/>
      <c r="Z549" s="29"/>
      <c r="AA549" s="31"/>
      <c r="AB549" s="25"/>
    </row>
    <row r="550" spans="5:28" x14ac:dyDescent="0.35">
      <c r="E550" s="3"/>
      <c r="Z550" s="29"/>
      <c r="AA550" s="31"/>
      <c r="AB550" s="25"/>
    </row>
    <row r="551" spans="5:28" x14ac:dyDescent="0.35">
      <c r="E551" s="3"/>
      <c r="Z551" s="29"/>
      <c r="AA551" s="31"/>
      <c r="AB551" s="25"/>
    </row>
    <row r="552" spans="5:28" x14ac:dyDescent="0.35">
      <c r="E552" s="3"/>
      <c r="Z552" s="29"/>
      <c r="AA552" s="31"/>
      <c r="AB552" s="25"/>
    </row>
    <row r="553" spans="5:28" x14ac:dyDescent="0.35">
      <c r="E553" s="3"/>
      <c r="Z553" s="29"/>
      <c r="AA553" s="31"/>
      <c r="AB553" s="25"/>
    </row>
    <row r="554" spans="5:28" x14ac:dyDescent="0.35">
      <c r="E554" s="3"/>
      <c r="Z554" s="29"/>
      <c r="AA554" s="31"/>
      <c r="AB554" s="25"/>
    </row>
    <row r="555" spans="5:28" x14ac:dyDescent="0.35">
      <c r="E555" s="3"/>
      <c r="Z555" s="29"/>
      <c r="AA555" s="31"/>
      <c r="AB555" s="25"/>
    </row>
    <row r="556" spans="5:28" x14ac:dyDescent="0.35">
      <c r="E556" s="3"/>
      <c r="Z556" s="29"/>
      <c r="AA556" s="31"/>
      <c r="AB556" s="25"/>
    </row>
    <row r="557" spans="5:28" x14ac:dyDescent="0.35">
      <c r="E557" s="3"/>
      <c r="Z557" s="29"/>
      <c r="AA557" s="31"/>
      <c r="AB557" s="25"/>
    </row>
    <row r="558" spans="5:28" x14ac:dyDescent="0.35">
      <c r="E558" s="3"/>
      <c r="Z558" s="29"/>
      <c r="AA558" s="31"/>
      <c r="AB558" s="25"/>
    </row>
    <row r="559" spans="5:28" x14ac:dyDescent="0.35">
      <c r="E559" s="3"/>
      <c r="Z559" s="29"/>
      <c r="AA559" s="31"/>
      <c r="AB559" s="25"/>
    </row>
    <row r="560" spans="5:28" x14ac:dyDescent="0.35">
      <c r="E560" s="3"/>
      <c r="Z560" s="29"/>
      <c r="AA560" s="31"/>
      <c r="AB560" s="25"/>
    </row>
    <row r="561" spans="5:28" x14ac:dyDescent="0.35">
      <c r="E561" s="3"/>
      <c r="Z561" s="29"/>
      <c r="AA561" s="31"/>
      <c r="AB561" s="25"/>
    </row>
    <row r="562" spans="5:28" x14ac:dyDescent="0.35">
      <c r="E562" s="3"/>
      <c r="Z562" s="29"/>
      <c r="AA562" s="31"/>
      <c r="AB562" s="25"/>
    </row>
    <row r="563" spans="5:28" x14ac:dyDescent="0.35">
      <c r="E563" s="3"/>
      <c r="Z563" s="29"/>
      <c r="AA563" s="31"/>
      <c r="AB563" s="25"/>
    </row>
    <row r="564" spans="5:28" x14ac:dyDescent="0.35">
      <c r="E564" s="3"/>
      <c r="Z564" s="29"/>
      <c r="AA564" s="31"/>
      <c r="AB564" s="25"/>
    </row>
    <row r="565" spans="5:28" x14ac:dyDescent="0.35">
      <c r="E565" s="3"/>
      <c r="Z565" s="29"/>
      <c r="AA565" s="31"/>
      <c r="AB565" s="25"/>
    </row>
    <row r="566" spans="5:28" x14ac:dyDescent="0.35">
      <c r="E566" s="3"/>
      <c r="Z566" s="29"/>
      <c r="AA566" s="31"/>
      <c r="AB566" s="25"/>
    </row>
    <row r="567" spans="5:28" x14ac:dyDescent="0.35">
      <c r="E567" s="3"/>
      <c r="Z567" s="29"/>
      <c r="AA567" s="31"/>
      <c r="AB567" s="25"/>
    </row>
    <row r="568" spans="5:28" x14ac:dyDescent="0.35">
      <c r="E568" s="3"/>
      <c r="Z568" s="29"/>
      <c r="AA568" s="31"/>
      <c r="AB568" s="25"/>
    </row>
    <row r="569" spans="5:28" x14ac:dyDescent="0.35">
      <c r="E569" s="3"/>
      <c r="Z569" s="29"/>
      <c r="AA569" s="31"/>
      <c r="AB569" s="25"/>
    </row>
    <row r="570" spans="5:28" x14ac:dyDescent="0.35">
      <c r="E570" s="3"/>
      <c r="Z570" s="29"/>
      <c r="AA570" s="31"/>
      <c r="AB570" s="25"/>
    </row>
    <row r="571" spans="5:28" x14ac:dyDescent="0.35">
      <c r="E571" s="3"/>
      <c r="Z571" s="29"/>
      <c r="AA571" s="31"/>
      <c r="AB571" s="25"/>
    </row>
    <row r="572" spans="5:28" x14ac:dyDescent="0.35">
      <c r="E572" s="3"/>
      <c r="Z572" s="29"/>
      <c r="AA572" s="31"/>
      <c r="AB572" s="25"/>
    </row>
    <row r="573" spans="5:28" x14ac:dyDescent="0.35">
      <c r="E573" s="3"/>
      <c r="Z573" s="29"/>
      <c r="AA573" s="31"/>
      <c r="AB573" s="25"/>
    </row>
    <row r="574" spans="5:28" x14ac:dyDescent="0.35">
      <c r="E574" s="3"/>
      <c r="Z574" s="29"/>
      <c r="AA574" s="31"/>
      <c r="AB574" s="25"/>
    </row>
    <row r="575" spans="5:28" x14ac:dyDescent="0.35">
      <c r="E575" s="3"/>
      <c r="Z575" s="29"/>
      <c r="AA575" s="31"/>
      <c r="AB575" s="25"/>
    </row>
    <row r="576" spans="5:28" x14ac:dyDescent="0.35">
      <c r="E576" s="3"/>
      <c r="Z576" s="29"/>
      <c r="AA576" s="31"/>
      <c r="AB576" s="25"/>
    </row>
    <row r="577" spans="5:28" x14ac:dyDescent="0.35">
      <c r="E577" s="3"/>
      <c r="Z577" s="29"/>
      <c r="AA577" s="31"/>
      <c r="AB577" s="25"/>
    </row>
    <row r="578" spans="5:28" x14ac:dyDescent="0.35">
      <c r="E578" s="3"/>
      <c r="Z578" s="29"/>
      <c r="AA578" s="31"/>
      <c r="AB578" s="25"/>
    </row>
    <row r="579" spans="5:28" x14ac:dyDescent="0.35">
      <c r="E579" s="3"/>
      <c r="Z579" s="29"/>
      <c r="AA579" s="31"/>
      <c r="AB579" s="25"/>
    </row>
    <row r="580" spans="5:28" x14ac:dyDescent="0.35">
      <c r="E580" s="3"/>
      <c r="Z580" s="29"/>
      <c r="AA580" s="31"/>
      <c r="AB580" s="25"/>
    </row>
    <row r="581" spans="5:28" x14ac:dyDescent="0.35">
      <c r="E581" s="3"/>
      <c r="Z581" s="29"/>
      <c r="AA581" s="31"/>
      <c r="AB581" s="25"/>
    </row>
    <row r="582" spans="5:28" x14ac:dyDescent="0.35">
      <c r="E582" s="3"/>
      <c r="Z582" s="29"/>
      <c r="AA582" s="31"/>
      <c r="AB582" s="25"/>
    </row>
    <row r="583" spans="5:28" x14ac:dyDescent="0.35">
      <c r="E583" s="3"/>
      <c r="Z583" s="29"/>
      <c r="AA583" s="31"/>
      <c r="AB583" s="25"/>
    </row>
    <row r="584" spans="5:28" x14ac:dyDescent="0.35">
      <c r="E584" s="3"/>
      <c r="Z584" s="29"/>
      <c r="AA584" s="31"/>
      <c r="AB584" s="25"/>
    </row>
    <row r="585" spans="5:28" x14ac:dyDescent="0.35">
      <c r="E585" s="3"/>
      <c r="Z585" s="29"/>
      <c r="AA585" s="31"/>
      <c r="AB585" s="25"/>
    </row>
    <row r="586" spans="5:28" x14ac:dyDescent="0.35">
      <c r="E586" s="3"/>
      <c r="Z586" s="29"/>
      <c r="AA586" s="31"/>
      <c r="AB586" s="25"/>
    </row>
    <row r="587" spans="5:28" x14ac:dyDescent="0.35">
      <c r="E587" s="3"/>
      <c r="Z587" s="29"/>
      <c r="AA587" s="31"/>
      <c r="AB587" s="25"/>
    </row>
    <row r="588" spans="5:28" x14ac:dyDescent="0.35">
      <c r="E588" s="3"/>
      <c r="Z588" s="29"/>
      <c r="AA588" s="31"/>
      <c r="AB588" s="25"/>
    </row>
    <row r="589" spans="5:28" x14ac:dyDescent="0.35">
      <c r="E589" s="3"/>
      <c r="Z589" s="29"/>
      <c r="AA589" s="31"/>
      <c r="AB589" s="25"/>
    </row>
    <row r="590" spans="5:28" x14ac:dyDescent="0.35">
      <c r="E590" s="3"/>
      <c r="Z590" s="29"/>
      <c r="AA590" s="31"/>
      <c r="AB590" s="25"/>
    </row>
    <row r="591" spans="5:28" x14ac:dyDescent="0.35">
      <c r="E591" s="3"/>
      <c r="Z591" s="29"/>
      <c r="AA591" s="31"/>
      <c r="AB591" s="25"/>
    </row>
    <row r="592" spans="5:28" x14ac:dyDescent="0.35">
      <c r="E592" s="3"/>
      <c r="Z592" s="29"/>
      <c r="AA592" s="31"/>
      <c r="AB592" s="25"/>
    </row>
    <row r="593" spans="5:28" x14ac:dyDescent="0.35">
      <c r="E593" s="3"/>
      <c r="Z593" s="29"/>
      <c r="AA593" s="31"/>
      <c r="AB593" s="25"/>
    </row>
    <row r="594" spans="5:28" x14ac:dyDescent="0.35">
      <c r="E594" s="3"/>
      <c r="Z594" s="29"/>
      <c r="AA594" s="31"/>
      <c r="AB594" s="25"/>
    </row>
    <row r="595" spans="5:28" x14ac:dyDescent="0.35">
      <c r="E595" s="3"/>
      <c r="Z595" s="29"/>
      <c r="AA595" s="31"/>
      <c r="AB595" s="25"/>
    </row>
    <row r="596" spans="5:28" x14ac:dyDescent="0.35">
      <c r="E596" s="3"/>
      <c r="Z596" s="29"/>
      <c r="AA596" s="31"/>
      <c r="AB596" s="25"/>
    </row>
    <row r="597" spans="5:28" x14ac:dyDescent="0.35">
      <c r="E597" s="3"/>
      <c r="Z597" s="29"/>
      <c r="AA597" s="31"/>
      <c r="AB597" s="25"/>
    </row>
    <row r="598" spans="5:28" x14ac:dyDescent="0.35">
      <c r="E598" s="3"/>
      <c r="AB598" s="25"/>
    </row>
    <row r="599" spans="5:28" x14ac:dyDescent="0.35">
      <c r="E599" s="3"/>
      <c r="AB599" s="25"/>
    </row>
    <row r="600" spans="5:28" x14ac:dyDescent="0.35">
      <c r="E600" s="3"/>
      <c r="AB600" s="25"/>
    </row>
    <row r="601" spans="5:28" x14ac:dyDescent="0.35">
      <c r="E601" s="3"/>
      <c r="AB601" s="25"/>
    </row>
    <row r="602" spans="5:28" x14ac:dyDescent="0.35">
      <c r="E602" s="3"/>
      <c r="AB602" s="25"/>
    </row>
    <row r="603" spans="5:28" x14ac:dyDescent="0.35">
      <c r="E603" s="3"/>
      <c r="AB603" s="25"/>
    </row>
    <row r="604" spans="5:28" x14ac:dyDescent="0.35">
      <c r="E604" s="3"/>
      <c r="AB604" s="25"/>
    </row>
    <row r="605" spans="5:28" x14ac:dyDescent="0.35">
      <c r="E605" s="3"/>
      <c r="AB605" s="25"/>
    </row>
    <row r="606" spans="5:28" x14ac:dyDescent="0.35">
      <c r="E606" s="3"/>
      <c r="AB606" s="25"/>
    </row>
    <row r="607" spans="5:28" x14ac:dyDescent="0.35">
      <c r="E607" s="3"/>
      <c r="AB607" s="25"/>
    </row>
    <row r="608" spans="5:28" x14ac:dyDescent="0.35">
      <c r="E608" s="3"/>
      <c r="AB608" s="25"/>
    </row>
    <row r="609" spans="5:28" x14ac:dyDescent="0.35">
      <c r="E609" s="3"/>
      <c r="AB609" s="25"/>
    </row>
    <row r="610" spans="5:28" x14ac:dyDescent="0.35">
      <c r="E610" s="3"/>
      <c r="AB610" s="25"/>
    </row>
    <row r="611" spans="5:28" x14ac:dyDescent="0.35">
      <c r="E611" s="3"/>
      <c r="AB611" s="25"/>
    </row>
    <row r="612" spans="5:28" x14ac:dyDescent="0.35">
      <c r="E612" s="3"/>
      <c r="AB612" s="25"/>
    </row>
    <row r="613" spans="5:28" x14ac:dyDescent="0.35">
      <c r="E613" s="3"/>
      <c r="AB613" s="25"/>
    </row>
    <row r="614" spans="5:28" x14ac:dyDescent="0.35">
      <c r="E614" s="3"/>
      <c r="AB614" s="25"/>
    </row>
    <row r="615" spans="5:28" x14ac:dyDescent="0.35">
      <c r="E615" s="3"/>
      <c r="AB615" s="25"/>
    </row>
    <row r="616" spans="5:28" x14ac:dyDescent="0.35">
      <c r="E616" s="3"/>
      <c r="AB616" s="25"/>
    </row>
    <row r="617" spans="5:28" x14ac:dyDescent="0.35">
      <c r="E617" s="3"/>
      <c r="AB617" s="25"/>
    </row>
    <row r="618" spans="5:28" x14ac:dyDescent="0.35">
      <c r="E618" s="3"/>
      <c r="AB618" s="25"/>
    </row>
    <row r="619" spans="5:28" x14ac:dyDescent="0.35">
      <c r="E619" s="3"/>
      <c r="AB619" s="25"/>
    </row>
    <row r="620" spans="5:28" x14ac:dyDescent="0.35">
      <c r="E620" s="3"/>
      <c r="AB620" s="25"/>
    </row>
    <row r="621" spans="5:28" x14ac:dyDescent="0.35">
      <c r="E621" s="3"/>
      <c r="AB621" s="25"/>
    </row>
    <row r="622" spans="5:28" x14ac:dyDescent="0.35">
      <c r="E622" s="3"/>
      <c r="AB622" s="25"/>
    </row>
    <row r="623" spans="5:28" x14ac:dyDescent="0.35">
      <c r="E623" s="3"/>
      <c r="AB623" s="25"/>
    </row>
    <row r="624" spans="5:28" x14ac:dyDescent="0.35">
      <c r="E624" s="3"/>
      <c r="AB624" s="25"/>
    </row>
    <row r="625" spans="5:28" x14ac:dyDescent="0.35">
      <c r="E625" s="3"/>
      <c r="AB625" s="25"/>
    </row>
    <row r="626" spans="5:28" x14ac:dyDescent="0.35">
      <c r="E626" s="3"/>
      <c r="AB626" s="25"/>
    </row>
    <row r="627" spans="5:28" x14ac:dyDescent="0.35">
      <c r="E627" s="3"/>
      <c r="AB627" s="25"/>
    </row>
    <row r="628" spans="5:28" x14ac:dyDescent="0.35">
      <c r="E628" s="3"/>
      <c r="AB628" s="25"/>
    </row>
    <row r="629" spans="5:28" x14ac:dyDescent="0.35">
      <c r="E629" s="3"/>
      <c r="AB629" s="25"/>
    </row>
    <row r="630" spans="5:28" x14ac:dyDescent="0.35">
      <c r="E630" s="3"/>
      <c r="AB630" s="25"/>
    </row>
    <row r="631" spans="5:28" x14ac:dyDescent="0.35">
      <c r="E631" s="3"/>
      <c r="AB631" s="25"/>
    </row>
    <row r="632" spans="5:28" x14ac:dyDescent="0.35">
      <c r="E632" s="3"/>
      <c r="AB632" s="25"/>
    </row>
    <row r="633" spans="5:28" x14ac:dyDescent="0.35">
      <c r="E633" s="3"/>
      <c r="AB633" s="25"/>
    </row>
    <row r="634" spans="5:28" x14ac:dyDescent="0.35">
      <c r="E634" s="3"/>
      <c r="AB634" s="25"/>
    </row>
    <row r="635" spans="5:28" x14ac:dyDescent="0.35">
      <c r="E635" s="3"/>
      <c r="AB635" s="25"/>
    </row>
    <row r="636" spans="5:28" x14ac:dyDescent="0.35">
      <c r="E636" s="3"/>
      <c r="AB636" s="25"/>
    </row>
    <row r="637" spans="5:28" x14ac:dyDescent="0.35">
      <c r="E637" s="3"/>
      <c r="AB637" s="25"/>
    </row>
    <row r="638" spans="5:28" x14ac:dyDescent="0.35">
      <c r="E638" s="3"/>
      <c r="AB638" s="25"/>
    </row>
    <row r="639" spans="5:28" x14ac:dyDescent="0.35">
      <c r="E639" s="3"/>
      <c r="AB639" s="25"/>
    </row>
    <row r="640" spans="5:28" x14ac:dyDescent="0.35">
      <c r="E640" s="3"/>
      <c r="AB640" s="25"/>
    </row>
    <row r="641" spans="5:28" x14ac:dyDescent="0.35">
      <c r="E641" s="3"/>
      <c r="AB641" s="25"/>
    </row>
    <row r="642" spans="5:28" x14ac:dyDescent="0.35">
      <c r="E642" s="3"/>
      <c r="AB642" s="25"/>
    </row>
    <row r="643" spans="5:28" x14ac:dyDescent="0.35">
      <c r="E643" s="3"/>
      <c r="AB643" s="25"/>
    </row>
    <row r="644" spans="5:28" x14ac:dyDescent="0.35">
      <c r="E644" s="3"/>
      <c r="AB644" s="25"/>
    </row>
    <row r="645" spans="5:28" x14ac:dyDescent="0.35">
      <c r="E645" s="3"/>
      <c r="AB645" s="25"/>
    </row>
    <row r="646" spans="5:28" x14ac:dyDescent="0.35">
      <c r="E646" s="3"/>
      <c r="AB646" s="25"/>
    </row>
    <row r="647" spans="5:28" x14ac:dyDescent="0.35">
      <c r="E647" s="3"/>
      <c r="AB647" s="25"/>
    </row>
    <row r="648" spans="5:28" x14ac:dyDescent="0.35">
      <c r="E648" s="3"/>
      <c r="AB648" s="25"/>
    </row>
    <row r="649" spans="5:28" x14ac:dyDescent="0.35">
      <c r="E649" s="3"/>
      <c r="AB649" s="25"/>
    </row>
    <row r="650" spans="5:28" x14ac:dyDescent="0.35">
      <c r="E650" s="3"/>
      <c r="AB650" s="25"/>
    </row>
    <row r="651" spans="5:28" x14ac:dyDescent="0.35">
      <c r="E651" s="3"/>
      <c r="AB651" s="25"/>
    </row>
    <row r="652" spans="5:28" x14ac:dyDescent="0.35">
      <c r="E652" s="3"/>
      <c r="AB652" s="25"/>
    </row>
    <row r="653" spans="5:28" x14ac:dyDescent="0.35">
      <c r="E653" s="3"/>
      <c r="AB653" s="25"/>
    </row>
    <row r="654" spans="5:28" x14ac:dyDescent="0.35">
      <c r="E654" s="3"/>
      <c r="AB654" s="25"/>
    </row>
    <row r="655" spans="5:28" x14ac:dyDescent="0.35">
      <c r="E655" s="3"/>
      <c r="AB655" s="25"/>
    </row>
    <row r="656" spans="5:28" x14ac:dyDescent="0.35">
      <c r="E656" s="3"/>
      <c r="AB656" s="25"/>
    </row>
    <row r="657" spans="5:28" x14ac:dyDescent="0.35">
      <c r="E657" s="3"/>
      <c r="AB657" s="25"/>
    </row>
    <row r="658" spans="5:28" x14ac:dyDescent="0.35">
      <c r="E658" s="3"/>
      <c r="AB658" s="25"/>
    </row>
    <row r="659" spans="5:28" x14ac:dyDescent="0.35">
      <c r="E659" s="3"/>
      <c r="AB659" s="25"/>
    </row>
    <row r="660" spans="5:28" x14ac:dyDescent="0.35">
      <c r="E660" s="3"/>
      <c r="AB660" s="25"/>
    </row>
    <row r="661" spans="5:28" x14ac:dyDescent="0.35">
      <c r="E661" s="3"/>
      <c r="AB661" s="25"/>
    </row>
    <row r="662" spans="5:28" x14ac:dyDescent="0.35">
      <c r="E662" s="3"/>
      <c r="AB662" s="25"/>
    </row>
    <row r="663" spans="5:28" x14ac:dyDescent="0.35">
      <c r="E663" s="3"/>
      <c r="AB663" s="25"/>
    </row>
    <row r="664" spans="5:28" x14ac:dyDescent="0.35">
      <c r="E664" s="3"/>
      <c r="AB664" s="25"/>
    </row>
    <row r="665" spans="5:28" x14ac:dyDescent="0.35">
      <c r="E665" s="3"/>
      <c r="AB665" s="25"/>
    </row>
    <row r="666" spans="5:28" x14ac:dyDescent="0.35">
      <c r="E666" s="3"/>
      <c r="AB666" s="25"/>
    </row>
    <row r="667" spans="5:28" x14ac:dyDescent="0.35">
      <c r="E667" s="3"/>
      <c r="AB667" s="25"/>
    </row>
    <row r="668" spans="5:28" x14ac:dyDescent="0.35">
      <c r="E668" s="3"/>
      <c r="AB668" s="25"/>
    </row>
    <row r="669" spans="5:28" x14ac:dyDescent="0.35">
      <c r="E669" s="3"/>
      <c r="AB669" s="25"/>
    </row>
    <row r="670" spans="5:28" x14ac:dyDescent="0.35">
      <c r="E670" s="3"/>
      <c r="AB670" s="25"/>
    </row>
    <row r="671" spans="5:28" x14ac:dyDescent="0.35">
      <c r="E671" s="3"/>
      <c r="AB671" s="25"/>
    </row>
    <row r="672" spans="5:28" x14ac:dyDescent="0.35">
      <c r="E672" s="3"/>
      <c r="AB672" s="25"/>
    </row>
    <row r="673" spans="5:28" x14ac:dyDescent="0.35">
      <c r="E673" s="3"/>
      <c r="AB673" s="25"/>
    </row>
    <row r="674" spans="5:28" x14ac:dyDescent="0.35">
      <c r="E674" s="3"/>
      <c r="AB674" s="25"/>
    </row>
    <row r="675" spans="5:28" x14ac:dyDescent="0.35">
      <c r="E675" s="3"/>
      <c r="AB675" s="25"/>
    </row>
    <row r="676" spans="5:28" x14ac:dyDescent="0.35">
      <c r="E676" s="3"/>
      <c r="AB676" s="25"/>
    </row>
    <row r="677" spans="5:28" x14ac:dyDescent="0.35">
      <c r="E677" s="3"/>
      <c r="AB677" s="25"/>
    </row>
    <row r="678" spans="5:28" x14ac:dyDescent="0.35">
      <c r="E678" s="3"/>
      <c r="AB678" s="25"/>
    </row>
    <row r="679" spans="5:28" x14ac:dyDescent="0.35">
      <c r="E679" s="3"/>
      <c r="AB679" s="25"/>
    </row>
    <row r="680" spans="5:28" x14ac:dyDescent="0.35">
      <c r="E680" s="3"/>
      <c r="AB680" s="25"/>
    </row>
    <row r="681" spans="5:28" x14ac:dyDescent="0.35">
      <c r="E681" s="3"/>
      <c r="AB681" s="25"/>
    </row>
    <row r="682" spans="5:28" x14ac:dyDescent="0.35">
      <c r="E682" s="3"/>
      <c r="AB682" s="25"/>
    </row>
    <row r="683" spans="5:28" x14ac:dyDescent="0.35">
      <c r="E683" s="3"/>
      <c r="AB683" s="25"/>
    </row>
    <row r="684" spans="5:28" x14ac:dyDescent="0.35">
      <c r="E684" s="3"/>
      <c r="AB684" s="25"/>
    </row>
    <row r="685" spans="5:28" x14ac:dyDescent="0.35">
      <c r="E685" s="3"/>
      <c r="AB685" s="25"/>
    </row>
    <row r="686" spans="5:28" x14ac:dyDescent="0.35">
      <c r="E686" s="3"/>
      <c r="AB686" s="25"/>
    </row>
    <row r="687" spans="5:28" x14ac:dyDescent="0.35">
      <c r="E687" s="3"/>
      <c r="AB687" s="25"/>
    </row>
    <row r="688" spans="5:28" x14ac:dyDescent="0.35">
      <c r="E688" s="3"/>
      <c r="AB688" s="25"/>
    </row>
    <row r="689" spans="1:32" x14ac:dyDescent="0.35">
      <c r="E689" s="3"/>
      <c r="AB689" s="25"/>
    </row>
    <row r="690" spans="1:32" x14ac:dyDescent="0.35">
      <c r="E690" s="3"/>
      <c r="AB690" s="25"/>
    </row>
    <row r="691" spans="1:32" x14ac:dyDescent="0.35">
      <c r="E691" s="3"/>
      <c r="AB691" s="25"/>
    </row>
    <row r="692" spans="1:32" x14ac:dyDescent="0.35">
      <c r="E692" s="3"/>
      <c r="AB692" s="25"/>
    </row>
    <row r="693" spans="1:32" x14ac:dyDescent="0.35">
      <c r="E693" s="3"/>
      <c r="AB693" s="25"/>
    </row>
    <row r="694" spans="1:32" x14ac:dyDescent="0.35">
      <c r="E694" s="3"/>
      <c r="AB694" s="25"/>
    </row>
    <row r="695" spans="1:32" x14ac:dyDescent="0.35">
      <c r="E695" s="3"/>
      <c r="AB695" s="25"/>
    </row>
    <row r="696" spans="1:32" x14ac:dyDescent="0.35">
      <c r="E696" s="3"/>
      <c r="AB696" s="25"/>
    </row>
    <row r="697" spans="1:32" x14ac:dyDescent="0.35">
      <c r="E697" s="3"/>
      <c r="AB697" s="25"/>
    </row>
    <row r="698" spans="1:32" x14ac:dyDescent="0.35">
      <c r="E698" s="3"/>
      <c r="AB698" s="25"/>
    </row>
    <row r="699" spans="1:32" x14ac:dyDescent="0.35">
      <c r="E699" s="3"/>
      <c r="AB699" s="25"/>
    </row>
    <row r="700" spans="1:32" x14ac:dyDescent="0.35">
      <c r="E700" s="3"/>
      <c r="AB700" s="25"/>
    </row>
    <row r="701" spans="1:32" x14ac:dyDescent="0.3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3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3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3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3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3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3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3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3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3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3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3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3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3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3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3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3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3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3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3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3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3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3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3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3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3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3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3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3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3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3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3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3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3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3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3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3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3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3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3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3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3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3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3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3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3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3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3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3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3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3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3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3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3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3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3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3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3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3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3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3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3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3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3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3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3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3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3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3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3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3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3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3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3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3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3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3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3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3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3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3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3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3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3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3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3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3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3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3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3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3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3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3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3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3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3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3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3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3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3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3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3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3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3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3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3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3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3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3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3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3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3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3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3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3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3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3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3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3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3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3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3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3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3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3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3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3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3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3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3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3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3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3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3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3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3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3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3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3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3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3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3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3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3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3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3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3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3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3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3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3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3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3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3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3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3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3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3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3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3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3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3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3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3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3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3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3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3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3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3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3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3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3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3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3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3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3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3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3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3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3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3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3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3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3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3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3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3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3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3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3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3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3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3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3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3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3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3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3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3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3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3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3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3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3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3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3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3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3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3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3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3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3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3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3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3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3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3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3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3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3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3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3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3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3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3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3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3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3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3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3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3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3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3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3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3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3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3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3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3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3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3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3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3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3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3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3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3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3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3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3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3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3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3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3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3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3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3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3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3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3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3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3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3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3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3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3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3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3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3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3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3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3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3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3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3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3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3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3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3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3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3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3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3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3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3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3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3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3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3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3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3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3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3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3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3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3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3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3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3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3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3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3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3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3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3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3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3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3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3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3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3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3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3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3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3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3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3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3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3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3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3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3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3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3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3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3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3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3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3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3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3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3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3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3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3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3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3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3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3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3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3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3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3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3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3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3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3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3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3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3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3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3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3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3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3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3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3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3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3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3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3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3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3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3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3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3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3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3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3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3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3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3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3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3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3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3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3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3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3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3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3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3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3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3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3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3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3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3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3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3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3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3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3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3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3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3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3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3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3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3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3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3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3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3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3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3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3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3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3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3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3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3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3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3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3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3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3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3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3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3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3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3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3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3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3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3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3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3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3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3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3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3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3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3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3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3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3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3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3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3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3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3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3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3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3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3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3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3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3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3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3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3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3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3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3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3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3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3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3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3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3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3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3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3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3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3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3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3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3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3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3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3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3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3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3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3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3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3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3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3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3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3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3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3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3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3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3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3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3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3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3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3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3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3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3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3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3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3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3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3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3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3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3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3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3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3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3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3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3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3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3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3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3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3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3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3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3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3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3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3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3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3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3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3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3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3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3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3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3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3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3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3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3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3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3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3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3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3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3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3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3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3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3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3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3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3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3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3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3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3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3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3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3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3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3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3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3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3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3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3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3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3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3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3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3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3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3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3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3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3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3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3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3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3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3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3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3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3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3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3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3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3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3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3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3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3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3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3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3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3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3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3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3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3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3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3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3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3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3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3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3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3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3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3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3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3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3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3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3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3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3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3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3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3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3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3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3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3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3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3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3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3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3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3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3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3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3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3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3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3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3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3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3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3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3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3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3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3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3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3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3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3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3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3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3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3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3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3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3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3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3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3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3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3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3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3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3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3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3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3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3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3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3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3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3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3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3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3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3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3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3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3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3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3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3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3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3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3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3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3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3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3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3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3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3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3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3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3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3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3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3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3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3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3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3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3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3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3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3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3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3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3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3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3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3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3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3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3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3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3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3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3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3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3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3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3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3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3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3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3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3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3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3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3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3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3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3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3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3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3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3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3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3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3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3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3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3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3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3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3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3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3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3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3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3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3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3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3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3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3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3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3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3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3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3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3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3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3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3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3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3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3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3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3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3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3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3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3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3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3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3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3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3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3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3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3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3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3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3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3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3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3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3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3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3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3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3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3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3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3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3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3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3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3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3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3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3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3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3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3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3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3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3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3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3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3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3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3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3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3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3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3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3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3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3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3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3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3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3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3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3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3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3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3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3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3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3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3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3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3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3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3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3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3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3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3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3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3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3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3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3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3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3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3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3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3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3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3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3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3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3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3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3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3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3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3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3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3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3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3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3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3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3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3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3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3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3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3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3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3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3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3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3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3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3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3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3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3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3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3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3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3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3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3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3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3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3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3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3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3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3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3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3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3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3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3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3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3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3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3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3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3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3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3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3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3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3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3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3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3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3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3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3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3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3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3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3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3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3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3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3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3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3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3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3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3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3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3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3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3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3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3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3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3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3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3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3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3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3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3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3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3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3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3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3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3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3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3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3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3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3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3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3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3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3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3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3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3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3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3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3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3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3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3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3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3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3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3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3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3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3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3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3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3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3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3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3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3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3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3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3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3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3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3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3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3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3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3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3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3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3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3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3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3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3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3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3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3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3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3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3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3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3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3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3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3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3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3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3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3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3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3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3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3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3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3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3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3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3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3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3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3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3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3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3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3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3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3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3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3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3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3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3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3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3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3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3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3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3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3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3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3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3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3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3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3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3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3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3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3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3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3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3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3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3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3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3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3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3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3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3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3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3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3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3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3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3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3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3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3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3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3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3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3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3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3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3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3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3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3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3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3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3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3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3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3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3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3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3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3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3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3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3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3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3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3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3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3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3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3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3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3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3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3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3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3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3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3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3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3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3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3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3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3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3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3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3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3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3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3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3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3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3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3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3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3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3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3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3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3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3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3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3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3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3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3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3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3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3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3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3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3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3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3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3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3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3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3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3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3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3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3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3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3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3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3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3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3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3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3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3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3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3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3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3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3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3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3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3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3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3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3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3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3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3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3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3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3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3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3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3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3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3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3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3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3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3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3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3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3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3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3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3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3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3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3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3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3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3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3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3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3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3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3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3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3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3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3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3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3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3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3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3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3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3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3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3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3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3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3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3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3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3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3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3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3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3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3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3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3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3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3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3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3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3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3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3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3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3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3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3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3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3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3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3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3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3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3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3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3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3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3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3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3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3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3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3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3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3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3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3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3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3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3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3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3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3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3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3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3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3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3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3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3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3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3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3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3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3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3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3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3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3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3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3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3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3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3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3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3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3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3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3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3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3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3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3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3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3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3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3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3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3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3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3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3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3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3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3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3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3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3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3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3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3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3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3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3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3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3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3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3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3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3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3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3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3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3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3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3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3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3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3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3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3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3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3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3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3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3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3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3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3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3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3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3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3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3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3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3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3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3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3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3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3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3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3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3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3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3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3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3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3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3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3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3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3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3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3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3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3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3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3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3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3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3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3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3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3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3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3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3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3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3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3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3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3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3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3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3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3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3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3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3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3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3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3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3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3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3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3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3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3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3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3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3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3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3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3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3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3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3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3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3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3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3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3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3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3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3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3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3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3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3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3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3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3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3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3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3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3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3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3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3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3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3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3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3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3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3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3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3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3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3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3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3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3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3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3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3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3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3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3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3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3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3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3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3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3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3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3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3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3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3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3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3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3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3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3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3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3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3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3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3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3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3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3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3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3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3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3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3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3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3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3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3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3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3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3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3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3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3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3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3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3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3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3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3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3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3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3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3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3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3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3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3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3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3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3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3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3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3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3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3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3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3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3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3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3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3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3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3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3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3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3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3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3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3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3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3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3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3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3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3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3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3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3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3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3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3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3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3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3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3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3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3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3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3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3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3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3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3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3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3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3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3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3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3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3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3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3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3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3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3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3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3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3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3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3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3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3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3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3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3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3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3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3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3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3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3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3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3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3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3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3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3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3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3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3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3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3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3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3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3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3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3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3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3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3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3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3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3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3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3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3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3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3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3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3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3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3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3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3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3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3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3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3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3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3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3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3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3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3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3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3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3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3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3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3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3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3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3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3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3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3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3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3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3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3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3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3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3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3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3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3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3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3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3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3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3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3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3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3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3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3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3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3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3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3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3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3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3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3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3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3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3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3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3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3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3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3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3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3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3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3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3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3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3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3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3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3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3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3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3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3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3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3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3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3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3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3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3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3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3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3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3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3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3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3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3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3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3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3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3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3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3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3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3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3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3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3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3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3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3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3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3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3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3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3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3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3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3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3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3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3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3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3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3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3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3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3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3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3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3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3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3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3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3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3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3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3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3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3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3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3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3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3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3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3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3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3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3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3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3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3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3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3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3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3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3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3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3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3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3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3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3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3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3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3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3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3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3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3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3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3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3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3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3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3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3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3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3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3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3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3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3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3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3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3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3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3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3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3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3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3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3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3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3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3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3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3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3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3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3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3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3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3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3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3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3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3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3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3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3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3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3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3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3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3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3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3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3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3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3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3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3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3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3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3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3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3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3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3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3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3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3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3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3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3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3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3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3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3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3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3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3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3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3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3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3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3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3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3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3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3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3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3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3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3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3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3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3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3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3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3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3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3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3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3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3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3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3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3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3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3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3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3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3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3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3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3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3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3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3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3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3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3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3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3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3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3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3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3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3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3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3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3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3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3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3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3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3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3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3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3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3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3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3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3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3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3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3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3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3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3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3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3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3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3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3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3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3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3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3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3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3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3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3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3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3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3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3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3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3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3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3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3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3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3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3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3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3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3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3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3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3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3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3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3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3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3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3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3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3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3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3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3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3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3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3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3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3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3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3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3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3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3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3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3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3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3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3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3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3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3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3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3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3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3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3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3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3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3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3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3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3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3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3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3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3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3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3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3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3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3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3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3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3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3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3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3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3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3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3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3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3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3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3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3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3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3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3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3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3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3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3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3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3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3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3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3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3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3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3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3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3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3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3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3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3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3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3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3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3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3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3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3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3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3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3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3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3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3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3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3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3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3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3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3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3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3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3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3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3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3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3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3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3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3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3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3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3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3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3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3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3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3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3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3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3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3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3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3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3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3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3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3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3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3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3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3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3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3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3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3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3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3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3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3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3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3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3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3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3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3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3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3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3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3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3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3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3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3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3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3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3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3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3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3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3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3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3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3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3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3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3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3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3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3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3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3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3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3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3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3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3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3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3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3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3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3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3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3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3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3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3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3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3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3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3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3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3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3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3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3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3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3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3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3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3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3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3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3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3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3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3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3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3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3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3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3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3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3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3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3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3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3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3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3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3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3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3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3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3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3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3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3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3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3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3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3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3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3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3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3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3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3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3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3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3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3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3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3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3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3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3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3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3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3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3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3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3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3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3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3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3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3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3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3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3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3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3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3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3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3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3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3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3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3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3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3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3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3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3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3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3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3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3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3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3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3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3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3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3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3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3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3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3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3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3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3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3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3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3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3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3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3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3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3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3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3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3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3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3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3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3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3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3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3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3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3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3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3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3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3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3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3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3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3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3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3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3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3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3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3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3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3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3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3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3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3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3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3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3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3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3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3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3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3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3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3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3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3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3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3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3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3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3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3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3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3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3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3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3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3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3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3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3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3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3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3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3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3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3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3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3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3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3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3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3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3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3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3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3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3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3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3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3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3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3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3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3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3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3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3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3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3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3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3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3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3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3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3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3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3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3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3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3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3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3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3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3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3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3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3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3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3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3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3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3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3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3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3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3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3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3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3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3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3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3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3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3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3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3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3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3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3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3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3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3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3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3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3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3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3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3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3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3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3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3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3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3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3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3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3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3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3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3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3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3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3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3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3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3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3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3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3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3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3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3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3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3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3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3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3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3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3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3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3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3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3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3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3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3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3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3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3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3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3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3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3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3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3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3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3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3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3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3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3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3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3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3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3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3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3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3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3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3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3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3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3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3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3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3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3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3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3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3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3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3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3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3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3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3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3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3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3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3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3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3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3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3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3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3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3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3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3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3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3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3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3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3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3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3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3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3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3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3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3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3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3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3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3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3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3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3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3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3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3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3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3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3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3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3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3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3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3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3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3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3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3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3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3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3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3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3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3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3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3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3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3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3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3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3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3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3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3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3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3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3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3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3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3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3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3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3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3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3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3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3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3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3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3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3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3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3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3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3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3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3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3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3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3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3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3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3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3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3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3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3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3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3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3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3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3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3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3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3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3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3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3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3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3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3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3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3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3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3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3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3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3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3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3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3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3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3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3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3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3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3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3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3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3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3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3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3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3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3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3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3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3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3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3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3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3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3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3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3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3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3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3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3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3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3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3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3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3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3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3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3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3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3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3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3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3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3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3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3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3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3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3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3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3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3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3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3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3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3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3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3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3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3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3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3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3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3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3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3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3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3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3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3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3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3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3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3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3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3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3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3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3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3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3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3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3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3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3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3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3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3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3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3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3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3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3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3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3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3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3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3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3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3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3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3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3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3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3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3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3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3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3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3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3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3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3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3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3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3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3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3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3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3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3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3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3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3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3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3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3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3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3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3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3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3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3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3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3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3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3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3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3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3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3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3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3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3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3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3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3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3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3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3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3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3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3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3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3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3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3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3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3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3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3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3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3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3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3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3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3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3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3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3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3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3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3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3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3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3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3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3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3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3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3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3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3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3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3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3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3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3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3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3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3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3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3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3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3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3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3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3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3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3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3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3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3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3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3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3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3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3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3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3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3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3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3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3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3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3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3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3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3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3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3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3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3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3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3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3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3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3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3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3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3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3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3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3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3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3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3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3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3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3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3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3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3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3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3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3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3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3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3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3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3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3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3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3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3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3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3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3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3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3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3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3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3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3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3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3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3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3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3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3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3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3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3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3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3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3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3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3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3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3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3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3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3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3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3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3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3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3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3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3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3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3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3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3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3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3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3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3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3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3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3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3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3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3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3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3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3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3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3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3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3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3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3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3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3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3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3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3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3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3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3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3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3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3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3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3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3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3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3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3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3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3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3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3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3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3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3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3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3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3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3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3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3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3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3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3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3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3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3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3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3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3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3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3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3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3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3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3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3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3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3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3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3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3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3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3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3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3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3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3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3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3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3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3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3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3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3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3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3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3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3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3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3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3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3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3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3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3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3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3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3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3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3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3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3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3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3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3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3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3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3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3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3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3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3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3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3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3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3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3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3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3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3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3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3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3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3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3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3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3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3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3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3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3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3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3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3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3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3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3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3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3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3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3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3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3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3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3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3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3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3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3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3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3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3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3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3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3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3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3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3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3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3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3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3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3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3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3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3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3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3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3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3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3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3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3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3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3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3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3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3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3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3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3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3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3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3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3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3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3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3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3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3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3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3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3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3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3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3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3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3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3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3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3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3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3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3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3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3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3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3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3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3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3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3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3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3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3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3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3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3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3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3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3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3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3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3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3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3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3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3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3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3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3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3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3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3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3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3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3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3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3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3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3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3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3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3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3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3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3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3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3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3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3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3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3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3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3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3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3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3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3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3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3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3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3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3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3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3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3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3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3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3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3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3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3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3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3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3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3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3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3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3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3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3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3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3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3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3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3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3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3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3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3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3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3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3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3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3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3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3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3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3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3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3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3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3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3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3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3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3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3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3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3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3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3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3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3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3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3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3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3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3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3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3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3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3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3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3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3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3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3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3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3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3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3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3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3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3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3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3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3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3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3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3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3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3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3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3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3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3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3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3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3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3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3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3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3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3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3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3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3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3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3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3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3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3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3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3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3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3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3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3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3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3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3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3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3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3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3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3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3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3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3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3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3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3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3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3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3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3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3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3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3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3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3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3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3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3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3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3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3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3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3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3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3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3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3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3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3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3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3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3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3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3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3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3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3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3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3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3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3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3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3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3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3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3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3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3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3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3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3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3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3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3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3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3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3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3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3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3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3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3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3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3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3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3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3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3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3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3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3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3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3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3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3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3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3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3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3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3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3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3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3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3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3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3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3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3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3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3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3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3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3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3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3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3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3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3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3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3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3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3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3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3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3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3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3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3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3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3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3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3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3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3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3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3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3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3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3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3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3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3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3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3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3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3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3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3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3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3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3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3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3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3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3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3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3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3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3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3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3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3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3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3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3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3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3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3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3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3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3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3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3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3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3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3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3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3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3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3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3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3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3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3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3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3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3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3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3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3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3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3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3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3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3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3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3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3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3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3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3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3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3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3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3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3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3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3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3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3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3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3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3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3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3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3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3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3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3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3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3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3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3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3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3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3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3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3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3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3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3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3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3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3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3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3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3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3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3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3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3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3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3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3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3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3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3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3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3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3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3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3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3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3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3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3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3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3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3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3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3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3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3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3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3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3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3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3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3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3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3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3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3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3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3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3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3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3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3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3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3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3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3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3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3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3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3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3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3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3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3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3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3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3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3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3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3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3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3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3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3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3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3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3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3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3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3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3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3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3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3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3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3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3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3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3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3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3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3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3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3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3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3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3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3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3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3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3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3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3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3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3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3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3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3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3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3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3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3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3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3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3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3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3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3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3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3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3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3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3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3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3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3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3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3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3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3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3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3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3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3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3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3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3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3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3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3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3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3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3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3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3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3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3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3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3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3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3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3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3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3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3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3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3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3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3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3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3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3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3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3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3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3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3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3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3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3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3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3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3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3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3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3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3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3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3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3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3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3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3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3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3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3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3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3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3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3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3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3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3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3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3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3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3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3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3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3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3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3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3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3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3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3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3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3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3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3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3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3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3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3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3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3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3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3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3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3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3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3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3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3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3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3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3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3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3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3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3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3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3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3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3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3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3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3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3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3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3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3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3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3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3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3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3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3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3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3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3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3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3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3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3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3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3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3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3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3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3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3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3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3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3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3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3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3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3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3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3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3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3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3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3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3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3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3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3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3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3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3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3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3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3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3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3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3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3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3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3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3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3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3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3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3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3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3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3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3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3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3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3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3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3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3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3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3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3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3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3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3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3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3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3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3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3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3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3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3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3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3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3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3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3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3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3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3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3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3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3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3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3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3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3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3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3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3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3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3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3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3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3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3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3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3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3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3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3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3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3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3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3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3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3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3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3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3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3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3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3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3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3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3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3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3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3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3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3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3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3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3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3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3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3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3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3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3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3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3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3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3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3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3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3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3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3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3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3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3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3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3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3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3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3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3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3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3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3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3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3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3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3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3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3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3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3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3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3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3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3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3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3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3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3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3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3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3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3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3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3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3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3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3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3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3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3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3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3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3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3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3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3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3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3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3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3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3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3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3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3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3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3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3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3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3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3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3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3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3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3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3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3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3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3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3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3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3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3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3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3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3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3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3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3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3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3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3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3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3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3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3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3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3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3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3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3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3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3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3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3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3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3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3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3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3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3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3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3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3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3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3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3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3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3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3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3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3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3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3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3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3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3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3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3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3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3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3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3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3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3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3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3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3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3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3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3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3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3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3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3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3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3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3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3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3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3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3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3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3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3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3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3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3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3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3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3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3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3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3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3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3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3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3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3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3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3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3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3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3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3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3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3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3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3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3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3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3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3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3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3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3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3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3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3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3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3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3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3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3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3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3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3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3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3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3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3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3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3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3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3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3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3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3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3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3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3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3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3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3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3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3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3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3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3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3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3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3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3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3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3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3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3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3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3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3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3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3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3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3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3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3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3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3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3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3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3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3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3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3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3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3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3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3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3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3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3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3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3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3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3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3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3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3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3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3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3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3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3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3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3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3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3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3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3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3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3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3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3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3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3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3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3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3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3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3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3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3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3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3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3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3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3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3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3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3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3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3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3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3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3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3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3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3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3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3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3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3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3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3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3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3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3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3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3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3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3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3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3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3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3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3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3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3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3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3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3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3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3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3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3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3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3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3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3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3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3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3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3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3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3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3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3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3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3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3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3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3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3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3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3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3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3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3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3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3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3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3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3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3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3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3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3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3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3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3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3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3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3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3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3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3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3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3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3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3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3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3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3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3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3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3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3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3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3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3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3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3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3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3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3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3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3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3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3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3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3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3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3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3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3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3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3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3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3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3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3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3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3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3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3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3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3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3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3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3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3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3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3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3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3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3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3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3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3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3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3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3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3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3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3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3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3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3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3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3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3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3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3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3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3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3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3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3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3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3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3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3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3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3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3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3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3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3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3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3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3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3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3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3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3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3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3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3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3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3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3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3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3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3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3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3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3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3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3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3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3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3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3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3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3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3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3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3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3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3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3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3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3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3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3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3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3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3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3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3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3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3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3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3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3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3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3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3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3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3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3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3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3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3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3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3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3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3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3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3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3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3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3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3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3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3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3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3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3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3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3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3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3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3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3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3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3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3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3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3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3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3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3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3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3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3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3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3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3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3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3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3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3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3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3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3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3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3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3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3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3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3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3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3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3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3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3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3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3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3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3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3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3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3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3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3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3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3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3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3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3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3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3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3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3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3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3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3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3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3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3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3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3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3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3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3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3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3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3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3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3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3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3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3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3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3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3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3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3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3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3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3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3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3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3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3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3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3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3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3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3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3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3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3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3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3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3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3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3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3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3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3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3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3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3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3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3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3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3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3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3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3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3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3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3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3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3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3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3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3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3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3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3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3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3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3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3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3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3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3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3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3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3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3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3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3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3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3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3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3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3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3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3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3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3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3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3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3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3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3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3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3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3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3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3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3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3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3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3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3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3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3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3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3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3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3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3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3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3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3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3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3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3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3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3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3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3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3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3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3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3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3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3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3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3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3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3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3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3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3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3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3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3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3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3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3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3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3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3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3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3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3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3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3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3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3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3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3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3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3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3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3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3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3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3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3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3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3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3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3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3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3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3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3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3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3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3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3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3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3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3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3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3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3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3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3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3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3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3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3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3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3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3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3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3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3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3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3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3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3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3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3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3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3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3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3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3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3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3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3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3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3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3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3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3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3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3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3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3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3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3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3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3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3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3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3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3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3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3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3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3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3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3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3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3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3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3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3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3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3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3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3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3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3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3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3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3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3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3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3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3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3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3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3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3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3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3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3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3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3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3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3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3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3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3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3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3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3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3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3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3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3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3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3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3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3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3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3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3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3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3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3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3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3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3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3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3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3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3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3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3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3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3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3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3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3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3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3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3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3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3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3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3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3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3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3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3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3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3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3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3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3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3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3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3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3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3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3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3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3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3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3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3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3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3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3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3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3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3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3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3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3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3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3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3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3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3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3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3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3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3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3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3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3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3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3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3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3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3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3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3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3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3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3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3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3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3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3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3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3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3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3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3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3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3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3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3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3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3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3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3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3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3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3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3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3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3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3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3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3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3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3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3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3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3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3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3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3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3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3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3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3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3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3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3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3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3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3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3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3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3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3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3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3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3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3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3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3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3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3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3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3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3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3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3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3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3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3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3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3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3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3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3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3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3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3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3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3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3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3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3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3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3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3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3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3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3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3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3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3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3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3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3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3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3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3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3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3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3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3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3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3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3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3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3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3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3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3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3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3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3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3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3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3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3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3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3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3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3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3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3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3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3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3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3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3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3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3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3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3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3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3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3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3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3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3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3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3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3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3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3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3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3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3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3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3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3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3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3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3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3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3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3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3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3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3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3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3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3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3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3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3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3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3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3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3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3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3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3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3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3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3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3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3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3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3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3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3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3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3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3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3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3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3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3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3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3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3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3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3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3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3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3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3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3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3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3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3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3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3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3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3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3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3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3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3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3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3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3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3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3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3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3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3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3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3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3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3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3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3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3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3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3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3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3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3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3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3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3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3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3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3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3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3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3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3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3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3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3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3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3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3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3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3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3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3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3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3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3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3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3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3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3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3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3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3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3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3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3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3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3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3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3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3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3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3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3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3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3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3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3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3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3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3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3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3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3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3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3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3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3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3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3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3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3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3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3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3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3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3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3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3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3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3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3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3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3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3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3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3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3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3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3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3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3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3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3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3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3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3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3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3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3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3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3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3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3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3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3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3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3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3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3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3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3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3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3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3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3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3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3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3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3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3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3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3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3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3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3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3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3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3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3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3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3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3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3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3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3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3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3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3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3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3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3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3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3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3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3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3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3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3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3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3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3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3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3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3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3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3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3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3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3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3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3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3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3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3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3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3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3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3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3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3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3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3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3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3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3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3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3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3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3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3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3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3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3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3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3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3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3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3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3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3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3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3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3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3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3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3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3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3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3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3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3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3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3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3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3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3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3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3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3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3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3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3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3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3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3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3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3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3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3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3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3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3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3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3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3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3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3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3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3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3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3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3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3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3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3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3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3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3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3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3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3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3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3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3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3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3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3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3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3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3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3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3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3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3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3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3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3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3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3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3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3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3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3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3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3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3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3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3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3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3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3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3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3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3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3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3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3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3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3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3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3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3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3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3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3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3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3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3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3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3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3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3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3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3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3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3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3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3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3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3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3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3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3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3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3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3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3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3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3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3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3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3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3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3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3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3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3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3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3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3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3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3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3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3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3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3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3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3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3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3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3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3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3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3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3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3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3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3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3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3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3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3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3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3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3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3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3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3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3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3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3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3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3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3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3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3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3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3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3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3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3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3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3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3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3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3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3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3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3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3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3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3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3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3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3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3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3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3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3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3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3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3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3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3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3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3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3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3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3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3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3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3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3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3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3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3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3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3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3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3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3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3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3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3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3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3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3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3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3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3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3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3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3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3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3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3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3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3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3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3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3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3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3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3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3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3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3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3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3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3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3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3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3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3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3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3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3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3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3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3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3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3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3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3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3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3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3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3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3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3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3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3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3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3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3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3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3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3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3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3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3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3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3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3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3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3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3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3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3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3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3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3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3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3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3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3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3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3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3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3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3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3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3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3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3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3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3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3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3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3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3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3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3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3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3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3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3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3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3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3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3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3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3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3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3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3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3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3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3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3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3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3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3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3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3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3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3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3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3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3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3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3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3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3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3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3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3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3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3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3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3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3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3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3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3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3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3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3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3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3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3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3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3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3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3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3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3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3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3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3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3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3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3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3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3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3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3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3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3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3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3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3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3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3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3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3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3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3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3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3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3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3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3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3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3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3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3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3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3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3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3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3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3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3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3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3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3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3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3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3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3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3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3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3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3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3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3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3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3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3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3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3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3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3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3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3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3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3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3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3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3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3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3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3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3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3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3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3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3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3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3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3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3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3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3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3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3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3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3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3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3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3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3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3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3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3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3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3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3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3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3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3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3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3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3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3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3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3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3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3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3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3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3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3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3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3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3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3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3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3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3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3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3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3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3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3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3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3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3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3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3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3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3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3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3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3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3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3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3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3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3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3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3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3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3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3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3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3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3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3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3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3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3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3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3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3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3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3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3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3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3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3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3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3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3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3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3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3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3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3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3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3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3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3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3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3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3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3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3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3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3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3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3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3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3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3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3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3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3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3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3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3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3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3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3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3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3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3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3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3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3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3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3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3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3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3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3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3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3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3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3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3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3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3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3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3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3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3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3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3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3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3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3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3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3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3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3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3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3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3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3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3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3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3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3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3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3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3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3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3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3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3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3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3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3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3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3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3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3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3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3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3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3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3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3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3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3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3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3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3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3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3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3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3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3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3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3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3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3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3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3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3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3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3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3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3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3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3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3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3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3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3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3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3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3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3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3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3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3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3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3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3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3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3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3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3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3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3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3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3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3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3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3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3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3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3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3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3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3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3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3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3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3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3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3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3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3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3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3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3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3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3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3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3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3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3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3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3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3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3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3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3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3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3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3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3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3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3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3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3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3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3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3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3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3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3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3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3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3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3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3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3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3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3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3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3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3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3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3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3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3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3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3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3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3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3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3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3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3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3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3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3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3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3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3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3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3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3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3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3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3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3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3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3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3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3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3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3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3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3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3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3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3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3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3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3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3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3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3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3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3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3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3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3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3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3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3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3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3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3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3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3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3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3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3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3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3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3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3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3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3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3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3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3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3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3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3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3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3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3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3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3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3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3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3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3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3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3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3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3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3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3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3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3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3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3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3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3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3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3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3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3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3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3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3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3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3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3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3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3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3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3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3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3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3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3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3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3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3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3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3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3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3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3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3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3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3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3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3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3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3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3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3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3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3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3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3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3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3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3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3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3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3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3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3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3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3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3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3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3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3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3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3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3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3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3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3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3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3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3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3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3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3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3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3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3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3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3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3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3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3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3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3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3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3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3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3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3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3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3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3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3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3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3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3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3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3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3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3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3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3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3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3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3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3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3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3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3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3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3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3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3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3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3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3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3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3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3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3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3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3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3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3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3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3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3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3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3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3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3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3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3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3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3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3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3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3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3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3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3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3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3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3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3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3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3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3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3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3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3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3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3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3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3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3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3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3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3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3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3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3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3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3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3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3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3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3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3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3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3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3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3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3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3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3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3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3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3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3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3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3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3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3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3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3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3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3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3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3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3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3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3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3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3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3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3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3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3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3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3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3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3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3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3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3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3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3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3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3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3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3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3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3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3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3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3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3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3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3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3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3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3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3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3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3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3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3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3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3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3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3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3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3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3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3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3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3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3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3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3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3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3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3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3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3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3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3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3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3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3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3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3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3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3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3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3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3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3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3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3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3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3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3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3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3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3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3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3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3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3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3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3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3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3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3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3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3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3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3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3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3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3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3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3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3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3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3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3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3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3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3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3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3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3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3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3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3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3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3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3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3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3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3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3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3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3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3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3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3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3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3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3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3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3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3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3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3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3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3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3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3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3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3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3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3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3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3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3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3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3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3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3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3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3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3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3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3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3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3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3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3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3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3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3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3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3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3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3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3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4.5" x14ac:dyDescent="0.35"/>
  <cols>
    <col min="1" max="1" width="18.1796875" bestFit="1" customWidth="1"/>
    <col min="2" max="2" width="38.54296875" bestFit="1" customWidth="1"/>
    <col min="3" max="3" width="10.7265625" bestFit="1" customWidth="1"/>
    <col min="4" max="4" width="16.453125" bestFit="1" customWidth="1"/>
    <col min="5" max="5" width="15.1796875" bestFit="1" customWidth="1"/>
    <col min="6" max="6" width="9" bestFit="1" customWidth="1"/>
    <col min="7" max="7" width="10" bestFit="1" customWidth="1"/>
    <col min="8" max="8" width="16.453125" bestFit="1" customWidth="1"/>
    <col min="9" max="9" width="18.453125" bestFit="1" customWidth="1"/>
    <col min="10" max="10" width="14.1796875" bestFit="1" customWidth="1"/>
    <col min="11" max="12" width="16.7265625" bestFit="1" customWidth="1"/>
    <col min="13" max="13" width="15.54296875" style="91" customWidth="1"/>
  </cols>
  <sheetData>
    <row r="1" spans="1:13" x14ac:dyDescent="0.3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3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3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3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3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3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3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3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3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3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3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3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3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3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3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3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3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3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3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3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3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3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3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3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3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3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3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3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3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3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3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3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3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3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3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3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3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3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3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3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3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3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3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3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3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3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3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3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3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3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3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3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3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3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3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3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3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3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3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3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3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3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3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3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3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3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3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3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3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3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3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3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3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3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3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3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3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3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3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3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3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3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3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3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3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3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3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3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3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3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3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3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3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3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3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3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3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3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3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3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3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3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3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3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3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3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3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3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3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3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3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3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3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3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3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3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3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3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3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3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3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3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3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3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3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3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3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3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3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3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3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3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3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3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3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3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3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3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3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3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3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3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3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3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3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3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3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3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3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3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3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3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3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3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3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3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3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3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3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3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3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3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3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3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3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3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3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3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3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3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3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3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3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3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3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3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3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3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3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3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3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3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3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3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3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3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3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3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3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3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3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3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3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3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3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3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3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3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3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3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3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3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3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3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3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3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3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3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3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3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3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3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3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3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3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3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3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3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3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3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3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3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3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3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3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3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3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3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3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3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3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3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3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3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3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3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3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3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3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3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3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3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3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3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3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3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3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3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3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3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3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3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3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3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3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3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3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3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3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3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3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3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3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3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3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3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3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3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3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3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3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3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3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3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3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3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3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3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3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3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3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3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3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3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3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3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3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3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3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3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3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3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3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3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3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3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3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3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3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3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3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3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3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3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3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3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3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3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3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3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3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3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3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3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3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3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3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3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3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3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3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3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3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3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3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3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3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3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3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3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3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3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3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3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3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3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3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3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3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3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3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3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3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3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3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3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3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3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3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3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3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3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3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3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3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3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3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3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3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3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3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3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3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3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3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3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3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3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3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3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3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3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3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3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3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3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3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3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3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3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3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3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3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3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3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3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3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3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3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3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3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3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3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3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3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3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3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3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3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3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3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3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3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3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3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3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3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3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3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3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3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3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3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3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3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3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3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3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3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3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3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3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3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3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3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3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3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3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3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3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3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3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3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3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3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3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3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3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3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3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3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3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3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3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3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3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3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3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3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3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3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3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3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3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3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3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3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3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3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3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3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3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3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3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3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3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3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3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3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3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3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3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3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3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3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3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3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3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3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3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3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3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3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3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3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3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3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3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3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3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3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3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3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3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3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3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3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3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3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3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3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3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3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3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3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3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3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3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3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3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3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3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3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3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3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3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3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3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3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3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3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3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3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3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3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3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3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3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3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3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3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3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3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3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3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3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3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3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3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3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3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3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3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3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3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3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3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3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3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3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3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3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3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3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3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3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3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3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3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3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3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3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3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3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3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3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3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3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3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3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3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3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3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3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3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3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3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3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3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3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3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3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3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3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3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3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3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3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3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3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3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3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3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3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3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3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3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3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3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3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3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3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3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3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3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3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3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3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3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3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3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3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3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3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3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3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3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3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3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3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3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3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3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3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3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3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3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3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3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3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3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3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3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3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3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3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3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3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3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3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3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3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3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3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3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3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3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3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3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3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3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3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3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3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3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3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3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3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3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3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3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3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3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3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3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3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3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3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3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3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3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3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3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3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3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3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3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3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3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3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3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3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3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3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3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3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3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3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3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3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3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3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3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3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3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3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3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3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3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3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3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3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3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3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3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3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3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3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3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3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3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3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3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3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3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3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3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3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3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3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3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3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3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3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3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3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3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3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3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3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3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3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3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3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3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3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3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3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3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3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3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3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3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3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3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3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3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3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3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3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3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3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3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3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3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3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3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3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3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3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3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3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3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3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3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3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3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3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3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3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3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3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3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3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3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3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3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3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3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3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3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3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3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3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3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3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3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3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3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3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3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3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3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3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3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3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3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3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3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3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3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3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3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3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3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3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3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3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3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3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3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3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3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3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3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3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3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3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3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3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3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3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3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3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3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3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3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3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3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3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3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3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3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3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3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3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3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3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3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3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3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3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3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3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3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3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3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3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3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3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3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3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3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3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3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3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3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3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3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3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3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3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3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3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3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3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3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3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3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3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3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3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3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3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3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3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3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3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3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3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3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3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3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3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3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3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3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3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3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3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3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3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3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3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3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3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3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3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3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3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3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3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3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3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3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3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3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3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3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3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3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3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3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3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3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3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3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3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3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3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3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3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3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3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3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3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3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3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3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3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3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3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3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3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3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3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3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3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3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3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3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3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3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3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3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3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3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3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3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3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3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3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3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3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3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3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3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3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3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3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3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3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3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3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3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3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3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3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3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3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3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3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3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3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3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3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3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3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3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3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3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3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3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3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3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3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3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3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3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3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3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3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3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3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3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3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3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3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3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3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3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3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3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3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3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3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3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3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3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3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3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3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3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3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3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3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3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3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3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3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3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3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3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3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3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3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3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3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3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3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3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3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3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3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3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3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3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3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3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3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3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3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3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3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3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3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3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3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3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3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3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3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3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3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3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3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3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3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3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3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3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3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3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3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3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3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3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3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3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3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3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3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3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3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3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3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3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3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3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3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3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3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3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3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3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3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3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3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3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3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3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3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3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3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3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3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3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3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3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3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3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3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3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3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3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3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3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3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3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3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3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3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3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3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3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3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3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3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3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3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3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3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3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3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3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3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3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3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3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3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3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3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3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3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3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3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3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3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3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3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3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3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3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3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3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3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3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3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3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3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3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3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3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3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3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3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3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3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3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3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3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3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3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3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3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3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3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3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3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3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3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3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3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3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3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3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3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3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3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3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3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3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3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3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3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3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3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3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3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3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3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3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3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3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3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3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3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3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3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3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3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3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3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3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3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3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3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3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3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3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3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3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3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3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3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3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3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3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3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3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3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3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3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3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3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3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3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3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3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3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3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3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3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3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3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3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3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3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3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3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3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3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3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3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3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3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3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3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3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3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3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3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3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3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3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3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3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3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3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3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3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3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3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3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3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3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3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3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3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3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3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3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3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3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3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3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3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3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3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3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3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3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3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3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3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3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3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3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3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3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3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3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3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3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3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3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3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3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3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3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3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3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3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3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3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3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3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3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3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3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3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3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3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3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3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3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3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3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3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3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3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3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3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3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3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3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3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3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3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3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3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3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3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3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3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3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3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3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3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3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3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3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3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3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3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3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3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3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3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3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3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3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3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3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3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3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3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3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3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3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3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3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3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3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3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3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3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3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3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3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3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3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3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3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3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3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3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3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3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3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3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3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3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3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3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3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3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3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3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3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3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3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3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3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3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3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3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3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3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3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3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3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3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3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3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3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3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3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3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3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3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3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3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3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3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3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3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3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3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3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3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3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3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3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3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3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3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3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3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3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3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3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3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3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3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3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3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3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3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3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3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3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3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3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3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3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3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3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3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3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3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3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3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3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3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3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3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3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3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3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3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3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3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3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3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3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3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3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3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3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3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3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3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3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3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3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3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3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3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3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3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3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3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3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3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3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3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3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3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3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3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3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3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3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3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3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3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3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3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3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3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3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3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3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3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3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3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3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3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3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3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3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3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3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3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3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3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3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3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3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3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3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3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3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3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3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3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3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3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3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3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3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3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3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3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3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3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3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3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3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3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3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3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3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3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3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3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3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3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3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3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3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3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3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3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3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3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3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3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3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3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3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3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3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3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3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3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3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3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3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3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3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3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3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3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3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3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3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3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3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3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3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3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3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3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3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3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3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3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3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3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3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3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3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3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3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3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3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3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3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3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3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3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3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3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3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3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3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3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3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3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3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3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3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3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3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3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3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3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3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3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3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3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3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3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3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3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3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3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3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3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3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3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3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3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3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3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3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3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3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3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3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3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3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3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3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3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3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3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3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3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3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3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3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3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3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3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3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3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3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3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3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3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3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3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3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3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3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3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3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3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3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3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3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3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3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3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3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3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3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3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3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3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3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3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3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3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3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3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3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3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3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3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3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3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3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3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3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3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3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3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3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3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3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3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3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3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3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3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3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3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3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3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3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3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3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3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3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3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3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3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3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3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3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3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3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3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3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3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3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3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3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3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3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3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3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3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3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3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3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3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3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3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3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3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3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3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3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3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3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3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3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3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3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3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3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3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3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3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3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3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3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3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3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3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3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3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3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3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3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3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3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3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3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3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3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3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3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3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3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3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3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3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3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3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3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3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3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3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3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3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3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3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3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3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3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3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3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3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3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3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3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3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3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3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3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3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3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3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3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3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3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3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3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3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3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3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3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3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3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3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3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3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3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3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3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3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3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3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3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3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3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3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3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3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3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3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3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3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3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3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3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3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3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3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3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3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3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3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3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3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3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3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3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3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3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3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3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3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3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3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3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3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3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3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3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3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3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3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3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3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3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3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3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3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3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3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3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3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3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3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3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3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3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3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3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3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3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3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3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3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3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3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3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3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3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3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3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3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3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3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3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3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3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3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3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3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3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3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3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3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3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3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3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3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3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3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3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3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3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3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3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3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3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3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3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3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3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3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3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3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3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3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3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3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3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3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3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3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3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3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3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3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3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3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3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3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3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3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3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3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3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3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3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3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3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3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3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3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3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3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3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3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3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3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3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3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3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3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3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3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3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3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3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3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3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3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3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3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3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3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3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3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3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3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3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3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3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3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3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3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3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3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3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3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3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3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3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3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3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3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3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3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3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3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3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3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3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3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3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3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3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3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3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3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3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3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3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3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3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3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3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3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3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3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3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3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3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3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3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3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3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3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3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3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3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3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3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3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3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3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3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3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3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3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3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3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3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3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3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3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3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3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3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3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3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3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3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3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3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3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3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3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3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3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3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3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3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3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3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3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3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3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3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3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3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3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3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3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3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3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3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3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3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3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3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3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3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3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3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3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3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3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3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3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3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3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3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3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3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3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3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3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3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3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3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3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3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3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3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3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3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3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3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3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3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3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3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3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3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3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3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3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3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3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3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3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3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3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3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3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3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3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3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3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3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3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3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3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3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3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3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3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3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3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3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3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3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3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3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3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3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3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3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3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3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3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3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3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3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3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3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3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3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3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3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3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3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3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3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3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3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3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3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3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3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3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3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3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3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3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3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3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3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3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3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3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3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3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3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3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3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3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3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3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3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3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3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3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3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3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3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3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3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3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3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3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3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3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3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3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3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3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3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3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3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3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3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3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3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3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3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3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3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3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3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3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3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3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3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3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3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3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3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3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3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3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3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3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3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3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3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3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3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3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3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3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3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3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3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3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3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3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3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3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3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3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3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3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3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3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3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3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3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3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3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3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3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3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3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3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3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3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3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3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3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3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3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3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3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3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3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3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3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3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3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3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3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3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3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3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3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3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3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3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3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3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3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3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3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3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3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3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3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3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3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3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3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3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3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3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3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3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3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3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3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3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3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3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3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3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3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3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3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3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3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3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3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3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3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3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3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3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3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3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3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3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3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3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3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3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3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3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3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3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3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3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3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3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3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3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3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3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3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3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3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3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3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3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3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3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3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3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3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3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3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3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3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3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3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3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3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3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3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3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3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3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3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3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3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3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3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3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3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3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3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3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3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3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3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3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3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3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3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3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3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3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3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3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3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3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3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3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3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3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3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3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3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3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3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3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3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3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3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3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3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3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3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3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3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3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3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3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3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3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3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3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3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3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3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3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3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3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3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3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3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3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3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3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3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3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3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3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3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3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3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3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3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3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3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3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3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3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3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3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3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3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3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3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3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3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3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3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3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3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3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3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3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3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3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3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3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3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3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3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3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3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3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3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3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3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3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3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3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3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3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3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3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3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3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3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3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3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3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3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3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3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3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3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3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3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3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3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3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3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3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3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3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3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3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3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3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3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3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3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3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3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3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3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3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3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3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3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3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3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3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3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3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3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3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3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3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3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3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3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3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3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3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3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3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3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3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3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3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3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3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3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3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3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3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3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3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3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3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3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3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3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3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3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3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3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3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3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3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3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3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3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3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3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3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3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3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3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3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3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3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3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3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3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3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3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3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3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3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3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3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3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3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3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3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3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3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3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3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3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3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3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3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3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3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3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3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3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3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3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3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3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3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3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3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3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3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3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3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3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3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3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3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3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3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3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3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3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3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3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3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3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3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3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3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3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3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3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3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3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3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3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3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3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3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3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3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3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3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3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3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3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3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3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3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3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3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3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3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3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3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3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3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3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3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3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3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3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3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3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3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3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3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3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3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3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3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3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3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3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3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3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3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3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3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3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3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3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3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3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3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3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3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3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3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3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3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3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3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3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3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3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3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3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3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3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3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3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3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3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3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3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3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3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3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3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3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3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3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3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3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3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3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3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3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3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3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3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3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3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3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3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3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3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3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3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3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3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3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3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3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3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3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3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3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3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3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3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3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3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3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3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3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3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3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3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3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3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3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3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3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3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3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3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3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3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3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3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3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3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3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3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3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3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3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3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3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3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3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3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3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3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3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3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3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3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3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3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3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3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3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3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3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3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3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3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3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3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3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3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3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3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3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3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3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3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3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3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3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3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3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3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3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3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3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3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3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3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3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3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3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3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3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3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3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3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3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3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3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3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3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3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3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3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3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3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3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3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3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3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3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3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3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3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3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3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3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3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3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3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3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3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3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3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3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3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3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3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3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3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3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3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3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3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3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3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3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3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3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3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3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3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3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3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3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3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3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3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3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3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3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3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3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3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3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3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3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3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3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3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3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3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3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3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3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3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3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3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3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3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3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3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3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3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3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3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3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3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3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3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3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3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3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3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3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3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3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3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3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3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3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3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3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3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3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3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3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3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3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3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3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3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3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3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3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3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3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3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3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3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3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3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3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3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3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3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3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3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3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3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3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3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3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3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3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3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3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3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3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3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3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3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3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3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3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3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3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3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3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3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3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3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3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3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3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3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3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3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3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3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3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3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3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3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3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3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3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3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3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3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3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3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3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3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3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3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3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3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3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3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3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3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3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3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3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3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3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3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3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3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3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3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3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3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3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3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3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3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3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3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3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3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3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3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3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3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3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3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3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3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3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3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35">
      <c r="L3028" s="91"/>
      <c r="M3028"/>
    </row>
    <row r="3029" spans="1:13" x14ac:dyDescent="0.35">
      <c r="L3029" s="91"/>
      <c r="M3029"/>
    </row>
    <row r="3030" spans="1:13" x14ac:dyDescent="0.35">
      <c r="L3030" s="91"/>
      <c r="M3030"/>
    </row>
    <row r="3031" spans="1:13" x14ac:dyDescent="0.35">
      <c r="L3031" s="91"/>
      <c r="M3031"/>
    </row>
    <row r="3032" spans="1:13" x14ac:dyDescent="0.35">
      <c r="L3032" s="91"/>
      <c r="M3032"/>
    </row>
    <row r="3033" spans="1:13" x14ac:dyDescent="0.35">
      <c r="L3033" s="91"/>
      <c r="M3033"/>
    </row>
    <row r="3034" spans="1:13" x14ac:dyDescent="0.35">
      <c r="L3034" s="91"/>
      <c r="M3034"/>
    </row>
    <row r="3035" spans="1:13" x14ac:dyDescent="0.35">
      <c r="L3035" s="91"/>
      <c r="M3035"/>
    </row>
    <row r="3036" spans="1:13" x14ac:dyDescent="0.35">
      <c r="L3036" s="91"/>
      <c r="M3036"/>
    </row>
    <row r="3037" spans="1:13" x14ac:dyDescent="0.35">
      <c r="L3037" s="91"/>
      <c r="M3037"/>
    </row>
    <row r="3038" spans="1:13" x14ac:dyDescent="0.35">
      <c r="L3038" s="91"/>
      <c r="M3038"/>
    </row>
    <row r="3039" spans="1:13" x14ac:dyDescent="0.35">
      <c r="L3039" s="91"/>
      <c r="M3039"/>
    </row>
    <row r="3040" spans="1:13" x14ac:dyDescent="0.35">
      <c r="L3040" s="91"/>
      <c r="M3040"/>
    </row>
    <row r="3041" spans="12:13" x14ac:dyDescent="0.35">
      <c r="L3041" s="91"/>
      <c r="M3041"/>
    </row>
    <row r="3042" spans="12:13" x14ac:dyDescent="0.35">
      <c r="L3042" s="91"/>
      <c r="M3042"/>
    </row>
    <row r="3043" spans="12:13" x14ac:dyDescent="0.35">
      <c r="L3043" s="91"/>
      <c r="M3043"/>
    </row>
    <row r="3044" spans="12:13" x14ac:dyDescent="0.35">
      <c r="L3044" s="91"/>
      <c r="M3044"/>
    </row>
    <row r="3045" spans="12:13" x14ac:dyDescent="0.35">
      <c r="L3045" s="91"/>
      <c r="M3045"/>
    </row>
    <row r="3046" spans="12:13" x14ac:dyDescent="0.35">
      <c r="L3046" s="91"/>
      <c r="M3046"/>
    </row>
    <row r="3047" spans="12:13" x14ac:dyDescent="0.35">
      <c r="L3047" s="91"/>
      <c r="M3047"/>
    </row>
    <row r="3048" spans="12:13" x14ac:dyDescent="0.35">
      <c r="L3048" s="91"/>
      <c r="M3048"/>
    </row>
    <row r="3049" spans="12:13" x14ac:dyDescent="0.35">
      <c r="L3049" s="91"/>
      <c r="M3049"/>
    </row>
    <row r="3050" spans="12:13" x14ac:dyDescent="0.35">
      <c r="L3050" s="91"/>
      <c r="M3050"/>
    </row>
    <row r="3051" spans="12:13" x14ac:dyDescent="0.35">
      <c r="L3051" s="91"/>
      <c r="M3051"/>
    </row>
    <row r="3052" spans="12:13" x14ac:dyDescent="0.35">
      <c r="L3052" s="91"/>
      <c r="M3052"/>
    </row>
    <row r="3053" spans="12:13" x14ac:dyDescent="0.35">
      <c r="L3053" s="91"/>
      <c r="M3053"/>
    </row>
    <row r="3054" spans="12:13" x14ac:dyDescent="0.35">
      <c r="L3054" s="91"/>
      <c r="M3054"/>
    </row>
    <row r="3055" spans="12:13" x14ac:dyDescent="0.35">
      <c r="L3055" s="91"/>
      <c r="M3055"/>
    </row>
    <row r="3056" spans="12:13" x14ac:dyDescent="0.35">
      <c r="L3056" s="91"/>
      <c r="M3056"/>
    </row>
    <row r="3057" spans="12:13" x14ac:dyDescent="0.35">
      <c r="L3057" s="91"/>
      <c r="M3057"/>
    </row>
    <row r="3058" spans="12:13" x14ac:dyDescent="0.35">
      <c r="L3058" s="91"/>
      <c r="M3058"/>
    </row>
    <row r="3059" spans="12:13" x14ac:dyDescent="0.35">
      <c r="L3059" s="91"/>
      <c r="M3059"/>
    </row>
    <row r="3060" spans="12:13" x14ac:dyDescent="0.35">
      <c r="L3060" s="91"/>
      <c r="M3060"/>
    </row>
    <row r="3061" spans="12:13" x14ac:dyDescent="0.35">
      <c r="L3061" s="91"/>
      <c r="M3061"/>
    </row>
    <row r="3062" spans="12:13" x14ac:dyDescent="0.35">
      <c r="L3062" s="91"/>
      <c r="M3062"/>
    </row>
    <row r="3063" spans="12:13" x14ac:dyDescent="0.35">
      <c r="L3063" s="91"/>
      <c r="M3063"/>
    </row>
    <row r="3064" spans="12:13" x14ac:dyDescent="0.35">
      <c r="L3064" s="91"/>
      <c r="M3064"/>
    </row>
    <row r="3065" spans="12:13" x14ac:dyDescent="0.35">
      <c r="L3065" s="91"/>
      <c r="M3065"/>
    </row>
    <row r="3066" spans="12:13" x14ac:dyDescent="0.35">
      <c r="L3066" s="91"/>
      <c r="M3066"/>
    </row>
    <row r="3067" spans="12:13" x14ac:dyDescent="0.35">
      <c r="L3067" s="91"/>
      <c r="M3067"/>
    </row>
    <row r="3068" spans="12:13" x14ac:dyDescent="0.35">
      <c r="L3068" s="91"/>
      <c r="M3068"/>
    </row>
    <row r="3069" spans="12:13" x14ac:dyDescent="0.35">
      <c r="L3069" s="91"/>
      <c r="M3069"/>
    </row>
    <row r="3070" spans="12:13" x14ac:dyDescent="0.35">
      <c r="L3070" s="91"/>
      <c r="M3070"/>
    </row>
    <row r="3071" spans="12:13" x14ac:dyDescent="0.35">
      <c r="L3071" s="91"/>
      <c r="M3071"/>
    </row>
    <row r="3072" spans="12:13" x14ac:dyDescent="0.35">
      <c r="L3072" s="91"/>
      <c r="M3072"/>
    </row>
    <row r="3073" spans="12:13" x14ac:dyDescent="0.35">
      <c r="L3073" s="91"/>
      <c r="M3073"/>
    </row>
    <row r="3074" spans="12:13" x14ac:dyDescent="0.35">
      <c r="L3074" s="91"/>
      <c r="M3074"/>
    </row>
    <row r="3075" spans="12:13" x14ac:dyDescent="0.35">
      <c r="L3075" s="91"/>
      <c r="M3075"/>
    </row>
    <row r="3076" spans="12:13" x14ac:dyDescent="0.35">
      <c r="L3076" s="91"/>
      <c r="M3076"/>
    </row>
    <row r="3077" spans="12:13" x14ac:dyDescent="0.35">
      <c r="L3077" s="91"/>
      <c r="M3077"/>
    </row>
    <row r="3078" spans="12:13" x14ac:dyDescent="0.35">
      <c r="L3078" s="91"/>
      <c r="M3078"/>
    </row>
    <row r="3079" spans="12:13" x14ac:dyDescent="0.35">
      <c r="L3079" s="91"/>
      <c r="M3079"/>
    </row>
    <row r="3080" spans="12:13" x14ac:dyDescent="0.35">
      <c r="L3080" s="91"/>
      <c r="M3080"/>
    </row>
    <row r="3081" spans="12:13" x14ac:dyDescent="0.35">
      <c r="L3081" s="91"/>
      <c r="M3081"/>
    </row>
    <row r="3082" spans="12:13" x14ac:dyDescent="0.35">
      <c r="L3082" s="91"/>
      <c r="M3082"/>
    </row>
    <row r="3083" spans="12:13" x14ac:dyDescent="0.35">
      <c r="L3083" s="91"/>
      <c r="M3083"/>
    </row>
    <row r="3084" spans="12:13" x14ac:dyDescent="0.35">
      <c r="L3084" s="91"/>
      <c r="M3084"/>
    </row>
    <row r="3085" spans="12:13" x14ac:dyDescent="0.35">
      <c r="L3085" s="91"/>
      <c r="M3085"/>
    </row>
    <row r="3086" spans="12:13" x14ac:dyDescent="0.35">
      <c r="L3086" s="91"/>
      <c r="M3086"/>
    </row>
    <row r="3087" spans="12:13" x14ac:dyDescent="0.35">
      <c r="L3087" s="91"/>
      <c r="M3087"/>
    </row>
    <row r="3088" spans="12:13" x14ac:dyDescent="0.35">
      <c r="L3088" s="91"/>
      <c r="M3088"/>
    </row>
    <row r="3089" spans="12:13" x14ac:dyDescent="0.35">
      <c r="L3089" s="91"/>
      <c r="M3089"/>
    </row>
    <row r="3090" spans="12:13" x14ac:dyDescent="0.35">
      <c r="L3090" s="91"/>
      <c r="M3090"/>
    </row>
    <row r="3091" spans="12:13" x14ac:dyDescent="0.35">
      <c r="L3091" s="91"/>
      <c r="M3091"/>
    </row>
    <row r="3092" spans="12:13" x14ac:dyDescent="0.35">
      <c r="L3092" s="91"/>
      <c r="M3092"/>
    </row>
    <row r="3093" spans="12:13" x14ac:dyDescent="0.35">
      <c r="L3093" s="91"/>
      <c r="M3093"/>
    </row>
    <row r="3094" spans="12:13" x14ac:dyDescent="0.35">
      <c r="L3094" s="91"/>
      <c r="M3094"/>
    </row>
    <row r="3095" spans="12:13" x14ac:dyDescent="0.35">
      <c r="L3095" s="91"/>
      <c r="M3095"/>
    </row>
    <row r="3096" spans="12:13" x14ac:dyDescent="0.35">
      <c r="L3096" s="91"/>
      <c r="M3096"/>
    </row>
    <row r="3097" spans="12:13" x14ac:dyDescent="0.35">
      <c r="L3097" s="91"/>
      <c r="M3097"/>
    </row>
    <row r="3098" spans="12:13" x14ac:dyDescent="0.35">
      <c r="L3098" s="91"/>
      <c r="M3098"/>
    </row>
    <row r="3099" spans="12:13" x14ac:dyDescent="0.35">
      <c r="L3099" s="91"/>
      <c r="M3099"/>
    </row>
    <row r="3100" spans="12:13" x14ac:dyDescent="0.35">
      <c r="L3100" s="91"/>
      <c r="M3100"/>
    </row>
    <row r="3101" spans="12:13" x14ac:dyDescent="0.35">
      <c r="L3101" s="91"/>
      <c r="M3101"/>
    </row>
    <row r="3102" spans="12:13" x14ac:dyDescent="0.35">
      <c r="L3102" s="91"/>
      <c r="M3102"/>
    </row>
    <row r="3103" spans="12:13" x14ac:dyDescent="0.35">
      <c r="L3103" s="91"/>
      <c r="M3103"/>
    </row>
    <row r="3104" spans="12:13" x14ac:dyDescent="0.35">
      <c r="L3104" s="91"/>
      <c r="M3104"/>
    </row>
    <row r="3105" spans="12:13" x14ac:dyDescent="0.35">
      <c r="L3105" s="91"/>
      <c r="M3105"/>
    </row>
    <row r="3106" spans="12:13" x14ac:dyDescent="0.35">
      <c r="L3106" s="91"/>
      <c r="M3106"/>
    </row>
    <row r="3107" spans="12:13" x14ac:dyDescent="0.35">
      <c r="L3107" s="91"/>
      <c r="M3107"/>
    </row>
    <row r="3108" spans="12:13" x14ac:dyDescent="0.35">
      <c r="L3108" s="91"/>
      <c r="M3108"/>
    </row>
    <row r="3109" spans="12:13" x14ac:dyDescent="0.35">
      <c r="L3109" s="91"/>
      <c r="M3109"/>
    </row>
    <row r="3110" spans="12:13" x14ac:dyDescent="0.35">
      <c r="L3110" s="91"/>
      <c r="M3110"/>
    </row>
    <row r="3111" spans="12:13" x14ac:dyDescent="0.35">
      <c r="L3111" s="91"/>
      <c r="M3111"/>
    </row>
    <row r="3112" spans="12:13" x14ac:dyDescent="0.35">
      <c r="L3112" s="91"/>
      <c r="M3112"/>
    </row>
    <row r="3113" spans="12:13" x14ac:dyDescent="0.35">
      <c r="L3113" s="91"/>
      <c r="M3113"/>
    </row>
    <row r="3114" spans="12:13" x14ac:dyDescent="0.35">
      <c r="L3114" s="91"/>
      <c r="M3114"/>
    </row>
    <row r="3115" spans="12:13" x14ac:dyDescent="0.35">
      <c r="L3115" s="91"/>
      <c r="M3115"/>
    </row>
    <row r="3116" spans="12:13" x14ac:dyDescent="0.35">
      <c r="L3116" s="91"/>
      <c r="M3116"/>
    </row>
    <row r="3117" spans="12:13" x14ac:dyDescent="0.35">
      <c r="L3117" s="91"/>
      <c r="M3117"/>
    </row>
    <row r="3118" spans="12:13" x14ac:dyDescent="0.35">
      <c r="L3118" s="91"/>
      <c r="M3118"/>
    </row>
    <row r="3119" spans="12:13" x14ac:dyDescent="0.35">
      <c r="L3119" s="91"/>
      <c r="M3119"/>
    </row>
    <row r="3120" spans="12:13" x14ac:dyDescent="0.35">
      <c r="L3120" s="91"/>
      <c r="M3120"/>
    </row>
    <row r="3121" spans="12:13" x14ac:dyDescent="0.35">
      <c r="L3121" s="91"/>
      <c r="M3121"/>
    </row>
    <row r="3122" spans="12:13" x14ac:dyDescent="0.35">
      <c r="L3122" s="91"/>
      <c r="M3122"/>
    </row>
    <row r="3123" spans="12:13" x14ac:dyDescent="0.35">
      <c r="L3123" s="91"/>
      <c r="M3123"/>
    </row>
    <row r="3124" spans="12:13" x14ac:dyDescent="0.35">
      <c r="L3124" s="91"/>
      <c r="M3124"/>
    </row>
    <row r="3125" spans="12:13" x14ac:dyDescent="0.35">
      <c r="L3125" s="91"/>
      <c r="M3125"/>
    </row>
    <row r="3126" spans="12:13" x14ac:dyDescent="0.35">
      <c r="L3126" s="91"/>
      <c r="M3126"/>
    </row>
    <row r="3127" spans="12:13" x14ac:dyDescent="0.35">
      <c r="L3127" s="91"/>
      <c r="M3127"/>
    </row>
    <row r="3128" spans="12:13" x14ac:dyDescent="0.35">
      <c r="L3128" s="91"/>
      <c r="M3128"/>
    </row>
    <row r="3129" spans="12:13" x14ac:dyDescent="0.35">
      <c r="L3129" s="91"/>
      <c r="M3129"/>
    </row>
    <row r="3130" spans="12:13" x14ac:dyDescent="0.35">
      <c r="L3130" s="91"/>
      <c r="M3130"/>
    </row>
    <row r="3131" spans="12:13" x14ac:dyDescent="0.35">
      <c r="L3131" s="91"/>
      <c r="M3131"/>
    </row>
    <row r="3132" spans="12:13" x14ac:dyDescent="0.35">
      <c r="L3132" s="91"/>
      <c r="M3132"/>
    </row>
    <row r="3133" spans="12:13" x14ac:dyDescent="0.35">
      <c r="L3133" s="91"/>
      <c r="M3133"/>
    </row>
    <row r="3134" spans="12:13" x14ac:dyDescent="0.35">
      <c r="L3134" s="91"/>
      <c r="M3134"/>
    </row>
    <row r="3135" spans="12:13" x14ac:dyDescent="0.35">
      <c r="L3135" s="91"/>
      <c r="M3135"/>
    </row>
    <row r="3136" spans="12:13" x14ac:dyDescent="0.35">
      <c r="L3136" s="91"/>
      <c r="M3136"/>
    </row>
    <row r="3137" spans="12:13" x14ac:dyDescent="0.35">
      <c r="L3137" s="91"/>
      <c r="M3137"/>
    </row>
    <row r="3138" spans="12:13" x14ac:dyDescent="0.35">
      <c r="L3138" s="91"/>
      <c r="M3138"/>
    </row>
    <row r="3139" spans="12:13" x14ac:dyDescent="0.35">
      <c r="L3139" s="91"/>
      <c r="M3139"/>
    </row>
    <row r="3140" spans="12:13" x14ac:dyDescent="0.35">
      <c r="L3140" s="91"/>
      <c r="M3140"/>
    </row>
    <row r="3141" spans="12:13" x14ac:dyDescent="0.35">
      <c r="L3141" s="91"/>
      <c r="M3141"/>
    </row>
    <row r="3142" spans="12:13" x14ac:dyDescent="0.35">
      <c r="L3142" s="91"/>
      <c r="M3142"/>
    </row>
    <row r="3143" spans="12:13" x14ac:dyDescent="0.35">
      <c r="L3143" s="91"/>
      <c r="M3143"/>
    </row>
    <row r="3144" spans="12:13" x14ac:dyDescent="0.35">
      <c r="L3144" s="91"/>
      <c r="M3144"/>
    </row>
    <row r="3145" spans="12:13" x14ac:dyDescent="0.35">
      <c r="L3145" s="91"/>
      <c r="M3145"/>
    </row>
    <row r="3146" spans="12:13" x14ac:dyDescent="0.35">
      <c r="L3146" s="91"/>
      <c r="M3146"/>
    </row>
    <row r="3147" spans="12:13" x14ac:dyDescent="0.35">
      <c r="L3147" s="91"/>
      <c r="M3147"/>
    </row>
    <row r="3148" spans="12:13" x14ac:dyDescent="0.35">
      <c r="L3148" s="91"/>
      <c r="M3148"/>
    </row>
    <row r="3149" spans="12:13" x14ac:dyDescent="0.35">
      <c r="L3149" s="91"/>
      <c r="M3149"/>
    </row>
    <row r="3150" spans="12:13" x14ac:dyDescent="0.35">
      <c r="L3150" s="91"/>
      <c r="M3150"/>
    </row>
    <row r="3151" spans="12:13" x14ac:dyDescent="0.35">
      <c r="L3151" s="91"/>
      <c r="M3151"/>
    </row>
    <row r="3152" spans="12:13" x14ac:dyDescent="0.35">
      <c r="L3152" s="91"/>
      <c r="M3152"/>
    </row>
    <row r="3153" spans="12:13" x14ac:dyDescent="0.35">
      <c r="L3153" s="91"/>
      <c r="M3153"/>
    </row>
    <row r="3154" spans="12:13" x14ac:dyDescent="0.35">
      <c r="L3154" s="91"/>
      <c r="M3154"/>
    </row>
    <row r="3155" spans="12:13" x14ac:dyDescent="0.35">
      <c r="L3155" s="91"/>
      <c r="M3155"/>
    </row>
    <row r="3156" spans="12:13" x14ac:dyDescent="0.35">
      <c r="L3156" s="91"/>
      <c r="M3156"/>
    </row>
    <row r="3157" spans="12:13" x14ac:dyDescent="0.35">
      <c r="L3157" s="91"/>
      <c r="M3157"/>
    </row>
    <row r="3158" spans="12:13" x14ac:dyDescent="0.35">
      <c r="L3158" s="91"/>
      <c r="M3158"/>
    </row>
    <row r="3159" spans="12:13" x14ac:dyDescent="0.35">
      <c r="L3159" s="91"/>
      <c r="M3159"/>
    </row>
    <row r="3160" spans="12:13" x14ac:dyDescent="0.35">
      <c r="L3160" s="91"/>
      <c r="M3160"/>
    </row>
    <row r="3161" spans="12:13" x14ac:dyDescent="0.35">
      <c r="L3161" s="91"/>
      <c r="M3161"/>
    </row>
    <row r="3162" spans="12:13" x14ac:dyDescent="0.35">
      <c r="L3162" s="91"/>
      <c r="M3162"/>
    </row>
    <row r="3163" spans="12:13" x14ac:dyDescent="0.35">
      <c r="L3163" s="91"/>
      <c r="M3163"/>
    </row>
    <row r="3164" spans="12:13" x14ac:dyDescent="0.35">
      <c r="L3164" s="91"/>
      <c r="M3164"/>
    </row>
    <row r="3165" spans="12:13" x14ac:dyDescent="0.35">
      <c r="L3165" s="91"/>
      <c r="M3165"/>
    </row>
    <row r="3166" spans="12:13" x14ac:dyDescent="0.35">
      <c r="L3166" s="91"/>
      <c r="M3166"/>
    </row>
    <row r="3167" spans="12:13" x14ac:dyDescent="0.35">
      <c r="L3167" s="91"/>
      <c r="M3167"/>
    </row>
    <row r="3168" spans="12:13" x14ac:dyDescent="0.35">
      <c r="L3168" s="91"/>
      <c r="M3168"/>
    </row>
    <row r="3169" spans="12:13" x14ac:dyDescent="0.35">
      <c r="L3169" s="91"/>
      <c r="M3169"/>
    </row>
    <row r="3170" spans="12:13" x14ac:dyDescent="0.35">
      <c r="L3170" s="91"/>
      <c r="M3170"/>
    </row>
    <row r="3171" spans="12:13" x14ac:dyDescent="0.35">
      <c r="L3171" s="91"/>
      <c r="M3171"/>
    </row>
    <row r="3172" spans="12:13" x14ac:dyDescent="0.35">
      <c r="L3172" s="91"/>
      <c r="M3172"/>
    </row>
    <row r="3173" spans="12:13" x14ac:dyDescent="0.35">
      <c r="L3173" s="91"/>
      <c r="M3173"/>
    </row>
    <row r="3174" spans="12:13" x14ac:dyDescent="0.35">
      <c r="L3174" s="91"/>
      <c r="M3174"/>
    </row>
    <row r="3175" spans="12:13" x14ac:dyDescent="0.35">
      <c r="L3175" s="91"/>
      <c r="M3175"/>
    </row>
    <row r="3176" spans="12:13" x14ac:dyDescent="0.35">
      <c r="L3176" s="91"/>
      <c r="M3176"/>
    </row>
    <row r="3177" spans="12:13" x14ac:dyDescent="0.35">
      <c r="L3177" s="91"/>
      <c r="M3177"/>
    </row>
    <row r="3178" spans="12:13" x14ac:dyDescent="0.35">
      <c r="L3178" s="91"/>
      <c r="M3178"/>
    </row>
    <row r="3179" spans="12:13" x14ac:dyDescent="0.35">
      <c r="L3179" s="91"/>
      <c r="M3179"/>
    </row>
    <row r="3180" spans="12:13" x14ac:dyDescent="0.35">
      <c r="L3180" s="91"/>
      <c r="M3180"/>
    </row>
    <row r="3181" spans="12:13" x14ac:dyDescent="0.35">
      <c r="L3181" s="91"/>
      <c r="M3181"/>
    </row>
    <row r="3182" spans="12:13" x14ac:dyDescent="0.35">
      <c r="L3182" s="91"/>
      <c r="M3182"/>
    </row>
    <row r="3183" spans="12:13" x14ac:dyDescent="0.35">
      <c r="L3183" s="91"/>
      <c r="M3183"/>
    </row>
    <row r="3184" spans="12:13" x14ac:dyDescent="0.35">
      <c r="L3184" s="91"/>
      <c r="M3184"/>
    </row>
    <row r="3185" spans="12:13" x14ac:dyDescent="0.35">
      <c r="L3185" s="91"/>
      <c r="M3185"/>
    </row>
    <row r="3186" spans="12:13" x14ac:dyDescent="0.35">
      <c r="L3186" s="91"/>
      <c r="M3186"/>
    </row>
    <row r="3187" spans="12:13" x14ac:dyDescent="0.35">
      <c r="L3187" s="91"/>
      <c r="M3187"/>
    </row>
    <row r="3188" spans="12:13" x14ac:dyDescent="0.35">
      <c r="L3188" s="91"/>
      <c r="M3188"/>
    </row>
    <row r="3189" spans="12:13" x14ac:dyDescent="0.35">
      <c r="L3189" s="91"/>
      <c r="M3189"/>
    </row>
    <row r="3190" spans="12:13" x14ac:dyDescent="0.35">
      <c r="L3190" s="91"/>
      <c r="M3190"/>
    </row>
    <row r="3191" spans="12:13" x14ac:dyDescent="0.35">
      <c r="L3191" s="91"/>
      <c r="M3191"/>
    </row>
    <row r="3192" spans="12:13" x14ac:dyDescent="0.35">
      <c r="L3192" s="91"/>
      <c r="M3192"/>
    </row>
    <row r="3193" spans="12:13" x14ac:dyDescent="0.35">
      <c r="L3193" s="91"/>
      <c r="M3193"/>
    </row>
    <row r="3194" spans="12:13" x14ac:dyDescent="0.35">
      <c r="L3194" s="91"/>
      <c r="M3194"/>
    </row>
    <row r="3195" spans="12:13" x14ac:dyDescent="0.35">
      <c r="L3195" s="91"/>
      <c r="M3195"/>
    </row>
    <row r="3196" spans="12:13" x14ac:dyDescent="0.35">
      <c r="L3196" s="91"/>
      <c r="M3196"/>
    </row>
    <row r="3197" spans="12:13" x14ac:dyDescent="0.35">
      <c r="L3197" s="91"/>
      <c r="M3197"/>
    </row>
    <row r="3198" spans="12:13" x14ac:dyDescent="0.35">
      <c r="L3198" s="91"/>
      <c r="M3198"/>
    </row>
    <row r="3199" spans="12:13" x14ac:dyDescent="0.35">
      <c r="L3199" s="91"/>
      <c r="M3199"/>
    </row>
    <row r="3200" spans="12:13" x14ac:dyDescent="0.35">
      <c r="L3200" s="91"/>
      <c r="M3200"/>
    </row>
    <row r="3201" spans="12:13" x14ac:dyDescent="0.35">
      <c r="L3201" s="91"/>
      <c r="M3201"/>
    </row>
    <row r="3202" spans="12:13" x14ac:dyDescent="0.35">
      <c r="L3202" s="91"/>
      <c r="M3202"/>
    </row>
    <row r="3203" spans="12:13" x14ac:dyDescent="0.35">
      <c r="L3203" s="91"/>
      <c r="M3203"/>
    </row>
    <row r="3204" spans="12:13" x14ac:dyDescent="0.35">
      <c r="L3204" s="91"/>
      <c r="M3204"/>
    </row>
    <row r="3205" spans="12:13" x14ac:dyDescent="0.35">
      <c r="L3205" s="91"/>
      <c r="M3205"/>
    </row>
    <row r="3206" spans="12:13" x14ac:dyDescent="0.35">
      <c r="L3206" s="91"/>
      <c r="M3206"/>
    </row>
    <row r="3207" spans="12:13" x14ac:dyDescent="0.35">
      <c r="L3207" s="91"/>
      <c r="M3207"/>
    </row>
    <row r="3208" spans="12:13" x14ac:dyDescent="0.35">
      <c r="L3208" s="91"/>
      <c r="M3208"/>
    </row>
    <row r="3209" spans="12:13" x14ac:dyDescent="0.35">
      <c r="L3209" s="91"/>
      <c r="M3209"/>
    </row>
    <row r="3210" spans="12:13" x14ac:dyDescent="0.35">
      <c r="L3210" s="91"/>
      <c r="M3210"/>
    </row>
    <row r="3211" spans="12:13" x14ac:dyDescent="0.35">
      <c r="L3211" s="91"/>
      <c r="M3211"/>
    </row>
    <row r="3212" spans="12:13" x14ac:dyDescent="0.35">
      <c r="L3212" s="91"/>
      <c r="M3212"/>
    </row>
    <row r="3213" spans="12:13" x14ac:dyDescent="0.35">
      <c r="L3213" s="91"/>
      <c r="M3213"/>
    </row>
    <row r="3214" spans="12:13" x14ac:dyDescent="0.35">
      <c r="L3214" s="91"/>
      <c r="M3214"/>
    </row>
    <row r="3215" spans="12:13" x14ac:dyDescent="0.35">
      <c r="L3215" s="91"/>
      <c r="M3215"/>
    </row>
    <row r="3216" spans="12:13" x14ac:dyDescent="0.35">
      <c r="L3216" s="91"/>
      <c r="M3216"/>
    </row>
    <row r="3217" spans="12:13" x14ac:dyDescent="0.35">
      <c r="L3217" s="91"/>
      <c r="M3217"/>
    </row>
    <row r="3218" spans="12:13" x14ac:dyDescent="0.35">
      <c r="L3218" s="91"/>
      <c r="M3218"/>
    </row>
    <row r="3219" spans="12:13" x14ac:dyDescent="0.35">
      <c r="L3219" s="91"/>
      <c r="M3219"/>
    </row>
    <row r="3220" spans="12:13" x14ac:dyDescent="0.35">
      <c r="L3220" s="91"/>
      <c r="M3220"/>
    </row>
    <row r="3221" spans="12:13" x14ac:dyDescent="0.35">
      <c r="L3221" s="91"/>
      <c r="M3221"/>
    </row>
    <row r="3222" spans="12:13" x14ac:dyDescent="0.35">
      <c r="L3222" s="91"/>
      <c r="M3222"/>
    </row>
    <row r="3223" spans="12:13" x14ac:dyDescent="0.35">
      <c r="L3223" s="91"/>
      <c r="M3223"/>
    </row>
    <row r="3224" spans="12:13" x14ac:dyDescent="0.35">
      <c r="L3224" s="91"/>
      <c r="M3224"/>
    </row>
    <row r="3225" spans="12:13" x14ac:dyDescent="0.35">
      <c r="L3225" s="91"/>
      <c r="M3225"/>
    </row>
    <row r="3226" spans="12:13" x14ac:dyDescent="0.35">
      <c r="L3226" s="91"/>
      <c r="M3226"/>
    </row>
    <row r="3227" spans="12:13" x14ac:dyDescent="0.35">
      <c r="L3227" s="91"/>
      <c r="M3227"/>
    </row>
    <row r="3228" spans="12:13" x14ac:dyDescent="0.35">
      <c r="L3228" s="91"/>
      <c r="M3228"/>
    </row>
    <row r="3229" spans="12:13" x14ac:dyDescent="0.35">
      <c r="L3229" s="91"/>
      <c r="M3229"/>
    </row>
    <row r="3230" spans="12:13" x14ac:dyDescent="0.35">
      <c r="L3230" s="91"/>
      <c r="M3230"/>
    </row>
    <row r="3231" spans="12:13" x14ac:dyDescent="0.35">
      <c r="L3231" s="91"/>
      <c r="M3231"/>
    </row>
    <row r="3232" spans="12:13" x14ac:dyDescent="0.35">
      <c r="L3232" s="91"/>
      <c r="M3232"/>
    </row>
    <row r="3233" spans="12:13" x14ac:dyDescent="0.35">
      <c r="L3233" s="91"/>
      <c r="M3233"/>
    </row>
    <row r="3234" spans="12:13" x14ac:dyDescent="0.35">
      <c r="L3234" s="91"/>
      <c r="M3234"/>
    </row>
    <row r="3235" spans="12:13" x14ac:dyDescent="0.35">
      <c r="L3235" s="91"/>
      <c r="M3235"/>
    </row>
    <row r="3236" spans="12:13" x14ac:dyDescent="0.35">
      <c r="L3236" s="91"/>
      <c r="M3236"/>
    </row>
    <row r="3237" spans="12:13" x14ac:dyDescent="0.35">
      <c r="L3237" s="91"/>
      <c r="M3237"/>
    </row>
    <row r="3238" spans="12:13" x14ac:dyDescent="0.35">
      <c r="L3238" s="91"/>
      <c r="M3238"/>
    </row>
    <row r="3239" spans="12:13" x14ac:dyDescent="0.35">
      <c r="L3239" s="91"/>
      <c r="M3239"/>
    </row>
    <row r="3240" spans="12:13" x14ac:dyDescent="0.35">
      <c r="L3240" s="91"/>
      <c r="M3240"/>
    </row>
    <row r="3241" spans="12:13" x14ac:dyDescent="0.35">
      <c r="L3241" s="91"/>
      <c r="M3241"/>
    </row>
    <row r="3242" spans="12:13" x14ac:dyDescent="0.35">
      <c r="L3242" s="91"/>
      <c r="M3242"/>
    </row>
    <row r="3243" spans="12:13" x14ac:dyDescent="0.35">
      <c r="L3243" s="91"/>
      <c r="M3243"/>
    </row>
    <row r="3244" spans="12:13" x14ac:dyDescent="0.35">
      <c r="L3244" s="91"/>
      <c r="M3244"/>
    </row>
    <row r="3245" spans="12:13" x14ac:dyDescent="0.35">
      <c r="L3245" s="91"/>
      <c r="M3245"/>
    </row>
    <row r="3246" spans="12:13" x14ac:dyDescent="0.35">
      <c r="L3246" s="91"/>
      <c r="M3246"/>
    </row>
    <row r="3247" spans="12:13" x14ac:dyDescent="0.35">
      <c r="L3247" s="91"/>
      <c r="M3247"/>
    </row>
    <row r="3248" spans="12:13" x14ac:dyDescent="0.35">
      <c r="L3248" s="91"/>
      <c r="M3248"/>
    </row>
    <row r="3249" spans="12:13" x14ac:dyDescent="0.35">
      <c r="L3249" s="91"/>
      <c r="M3249"/>
    </row>
    <row r="3250" spans="12:13" x14ac:dyDescent="0.35">
      <c r="L3250" s="91"/>
      <c r="M3250"/>
    </row>
    <row r="3251" spans="12:13" x14ac:dyDescent="0.35">
      <c r="L3251" s="91"/>
      <c r="M3251"/>
    </row>
    <row r="3252" spans="12:13" x14ac:dyDescent="0.35">
      <c r="L3252" s="91"/>
      <c r="M3252"/>
    </row>
    <row r="3253" spans="12:13" x14ac:dyDescent="0.35">
      <c r="L3253" s="91"/>
      <c r="M3253"/>
    </row>
    <row r="3254" spans="12:13" x14ac:dyDescent="0.35">
      <c r="L3254" s="91"/>
      <c r="M3254"/>
    </row>
    <row r="3255" spans="12:13" x14ac:dyDescent="0.35">
      <c r="L3255" s="91"/>
      <c r="M3255"/>
    </row>
    <row r="3256" spans="12:13" x14ac:dyDescent="0.35">
      <c r="L3256" s="91"/>
      <c r="M3256"/>
    </row>
    <row r="3257" spans="12:13" x14ac:dyDescent="0.35">
      <c r="L3257" s="91"/>
      <c r="M3257"/>
    </row>
    <row r="3258" spans="12:13" x14ac:dyDescent="0.35">
      <c r="L3258" s="91"/>
      <c r="M3258"/>
    </row>
    <row r="3259" spans="12:13" x14ac:dyDescent="0.35">
      <c r="L3259" s="91"/>
      <c r="M3259"/>
    </row>
    <row r="3260" spans="12:13" x14ac:dyDescent="0.35">
      <c r="L3260" s="91"/>
      <c r="M3260"/>
    </row>
    <row r="3261" spans="12:13" x14ac:dyDescent="0.35">
      <c r="L3261" s="91"/>
      <c r="M3261"/>
    </row>
    <row r="3262" spans="12:13" x14ac:dyDescent="0.35">
      <c r="L3262" s="91"/>
      <c r="M3262"/>
    </row>
    <row r="3263" spans="12:13" x14ac:dyDescent="0.35">
      <c r="L3263" s="91"/>
      <c r="M3263"/>
    </row>
    <row r="3264" spans="12:13" x14ac:dyDescent="0.35">
      <c r="L3264" s="91"/>
      <c r="M3264"/>
    </row>
    <row r="3265" spans="12:13" x14ac:dyDescent="0.35">
      <c r="L3265" s="91"/>
      <c r="M3265"/>
    </row>
    <row r="3266" spans="12:13" x14ac:dyDescent="0.35">
      <c r="L3266" s="91"/>
      <c r="M3266"/>
    </row>
    <row r="3267" spans="12:13" x14ac:dyDescent="0.35">
      <c r="L3267" s="91"/>
      <c r="M3267"/>
    </row>
    <row r="3268" spans="12:13" x14ac:dyDescent="0.35">
      <c r="L3268" s="91"/>
      <c r="M3268"/>
    </row>
    <row r="3269" spans="12:13" x14ac:dyDescent="0.35">
      <c r="L3269" s="91"/>
      <c r="M3269"/>
    </row>
    <row r="3270" spans="12:13" x14ac:dyDescent="0.35">
      <c r="L3270" s="91"/>
      <c r="M3270"/>
    </row>
    <row r="3271" spans="12:13" x14ac:dyDescent="0.35">
      <c r="L3271" s="91"/>
      <c r="M3271"/>
    </row>
    <row r="3272" spans="12:13" x14ac:dyDescent="0.35">
      <c r="L3272" s="91"/>
      <c r="M3272"/>
    </row>
    <row r="3273" spans="12:13" x14ac:dyDescent="0.35">
      <c r="L3273" s="91"/>
      <c r="M3273"/>
    </row>
    <row r="3274" spans="12:13" x14ac:dyDescent="0.35">
      <c r="L3274" s="91"/>
      <c r="M3274"/>
    </row>
    <row r="3275" spans="12:13" x14ac:dyDescent="0.35">
      <c r="L3275" s="91"/>
      <c r="M3275"/>
    </row>
    <row r="3276" spans="12:13" x14ac:dyDescent="0.35">
      <c r="L3276" s="91"/>
      <c r="M3276"/>
    </row>
    <row r="3277" spans="12:13" x14ac:dyDescent="0.35">
      <c r="L3277" s="91"/>
      <c r="M3277"/>
    </row>
    <row r="3278" spans="12:13" x14ac:dyDescent="0.35">
      <c r="L3278" s="91"/>
      <c r="M3278"/>
    </row>
    <row r="3279" spans="12:13" x14ac:dyDescent="0.35">
      <c r="L3279" s="91"/>
      <c r="M3279"/>
    </row>
    <row r="3280" spans="12:13" x14ac:dyDescent="0.35">
      <c r="L3280" s="91"/>
      <c r="M3280"/>
    </row>
    <row r="3281" spans="12:13" x14ac:dyDescent="0.35">
      <c r="L3281" s="91"/>
      <c r="M3281"/>
    </row>
    <row r="3282" spans="12:13" x14ac:dyDescent="0.35">
      <c r="L3282" s="91"/>
      <c r="M3282"/>
    </row>
    <row r="3283" spans="12:13" x14ac:dyDescent="0.35">
      <c r="L3283" s="91"/>
      <c r="M3283"/>
    </row>
    <row r="3284" spans="12:13" x14ac:dyDescent="0.35">
      <c r="L3284" s="91"/>
      <c r="M3284"/>
    </row>
    <row r="3285" spans="12:13" x14ac:dyDescent="0.35">
      <c r="L3285" s="91"/>
      <c r="M3285"/>
    </row>
    <row r="3286" spans="12:13" x14ac:dyDescent="0.35">
      <c r="L3286" s="91"/>
      <c r="M3286"/>
    </row>
    <row r="3287" spans="12:13" x14ac:dyDescent="0.35">
      <c r="L3287" s="91"/>
      <c r="M3287"/>
    </row>
    <row r="3288" spans="12:13" x14ac:dyDescent="0.35">
      <c r="L3288" s="91"/>
      <c r="M3288"/>
    </row>
    <row r="3289" spans="12:13" x14ac:dyDescent="0.35">
      <c r="L3289" s="91"/>
      <c r="M3289"/>
    </row>
    <row r="3290" spans="12:13" x14ac:dyDescent="0.35">
      <c r="L3290" s="91"/>
      <c r="M3290"/>
    </row>
    <row r="3291" spans="12:13" x14ac:dyDescent="0.35">
      <c r="L3291" s="91"/>
      <c r="M3291"/>
    </row>
    <row r="3292" spans="12:13" x14ac:dyDescent="0.35">
      <c r="L3292" s="91"/>
      <c r="M3292"/>
    </row>
    <row r="3293" spans="12:13" x14ac:dyDescent="0.35">
      <c r="L3293" s="91"/>
      <c r="M3293"/>
    </row>
    <row r="3294" spans="12:13" x14ac:dyDescent="0.35">
      <c r="L3294" s="91"/>
      <c r="M3294"/>
    </row>
    <row r="3295" spans="12:13" x14ac:dyDescent="0.35">
      <c r="L3295" s="91"/>
      <c r="M3295"/>
    </row>
    <row r="3296" spans="12:13" x14ac:dyDescent="0.35">
      <c r="L3296" s="91"/>
      <c r="M3296"/>
    </row>
    <row r="3297" spans="12:13" x14ac:dyDescent="0.35">
      <c r="L3297" s="91"/>
      <c r="M3297"/>
    </row>
    <row r="3298" spans="12:13" x14ac:dyDescent="0.35">
      <c r="L3298" s="91"/>
      <c r="M3298"/>
    </row>
    <row r="3299" spans="12:13" x14ac:dyDescent="0.35">
      <c r="L3299" s="91"/>
      <c r="M3299"/>
    </row>
    <row r="3300" spans="12:13" x14ac:dyDescent="0.35">
      <c r="L3300" s="91"/>
      <c r="M3300"/>
    </row>
    <row r="3301" spans="12:13" x14ac:dyDescent="0.35">
      <c r="L3301" s="91"/>
      <c r="M3301"/>
    </row>
    <row r="3302" spans="12:13" x14ac:dyDescent="0.35">
      <c r="L3302" s="91"/>
      <c r="M3302"/>
    </row>
    <row r="3303" spans="12:13" x14ac:dyDescent="0.35">
      <c r="L3303" s="91"/>
      <c r="M3303"/>
    </row>
    <row r="3304" spans="12:13" x14ac:dyDescent="0.35">
      <c r="L3304" s="91"/>
      <c r="M3304"/>
    </row>
    <row r="3305" spans="12:13" x14ac:dyDescent="0.35">
      <c r="L3305" s="91"/>
      <c r="M3305"/>
    </row>
    <row r="3306" spans="12:13" x14ac:dyDescent="0.35">
      <c r="L3306" s="91"/>
      <c r="M3306"/>
    </row>
    <row r="3307" spans="12:13" x14ac:dyDescent="0.35">
      <c r="L3307" s="91"/>
      <c r="M3307"/>
    </row>
    <row r="3308" spans="12:13" x14ac:dyDescent="0.35">
      <c r="L3308" s="91"/>
      <c r="M3308"/>
    </row>
    <row r="3309" spans="12:13" x14ac:dyDescent="0.35">
      <c r="L3309" s="91"/>
      <c r="M3309"/>
    </row>
    <row r="3310" spans="12:13" x14ac:dyDescent="0.35">
      <c r="L3310" s="91"/>
      <c r="M3310"/>
    </row>
    <row r="3311" spans="12:13" x14ac:dyDescent="0.35">
      <c r="L3311" s="91"/>
      <c r="M3311"/>
    </row>
    <row r="3312" spans="12:13" x14ac:dyDescent="0.35">
      <c r="L3312" s="91"/>
      <c r="M3312"/>
    </row>
    <row r="3313" spans="12:13" x14ac:dyDescent="0.35">
      <c r="L3313" s="91"/>
      <c r="M3313"/>
    </row>
    <row r="3314" spans="12:13" x14ac:dyDescent="0.35">
      <c r="L3314" s="91"/>
      <c r="M3314"/>
    </row>
    <row r="3315" spans="12:13" x14ac:dyDescent="0.35">
      <c r="L3315" s="91"/>
      <c r="M3315"/>
    </row>
    <row r="3316" spans="12:13" x14ac:dyDescent="0.35">
      <c r="L3316" s="91"/>
      <c r="M3316"/>
    </row>
    <row r="3317" spans="12:13" x14ac:dyDescent="0.35">
      <c r="L3317" s="91"/>
      <c r="M3317"/>
    </row>
    <row r="3318" spans="12:13" x14ac:dyDescent="0.35">
      <c r="L3318" s="91"/>
      <c r="M3318"/>
    </row>
    <row r="3319" spans="12:13" x14ac:dyDescent="0.35">
      <c r="L3319" s="91"/>
      <c r="M3319"/>
    </row>
    <row r="3320" spans="12:13" x14ac:dyDescent="0.35">
      <c r="L3320" s="91"/>
      <c r="M3320"/>
    </row>
    <row r="3321" spans="12:13" x14ac:dyDescent="0.35">
      <c r="L3321" s="91"/>
      <c r="M3321"/>
    </row>
    <row r="3322" spans="12:13" x14ac:dyDescent="0.35">
      <c r="L3322" s="91"/>
      <c r="M3322"/>
    </row>
    <row r="3323" spans="12:13" x14ac:dyDescent="0.35">
      <c r="L3323" s="91"/>
      <c r="M3323"/>
    </row>
    <row r="3324" spans="12:13" x14ac:dyDescent="0.35">
      <c r="L3324" s="91"/>
      <c r="M3324"/>
    </row>
    <row r="3325" spans="12:13" x14ac:dyDescent="0.35">
      <c r="L3325" s="91"/>
      <c r="M3325"/>
    </row>
    <row r="3326" spans="12:13" x14ac:dyDescent="0.35">
      <c r="L3326" s="91"/>
      <c r="M3326"/>
    </row>
    <row r="3327" spans="12:13" x14ac:dyDescent="0.35">
      <c r="L3327" s="91"/>
      <c r="M3327"/>
    </row>
    <row r="3328" spans="12:13" x14ac:dyDescent="0.35">
      <c r="L3328" s="91"/>
      <c r="M3328"/>
    </row>
    <row r="3329" spans="12:13" x14ac:dyDescent="0.35">
      <c r="L3329" s="91"/>
      <c r="M3329"/>
    </row>
    <row r="3330" spans="12:13" x14ac:dyDescent="0.35">
      <c r="L3330" s="91"/>
      <c r="M3330"/>
    </row>
    <row r="3331" spans="12:13" x14ac:dyDescent="0.35">
      <c r="L3331" s="91"/>
      <c r="M3331"/>
    </row>
    <row r="3332" spans="12:13" x14ac:dyDescent="0.35">
      <c r="L3332" s="91"/>
      <c r="M3332"/>
    </row>
    <row r="3333" spans="12:13" x14ac:dyDescent="0.35">
      <c r="L3333" s="91"/>
      <c r="M3333"/>
    </row>
    <row r="3334" spans="12:13" x14ac:dyDescent="0.35">
      <c r="L3334" s="91"/>
      <c r="M3334"/>
    </row>
    <row r="3335" spans="12:13" x14ac:dyDescent="0.35">
      <c r="L3335" s="91"/>
      <c r="M3335"/>
    </row>
    <row r="3336" spans="12:13" x14ac:dyDescent="0.35">
      <c r="L3336" s="91"/>
      <c r="M3336"/>
    </row>
    <row r="3337" spans="12:13" x14ac:dyDescent="0.35">
      <c r="L3337" s="91"/>
      <c r="M3337"/>
    </row>
    <row r="3338" spans="12:13" x14ac:dyDescent="0.35">
      <c r="L3338" s="91"/>
      <c r="M3338"/>
    </row>
    <row r="3339" spans="12:13" x14ac:dyDescent="0.35">
      <c r="L3339" s="91"/>
      <c r="M3339"/>
    </row>
    <row r="3340" spans="12:13" x14ac:dyDescent="0.35">
      <c r="L3340" s="91"/>
      <c r="M3340"/>
    </row>
    <row r="3341" spans="12:13" x14ac:dyDescent="0.35">
      <c r="L3341" s="91"/>
      <c r="M3341"/>
    </row>
    <row r="3342" spans="12:13" x14ac:dyDescent="0.35">
      <c r="L3342" s="91"/>
      <c r="M3342"/>
    </row>
    <row r="3343" spans="12:13" x14ac:dyDescent="0.35">
      <c r="L3343" s="91"/>
      <c r="M3343"/>
    </row>
    <row r="3344" spans="12:13" x14ac:dyDescent="0.35">
      <c r="L3344" s="91"/>
      <c r="M3344"/>
    </row>
    <row r="3345" spans="12:13" x14ac:dyDescent="0.35">
      <c r="L3345" s="91"/>
      <c r="M3345"/>
    </row>
    <row r="3346" spans="12:13" x14ac:dyDescent="0.35">
      <c r="L3346" s="91"/>
      <c r="M3346"/>
    </row>
    <row r="3347" spans="12:13" x14ac:dyDescent="0.35">
      <c r="L3347" s="91"/>
      <c r="M3347"/>
    </row>
    <row r="3348" spans="12:13" x14ac:dyDescent="0.35">
      <c r="L3348" s="91"/>
      <c r="M3348"/>
    </row>
    <row r="3349" spans="12:13" x14ac:dyDescent="0.35">
      <c r="L3349" s="91"/>
      <c r="M3349"/>
    </row>
    <row r="3350" spans="12:13" x14ac:dyDescent="0.35">
      <c r="L3350" s="91"/>
      <c r="M3350"/>
    </row>
    <row r="3351" spans="12:13" x14ac:dyDescent="0.35">
      <c r="L3351" s="91"/>
      <c r="M3351"/>
    </row>
    <row r="3352" spans="12:13" x14ac:dyDescent="0.35">
      <c r="L3352" s="91"/>
      <c r="M3352"/>
    </row>
    <row r="3353" spans="12:13" x14ac:dyDescent="0.35">
      <c r="L3353" s="91"/>
      <c r="M3353"/>
    </row>
    <row r="3354" spans="12:13" x14ac:dyDescent="0.35">
      <c r="L3354" s="91"/>
      <c r="M3354"/>
    </row>
    <row r="3355" spans="12:13" x14ac:dyDescent="0.35">
      <c r="L3355" s="91"/>
      <c r="M3355"/>
    </row>
    <row r="3356" spans="12:13" x14ac:dyDescent="0.35">
      <c r="L3356" s="91"/>
      <c r="M3356"/>
    </row>
    <row r="3357" spans="12:13" x14ac:dyDescent="0.35">
      <c r="L3357" s="91"/>
      <c r="M3357"/>
    </row>
    <row r="3358" spans="12:13" x14ac:dyDescent="0.35">
      <c r="L3358" s="91"/>
      <c r="M3358"/>
    </row>
    <row r="3359" spans="12:13" x14ac:dyDescent="0.35">
      <c r="L3359" s="91"/>
      <c r="M3359"/>
    </row>
    <row r="3360" spans="12:13" x14ac:dyDescent="0.35">
      <c r="L3360" s="91"/>
      <c r="M3360"/>
    </row>
    <row r="3361" spans="12:13" x14ac:dyDescent="0.35">
      <c r="L3361" s="91"/>
      <c r="M3361"/>
    </row>
    <row r="3362" spans="12:13" x14ac:dyDescent="0.35">
      <c r="L3362" s="91"/>
      <c r="M3362"/>
    </row>
    <row r="3363" spans="12:13" x14ac:dyDescent="0.35">
      <c r="L3363" s="91"/>
      <c r="M3363"/>
    </row>
    <row r="3364" spans="12:13" x14ac:dyDescent="0.35">
      <c r="L3364" s="91"/>
      <c r="M3364"/>
    </row>
    <row r="3365" spans="12:13" x14ac:dyDescent="0.35">
      <c r="L3365" s="91"/>
      <c r="M3365"/>
    </row>
    <row r="3366" spans="12:13" x14ac:dyDescent="0.35">
      <c r="L3366" s="91"/>
      <c r="M3366"/>
    </row>
    <row r="3367" spans="12:13" x14ac:dyDescent="0.35">
      <c r="L3367" s="91"/>
      <c r="M3367"/>
    </row>
    <row r="3368" spans="12:13" x14ac:dyDescent="0.35">
      <c r="L3368" s="91"/>
      <c r="M3368"/>
    </row>
    <row r="3369" spans="12:13" x14ac:dyDescent="0.35">
      <c r="L3369" s="91"/>
      <c r="M3369"/>
    </row>
    <row r="3370" spans="12:13" x14ac:dyDescent="0.35">
      <c r="L3370" s="91"/>
      <c r="M3370"/>
    </row>
    <row r="3371" spans="12:13" x14ac:dyDescent="0.35">
      <c r="L3371" s="91"/>
      <c r="M3371"/>
    </row>
    <row r="3372" spans="12:13" x14ac:dyDescent="0.35">
      <c r="L3372" s="91"/>
      <c r="M3372"/>
    </row>
    <row r="3373" spans="12:13" x14ac:dyDescent="0.35">
      <c r="L3373" s="91"/>
      <c r="M3373"/>
    </row>
    <row r="3374" spans="12:13" x14ac:dyDescent="0.35">
      <c r="L3374" s="91"/>
      <c r="M3374"/>
    </row>
    <row r="3375" spans="12:13" x14ac:dyDescent="0.35">
      <c r="L3375" s="91"/>
      <c r="M3375"/>
    </row>
    <row r="3376" spans="12:13" x14ac:dyDescent="0.35">
      <c r="L3376" s="91"/>
      <c r="M3376"/>
    </row>
    <row r="3377" spans="12:13" x14ac:dyDescent="0.35">
      <c r="L3377" s="91"/>
      <c r="M3377"/>
    </row>
    <row r="3378" spans="12:13" x14ac:dyDescent="0.35">
      <c r="L3378" s="91"/>
      <c r="M3378"/>
    </row>
    <row r="3379" spans="12:13" x14ac:dyDescent="0.35">
      <c r="L3379" s="91"/>
      <c r="M3379"/>
    </row>
    <row r="3380" spans="12:13" x14ac:dyDescent="0.35">
      <c r="L3380" s="91"/>
      <c r="M3380"/>
    </row>
    <row r="3381" spans="12:13" x14ac:dyDescent="0.35">
      <c r="L3381" s="91"/>
      <c r="M3381"/>
    </row>
    <row r="3382" spans="12:13" x14ac:dyDescent="0.35">
      <c r="L3382" s="91"/>
      <c r="M3382"/>
    </row>
    <row r="3383" spans="12:13" x14ac:dyDescent="0.35">
      <c r="L3383" s="91"/>
      <c r="M3383"/>
    </row>
    <row r="3384" spans="12:13" x14ac:dyDescent="0.35">
      <c r="L3384" s="91"/>
      <c r="M3384"/>
    </row>
    <row r="3385" spans="12:13" x14ac:dyDescent="0.35">
      <c r="L3385" s="91"/>
      <c r="M3385"/>
    </row>
    <row r="3386" spans="12:13" x14ac:dyDescent="0.35">
      <c r="L3386" s="91"/>
      <c r="M3386"/>
    </row>
    <row r="3387" spans="12:13" x14ac:dyDescent="0.35">
      <c r="L3387" s="91"/>
      <c r="M3387"/>
    </row>
    <row r="3388" spans="12:13" x14ac:dyDescent="0.35">
      <c r="L3388" s="91"/>
      <c r="M3388"/>
    </row>
    <row r="3389" spans="12:13" x14ac:dyDescent="0.35">
      <c r="L3389" s="91"/>
      <c r="M3389"/>
    </row>
    <row r="3390" spans="12:13" x14ac:dyDescent="0.35">
      <c r="L3390" s="91"/>
      <c r="M3390"/>
    </row>
    <row r="3391" spans="12:13" x14ac:dyDescent="0.35">
      <c r="L3391" s="91"/>
      <c r="M3391"/>
    </row>
    <row r="3392" spans="12:13" x14ac:dyDescent="0.35">
      <c r="L3392" s="91"/>
      <c r="M3392"/>
    </row>
    <row r="3393" spans="12:13" x14ac:dyDescent="0.35">
      <c r="L3393" s="91"/>
      <c r="M3393"/>
    </row>
    <row r="3394" spans="12:13" x14ac:dyDescent="0.35">
      <c r="L3394" s="91"/>
      <c r="M3394"/>
    </row>
    <row r="3395" spans="12:13" x14ac:dyDescent="0.35">
      <c r="L3395" s="91"/>
      <c r="M3395"/>
    </row>
    <row r="3396" spans="12:13" x14ac:dyDescent="0.35">
      <c r="L3396" s="91"/>
      <c r="M3396"/>
    </row>
    <row r="3397" spans="12:13" x14ac:dyDescent="0.35">
      <c r="L3397" s="91"/>
      <c r="M3397"/>
    </row>
    <row r="3398" spans="12:13" x14ac:dyDescent="0.35">
      <c r="L3398" s="91"/>
      <c r="M3398"/>
    </row>
    <row r="3399" spans="12:13" x14ac:dyDescent="0.35">
      <c r="L3399" s="91"/>
      <c r="M3399"/>
    </row>
    <row r="3400" spans="12:13" x14ac:dyDescent="0.35">
      <c r="L3400" s="91"/>
      <c r="M3400"/>
    </row>
    <row r="3401" spans="12:13" x14ac:dyDescent="0.35">
      <c r="L3401" s="91"/>
      <c r="M3401"/>
    </row>
    <row r="3402" spans="12:13" x14ac:dyDescent="0.35">
      <c r="L3402" s="91"/>
      <c r="M3402"/>
    </row>
    <row r="3403" spans="12:13" x14ac:dyDescent="0.35">
      <c r="L3403" s="91"/>
      <c r="M3403"/>
    </row>
    <row r="3404" spans="12:13" x14ac:dyDescent="0.35">
      <c r="L3404" s="91"/>
      <c r="M3404"/>
    </row>
    <row r="3405" spans="12:13" x14ac:dyDescent="0.35">
      <c r="L3405" s="91"/>
      <c r="M3405"/>
    </row>
    <row r="3406" spans="12:13" x14ac:dyDescent="0.35">
      <c r="L3406" s="91"/>
      <c r="M3406"/>
    </row>
    <row r="3407" spans="12:13" x14ac:dyDescent="0.35">
      <c r="L3407" s="91"/>
      <c r="M3407"/>
    </row>
    <row r="3408" spans="12:13" x14ac:dyDescent="0.35">
      <c r="L3408" s="91"/>
      <c r="M3408"/>
    </row>
    <row r="3409" spans="12:13" x14ac:dyDescent="0.35">
      <c r="L3409" s="91"/>
      <c r="M3409"/>
    </row>
    <row r="3410" spans="12:13" x14ac:dyDescent="0.35">
      <c r="L3410" s="91"/>
      <c r="M3410"/>
    </row>
    <row r="3411" spans="12:13" x14ac:dyDescent="0.35">
      <c r="L3411" s="91"/>
      <c r="M3411"/>
    </row>
    <row r="3412" spans="12:13" x14ac:dyDescent="0.35">
      <c r="L3412" s="91"/>
      <c r="M3412"/>
    </row>
    <row r="3413" spans="12:13" x14ac:dyDescent="0.35">
      <c r="L3413" s="91"/>
      <c r="M3413"/>
    </row>
    <row r="3414" spans="12:13" x14ac:dyDescent="0.35">
      <c r="L3414" s="91"/>
      <c r="M3414"/>
    </row>
    <row r="3415" spans="12:13" x14ac:dyDescent="0.35">
      <c r="L3415" s="91"/>
      <c r="M3415"/>
    </row>
    <row r="3416" spans="12:13" x14ac:dyDescent="0.35">
      <c r="L3416" s="91"/>
      <c r="M3416"/>
    </row>
    <row r="3417" spans="12:13" x14ac:dyDescent="0.35">
      <c r="L3417" s="91"/>
      <c r="M3417"/>
    </row>
    <row r="3418" spans="12:13" x14ac:dyDescent="0.35">
      <c r="L3418" s="91"/>
      <c r="M3418"/>
    </row>
    <row r="3419" spans="12:13" x14ac:dyDescent="0.35">
      <c r="L3419" s="91"/>
      <c r="M3419"/>
    </row>
    <row r="3420" spans="12:13" x14ac:dyDescent="0.35">
      <c r="L3420" s="91"/>
      <c r="M3420"/>
    </row>
    <row r="3421" spans="12:13" x14ac:dyDescent="0.35">
      <c r="L3421" s="91"/>
      <c r="M3421"/>
    </row>
    <row r="3422" spans="12:13" x14ac:dyDescent="0.35">
      <c r="L3422" s="91"/>
      <c r="M3422"/>
    </row>
    <row r="3423" spans="12:13" x14ac:dyDescent="0.35">
      <c r="L3423" s="91"/>
      <c r="M3423"/>
    </row>
    <row r="3424" spans="12:13" x14ac:dyDescent="0.35">
      <c r="L3424" s="91"/>
      <c r="M3424"/>
    </row>
    <row r="3425" spans="12:13" x14ac:dyDescent="0.35">
      <c r="L3425" s="91"/>
      <c r="M3425"/>
    </row>
    <row r="3426" spans="12:13" x14ac:dyDescent="0.35">
      <c r="L3426" s="91"/>
      <c r="M3426"/>
    </row>
    <row r="3427" spans="12:13" x14ac:dyDescent="0.35">
      <c r="L3427" s="91"/>
      <c r="M3427"/>
    </row>
    <row r="3428" spans="12:13" x14ac:dyDescent="0.35">
      <c r="L3428" s="91"/>
      <c r="M3428"/>
    </row>
    <row r="3429" spans="12:13" x14ac:dyDescent="0.35">
      <c r="L3429" s="91"/>
      <c r="M3429"/>
    </row>
    <row r="3430" spans="12:13" x14ac:dyDescent="0.35">
      <c r="L3430" s="91"/>
      <c r="M3430"/>
    </row>
    <row r="3431" spans="12:13" x14ac:dyDescent="0.35">
      <c r="L3431" s="91"/>
      <c r="M3431"/>
    </row>
    <row r="3432" spans="12:13" x14ac:dyDescent="0.35">
      <c r="L3432" s="91"/>
      <c r="M3432"/>
    </row>
    <row r="3433" spans="12:13" x14ac:dyDescent="0.35">
      <c r="L3433" s="91"/>
      <c r="M3433"/>
    </row>
    <row r="3434" spans="12:13" x14ac:dyDescent="0.35">
      <c r="L3434" s="91"/>
      <c r="M3434"/>
    </row>
    <row r="3435" spans="12:13" x14ac:dyDescent="0.35">
      <c r="L3435" s="91"/>
      <c r="M3435"/>
    </row>
    <row r="3436" spans="12:13" x14ac:dyDescent="0.35">
      <c r="L3436" s="91"/>
      <c r="M3436"/>
    </row>
    <row r="3437" spans="12:13" x14ac:dyDescent="0.35">
      <c r="L3437" s="91"/>
      <c r="M3437"/>
    </row>
    <row r="3438" spans="12:13" x14ac:dyDescent="0.35">
      <c r="L3438" s="91"/>
      <c r="M3438"/>
    </row>
    <row r="3439" spans="12:13" x14ac:dyDescent="0.35">
      <c r="L3439" s="91"/>
      <c r="M3439"/>
    </row>
    <row r="3440" spans="12:13" x14ac:dyDescent="0.35">
      <c r="L3440" s="91"/>
      <c r="M3440"/>
    </row>
    <row r="3441" spans="12:13" x14ac:dyDescent="0.35">
      <c r="L3441" s="91"/>
      <c r="M3441"/>
    </row>
    <row r="3442" spans="12:13" x14ac:dyDescent="0.35">
      <c r="L3442" s="91"/>
      <c r="M3442"/>
    </row>
    <row r="3443" spans="12:13" x14ac:dyDescent="0.35">
      <c r="L3443" s="91"/>
      <c r="M3443"/>
    </row>
    <row r="3444" spans="12:13" x14ac:dyDescent="0.35">
      <c r="L3444" s="91"/>
      <c r="M3444"/>
    </row>
    <row r="3445" spans="12:13" x14ac:dyDescent="0.35">
      <c r="L3445" s="91"/>
      <c r="M3445"/>
    </row>
    <row r="3446" spans="12:13" x14ac:dyDescent="0.35">
      <c r="L3446" s="91"/>
      <c r="M3446"/>
    </row>
    <row r="3447" spans="12:13" x14ac:dyDescent="0.35">
      <c r="L3447" s="91"/>
      <c r="M3447"/>
    </row>
    <row r="3448" spans="12:13" x14ac:dyDescent="0.35">
      <c r="L3448" s="91"/>
      <c r="M3448"/>
    </row>
    <row r="3449" spans="12:13" x14ac:dyDescent="0.35">
      <c r="L3449" s="91"/>
      <c r="M3449"/>
    </row>
    <row r="3450" spans="12:13" x14ac:dyDescent="0.35">
      <c r="L3450" s="91"/>
      <c r="M3450"/>
    </row>
    <row r="3451" spans="12:13" x14ac:dyDescent="0.35">
      <c r="L3451" s="91"/>
      <c r="M3451"/>
    </row>
    <row r="3452" spans="12:13" x14ac:dyDescent="0.35">
      <c r="L3452" s="91"/>
      <c r="M3452"/>
    </row>
    <row r="3453" spans="12:13" x14ac:dyDescent="0.35">
      <c r="L3453" s="91"/>
      <c r="M3453"/>
    </row>
    <row r="3454" spans="12:13" x14ac:dyDescent="0.35">
      <c r="L3454" s="91"/>
      <c r="M3454"/>
    </row>
    <row r="3455" spans="12:13" x14ac:dyDescent="0.35">
      <c r="L3455" s="91"/>
      <c r="M3455"/>
    </row>
    <row r="3456" spans="12:13" x14ac:dyDescent="0.35">
      <c r="L3456" s="91"/>
      <c r="M3456"/>
    </row>
    <row r="3457" spans="12:13" x14ac:dyDescent="0.35">
      <c r="L3457" s="91"/>
      <c r="M3457"/>
    </row>
    <row r="3458" spans="12:13" x14ac:dyDescent="0.35">
      <c r="L3458" s="91"/>
      <c r="M3458"/>
    </row>
    <row r="3459" spans="12:13" x14ac:dyDescent="0.35">
      <c r="L3459" s="91"/>
      <c r="M3459"/>
    </row>
    <row r="3460" spans="12:13" x14ac:dyDescent="0.35">
      <c r="L3460" s="91"/>
      <c r="M3460"/>
    </row>
    <row r="3461" spans="12:13" x14ac:dyDescent="0.35">
      <c r="L3461" s="91"/>
      <c r="M3461"/>
    </row>
    <row r="3462" spans="12:13" x14ac:dyDescent="0.35">
      <c r="L3462" s="91"/>
      <c r="M3462"/>
    </row>
    <row r="3463" spans="12:13" x14ac:dyDescent="0.35">
      <c r="L3463" s="91"/>
      <c r="M3463"/>
    </row>
    <row r="3464" spans="12:13" x14ac:dyDescent="0.35">
      <c r="L3464" s="91"/>
      <c r="M3464"/>
    </row>
    <row r="3465" spans="12:13" x14ac:dyDescent="0.35">
      <c r="L3465" s="91"/>
      <c r="M3465"/>
    </row>
    <row r="3466" spans="12:13" x14ac:dyDescent="0.35">
      <c r="L3466" s="91"/>
      <c r="M3466"/>
    </row>
    <row r="3467" spans="12:13" x14ac:dyDescent="0.35">
      <c r="L3467" s="91"/>
      <c r="M3467"/>
    </row>
    <row r="3468" spans="12:13" x14ac:dyDescent="0.35">
      <c r="L3468" s="91"/>
      <c r="M3468"/>
    </row>
    <row r="3469" spans="12:13" x14ac:dyDescent="0.35">
      <c r="L3469" s="91"/>
      <c r="M3469"/>
    </row>
    <row r="3470" spans="12:13" x14ac:dyDescent="0.35">
      <c r="L3470" s="91"/>
      <c r="M3470"/>
    </row>
    <row r="3471" spans="12:13" x14ac:dyDescent="0.35">
      <c r="L3471" s="91"/>
      <c r="M3471"/>
    </row>
    <row r="3472" spans="12:13" x14ac:dyDescent="0.35">
      <c r="L3472" s="91"/>
      <c r="M3472"/>
    </row>
    <row r="3473" spans="12:13" x14ac:dyDescent="0.35">
      <c r="L3473" s="91"/>
      <c r="M3473"/>
    </row>
    <row r="3474" spans="12:13" x14ac:dyDescent="0.35">
      <c r="L3474" s="91"/>
      <c r="M3474"/>
    </row>
    <row r="3475" spans="12:13" x14ac:dyDescent="0.35">
      <c r="L3475" s="91"/>
      <c r="M3475"/>
    </row>
    <row r="3476" spans="12:13" x14ac:dyDescent="0.35">
      <c r="L3476" s="91"/>
      <c r="M3476"/>
    </row>
    <row r="3477" spans="12:13" x14ac:dyDescent="0.35">
      <c r="L3477" s="91"/>
      <c r="M3477"/>
    </row>
    <row r="3478" spans="12:13" x14ac:dyDescent="0.35">
      <c r="L3478" s="91"/>
      <c r="M3478"/>
    </row>
    <row r="3479" spans="12:13" x14ac:dyDescent="0.35">
      <c r="L3479" s="91"/>
      <c r="M3479"/>
    </row>
    <row r="3480" spans="12:13" x14ac:dyDescent="0.35">
      <c r="L3480" s="91"/>
      <c r="M3480"/>
    </row>
    <row r="3481" spans="12:13" x14ac:dyDescent="0.35">
      <c r="L3481" s="91"/>
      <c r="M3481"/>
    </row>
    <row r="3482" spans="12:13" x14ac:dyDescent="0.35">
      <c r="L3482" s="91"/>
      <c r="M3482"/>
    </row>
    <row r="3483" spans="12:13" x14ac:dyDescent="0.35">
      <c r="L3483" s="91"/>
      <c r="M3483"/>
    </row>
    <row r="3484" spans="12:13" x14ac:dyDescent="0.35">
      <c r="L3484" s="91"/>
      <c r="M3484"/>
    </row>
    <row r="3485" spans="12:13" x14ac:dyDescent="0.35">
      <c r="L3485" s="91"/>
      <c r="M3485"/>
    </row>
    <row r="3486" spans="12:13" x14ac:dyDescent="0.35">
      <c r="L3486" s="91"/>
      <c r="M3486"/>
    </row>
    <row r="3487" spans="12:13" x14ac:dyDescent="0.35">
      <c r="L3487" s="91"/>
      <c r="M3487"/>
    </row>
    <row r="3488" spans="12:13" x14ac:dyDescent="0.35">
      <c r="L3488" s="91"/>
      <c r="M3488"/>
    </row>
    <row r="3489" spans="12:13" x14ac:dyDescent="0.35">
      <c r="L3489" s="91"/>
      <c r="M3489"/>
    </row>
    <row r="3490" spans="12:13" x14ac:dyDescent="0.35">
      <c r="L3490" s="91"/>
      <c r="M3490"/>
    </row>
    <row r="3491" spans="12:13" x14ac:dyDescent="0.35">
      <c r="L3491" s="91"/>
      <c r="M3491"/>
    </row>
    <row r="3492" spans="12:13" x14ac:dyDescent="0.35">
      <c r="L3492" s="91"/>
      <c r="M3492"/>
    </row>
    <row r="3493" spans="12:13" x14ac:dyDescent="0.35">
      <c r="L3493" s="91"/>
      <c r="M3493"/>
    </row>
    <row r="3494" spans="12:13" x14ac:dyDescent="0.35">
      <c r="L3494" s="91"/>
      <c r="M3494"/>
    </row>
    <row r="3495" spans="12:13" x14ac:dyDescent="0.35">
      <c r="L3495" s="91"/>
      <c r="M3495"/>
    </row>
    <row r="3496" spans="12:13" x14ac:dyDescent="0.35">
      <c r="L3496" s="91"/>
      <c r="M3496"/>
    </row>
    <row r="3497" spans="12:13" x14ac:dyDescent="0.35">
      <c r="L3497" s="91"/>
      <c r="M3497"/>
    </row>
    <row r="3498" spans="12:13" x14ac:dyDescent="0.35">
      <c r="L3498" s="91"/>
      <c r="M3498"/>
    </row>
    <row r="3499" spans="12:13" x14ac:dyDescent="0.35">
      <c r="L3499" s="91"/>
      <c r="M3499"/>
    </row>
    <row r="3500" spans="12:13" x14ac:dyDescent="0.35">
      <c r="L3500" s="91"/>
      <c r="M3500"/>
    </row>
    <row r="3501" spans="12:13" x14ac:dyDescent="0.35">
      <c r="L3501" s="91"/>
      <c r="M3501"/>
    </row>
    <row r="3502" spans="12:13" x14ac:dyDescent="0.35">
      <c r="L3502" s="91"/>
      <c r="M3502"/>
    </row>
    <row r="3503" spans="12:13" x14ac:dyDescent="0.35">
      <c r="L3503" s="91"/>
      <c r="M3503"/>
    </row>
    <row r="3504" spans="12:13" x14ac:dyDescent="0.35">
      <c r="L3504" s="91"/>
      <c r="M3504"/>
    </row>
    <row r="3505" spans="12:13" x14ac:dyDescent="0.35">
      <c r="L3505" s="91"/>
      <c r="M3505"/>
    </row>
    <row r="3506" spans="12:13" x14ac:dyDescent="0.35">
      <c r="L3506" s="91"/>
      <c r="M3506"/>
    </row>
    <row r="3507" spans="12:13" x14ac:dyDescent="0.35">
      <c r="L3507" s="91"/>
      <c r="M3507"/>
    </row>
    <row r="3508" spans="12:13" x14ac:dyDescent="0.35">
      <c r="L3508" s="91"/>
      <c r="M3508"/>
    </row>
    <row r="3509" spans="12:13" x14ac:dyDescent="0.35">
      <c r="L3509" s="91"/>
      <c r="M3509"/>
    </row>
    <row r="3510" spans="12:13" x14ac:dyDescent="0.35">
      <c r="L3510" s="91"/>
      <c r="M3510"/>
    </row>
    <row r="3511" spans="12:13" x14ac:dyDescent="0.35">
      <c r="L3511" s="91"/>
      <c r="M3511"/>
    </row>
    <row r="3512" spans="12:13" x14ac:dyDescent="0.35">
      <c r="L3512" s="91"/>
      <c r="M3512"/>
    </row>
    <row r="3513" spans="12:13" x14ac:dyDescent="0.35">
      <c r="L3513" s="91"/>
      <c r="M3513"/>
    </row>
    <row r="3514" spans="12:13" x14ac:dyDescent="0.35">
      <c r="L3514" s="91"/>
      <c r="M3514"/>
    </row>
    <row r="3515" spans="12:13" x14ac:dyDescent="0.35">
      <c r="L3515" s="91"/>
      <c r="M3515"/>
    </row>
    <row r="3516" spans="12:13" x14ac:dyDescent="0.35">
      <c r="L3516" s="91"/>
      <c r="M3516"/>
    </row>
    <row r="3517" spans="12:13" x14ac:dyDescent="0.35">
      <c r="L3517" s="91"/>
      <c r="M3517"/>
    </row>
    <row r="3518" spans="12:13" x14ac:dyDescent="0.35">
      <c r="L3518" s="91"/>
      <c r="M3518"/>
    </row>
    <row r="3519" spans="12:13" x14ac:dyDescent="0.35">
      <c r="L3519" s="91"/>
      <c r="M3519"/>
    </row>
    <row r="3520" spans="12:13" x14ac:dyDescent="0.35">
      <c r="L3520" s="91"/>
      <c r="M3520"/>
    </row>
    <row r="3521" spans="12:13" x14ac:dyDescent="0.35">
      <c r="L3521" s="91"/>
      <c r="M3521"/>
    </row>
    <row r="3522" spans="12:13" x14ac:dyDescent="0.35">
      <c r="L3522" s="91"/>
      <c r="M3522"/>
    </row>
    <row r="3523" spans="12:13" x14ac:dyDescent="0.35">
      <c r="L3523" s="91"/>
      <c r="M3523"/>
    </row>
    <row r="3524" spans="12:13" x14ac:dyDescent="0.35">
      <c r="L3524" s="91"/>
      <c r="M3524"/>
    </row>
    <row r="3525" spans="12:13" x14ac:dyDescent="0.35">
      <c r="L3525" s="91"/>
      <c r="M3525"/>
    </row>
    <row r="3526" spans="12:13" x14ac:dyDescent="0.35">
      <c r="L3526" s="91"/>
      <c r="M3526"/>
    </row>
    <row r="3527" spans="12:13" x14ac:dyDescent="0.35">
      <c r="L3527" s="91"/>
      <c r="M3527"/>
    </row>
    <row r="3528" spans="12:13" x14ac:dyDescent="0.35">
      <c r="L3528" s="91"/>
      <c r="M3528"/>
    </row>
    <row r="3529" spans="12:13" x14ac:dyDescent="0.35">
      <c r="L3529" s="91"/>
      <c r="M3529"/>
    </row>
    <row r="3530" spans="12:13" x14ac:dyDescent="0.35">
      <c r="L3530" s="91"/>
      <c r="M3530"/>
    </row>
    <row r="3531" spans="12:13" x14ac:dyDescent="0.35">
      <c r="L3531" s="91"/>
      <c r="M3531"/>
    </row>
    <row r="3532" spans="12:13" x14ac:dyDescent="0.35">
      <c r="L3532" s="91"/>
      <c r="M3532"/>
    </row>
    <row r="3533" spans="12:13" x14ac:dyDescent="0.35">
      <c r="L3533" s="91"/>
      <c r="M3533"/>
    </row>
    <row r="3534" spans="12:13" x14ac:dyDescent="0.35">
      <c r="L3534" s="91"/>
      <c r="M3534"/>
    </row>
    <row r="3535" spans="12:13" x14ac:dyDescent="0.35">
      <c r="L3535" s="91"/>
      <c r="M3535"/>
    </row>
    <row r="3536" spans="12:13" x14ac:dyDescent="0.35">
      <c r="L3536" s="91"/>
      <c r="M3536"/>
    </row>
    <row r="3537" spans="12:13" x14ac:dyDescent="0.35">
      <c r="L3537" s="91"/>
      <c r="M3537"/>
    </row>
    <row r="3538" spans="12:13" x14ac:dyDescent="0.35">
      <c r="L3538" s="91"/>
      <c r="M3538"/>
    </row>
    <row r="3539" spans="12:13" x14ac:dyDescent="0.35">
      <c r="L3539" s="91"/>
      <c r="M3539"/>
    </row>
    <row r="3540" spans="12:13" x14ac:dyDescent="0.35">
      <c r="L3540" s="91"/>
      <c r="M3540"/>
    </row>
    <row r="3541" spans="12:13" x14ac:dyDescent="0.35">
      <c r="L3541" s="91"/>
      <c r="M3541"/>
    </row>
    <row r="3542" spans="12:13" x14ac:dyDescent="0.35">
      <c r="L3542" s="91"/>
      <c r="M3542"/>
    </row>
    <row r="3543" spans="12:13" x14ac:dyDescent="0.35">
      <c r="L3543" s="91"/>
      <c r="M3543"/>
    </row>
    <row r="3544" spans="12:13" x14ac:dyDescent="0.35">
      <c r="L3544" s="91"/>
      <c r="M3544"/>
    </row>
    <row r="3545" spans="12:13" x14ac:dyDescent="0.35">
      <c r="L3545" s="91"/>
      <c r="M3545"/>
    </row>
    <row r="3546" spans="12:13" x14ac:dyDescent="0.35">
      <c r="L3546" s="91"/>
      <c r="M3546"/>
    </row>
    <row r="3547" spans="12:13" x14ac:dyDescent="0.35">
      <c r="L3547" s="91"/>
      <c r="M3547"/>
    </row>
    <row r="3548" spans="12:13" x14ac:dyDescent="0.35">
      <c r="L3548" s="91"/>
      <c r="M3548"/>
    </row>
    <row r="3549" spans="12:13" x14ac:dyDescent="0.35">
      <c r="L3549" s="91"/>
      <c r="M3549"/>
    </row>
    <row r="3550" spans="12:13" x14ac:dyDescent="0.35">
      <c r="L3550" s="91"/>
      <c r="M3550"/>
    </row>
    <row r="3551" spans="12:13" x14ac:dyDescent="0.35">
      <c r="L3551" s="91"/>
      <c r="M3551"/>
    </row>
    <row r="3552" spans="12:13" x14ac:dyDescent="0.35">
      <c r="L3552" s="91"/>
      <c r="M3552"/>
    </row>
    <row r="3553" spans="12:13" x14ac:dyDescent="0.35">
      <c r="L3553" s="91"/>
      <c r="M3553"/>
    </row>
    <row r="3554" spans="12:13" x14ac:dyDescent="0.35">
      <c r="L3554" s="91"/>
      <c r="M3554"/>
    </row>
    <row r="3555" spans="12:13" x14ac:dyDescent="0.35">
      <c r="L3555" s="91"/>
      <c r="M3555"/>
    </row>
    <row r="3556" spans="12:13" x14ac:dyDescent="0.35">
      <c r="L3556" s="91"/>
      <c r="M3556"/>
    </row>
    <row r="3557" spans="12:13" x14ac:dyDescent="0.35">
      <c r="L3557" s="91"/>
      <c r="M3557"/>
    </row>
    <row r="3558" spans="12:13" x14ac:dyDescent="0.35">
      <c r="L3558" s="91"/>
      <c r="M3558"/>
    </row>
    <row r="3559" spans="12:13" x14ac:dyDescent="0.35">
      <c r="L3559" s="91"/>
      <c r="M3559"/>
    </row>
    <row r="3560" spans="12:13" x14ac:dyDescent="0.35">
      <c r="L3560" s="91"/>
      <c r="M3560"/>
    </row>
    <row r="3561" spans="12:13" x14ac:dyDescent="0.35">
      <c r="L3561" s="91"/>
      <c r="M3561"/>
    </row>
    <row r="3562" spans="12:13" x14ac:dyDescent="0.35">
      <c r="L3562" s="91"/>
      <c r="M3562"/>
    </row>
    <row r="3563" spans="12:13" x14ac:dyDescent="0.35">
      <c r="L3563" s="91"/>
      <c r="M3563"/>
    </row>
    <row r="3564" spans="12:13" x14ac:dyDescent="0.35">
      <c r="L3564" s="91"/>
      <c r="M3564"/>
    </row>
    <row r="3565" spans="12:13" x14ac:dyDescent="0.35">
      <c r="L3565" s="91"/>
      <c r="M3565"/>
    </row>
    <row r="3566" spans="12:13" x14ac:dyDescent="0.35">
      <c r="L3566" s="91"/>
      <c r="M3566"/>
    </row>
    <row r="3567" spans="12:13" x14ac:dyDescent="0.35">
      <c r="L3567" s="91"/>
      <c r="M3567"/>
    </row>
    <row r="3568" spans="12:13" x14ac:dyDescent="0.35">
      <c r="L3568" s="91"/>
      <c r="M3568"/>
    </row>
    <row r="3569" spans="12:13" x14ac:dyDescent="0.35">
      <c r="L3569" s="91"/>
      <c r="M3569"/>
    </row>
    <row r="3570" spans="12:13" x14ac:dyDescent="0.35">
      <c r="L3570" s="91"/>
      <c r="M3570"/>
    </row>
    <row r="3571" spans="12:13" x14ac:dyDescent="0.35">
      <c r="L3571" s="91"/>
      <c r="M3571"/>
    </row>
    <row r="3572" spans="12:13" x14ac:dyDescent="0.35">
      <c r="L3572" s="91"/>
      <c r="M3572"/>
    </row>
    <row r="3573" spans="12:13" x14ac:dyDescent="0.35">
      <c r="L3573" s="91"/>
      <c r="M3573"/>
    </row>
    <row r="3574" spans="12:13" x14ac:dyDescent="0.35">
      <c r="L3574" s="91"/>
      <c r="M3574"/>
    </row>
    <row r="3575" spans="12:13" x14ac:dyDescent="0.35">
      <c r="L3575" s="91"/>
      <c r="M3575"/>
    </row>
    <row r="3576" spans="12:13" x14ac:dyDescent="0.35">
      <c r="L3576" s="91"/>
      <c r="M3576"/>
    </row>
    <row r="3577" spans="12:13" x14ac:dyDescent="0.35">
      <c r="L3577" s="91"/>
      <c r="M3577"/>
    </row>
    <row r="3578" spans="12:13" x14ac:dyDescent="0.35">
      <c r="L3578" s="91"/>
      <c r="M3578"/>
    </row>
    <row r="3579" spans="12:13" x14ac:dyDescent="0.35">
      <c r="L3579" s="91"/>
      <c r="M3579"/>
    </row>
    <row r="3580" spans="12:13" x14ac:dyDescent="0.35">
      <c r="L3580" s="91"/>
      <c r="M3580"/>
    </row>
    <row r="3581" spans="12:13" x14ac:dyDescent="0.35">
      <c r="L3581" s="91"/>
      <c r="M3581"/>
    </row>
    <row r="3582" spans="12:13" x14ac:dyDescent="0.35">
      <c r="L3582" s="91"/>
      <c r="M3582"/>
    </row>
    <row r="3583" spans="12:13" x14ac:dyDescent="0.35">
      <c r="L3583" s="91"/>
      <c r="M3583"/>
    </row>
    <row r="3584" spans="12:13" x14ac:dyDescent="0.35">
      <c r="L3584" s="91"/>
      <c r="M3584"/>
    </row>
    <row r="3585" spans="12:13" x14ac:dyDescent="0.35">
      <c r="L3585" s="91"/>
      <c r="M3585"/>
    </row>
    <row r="3586" spans="12:13" x14ac:dyDescent="0.35">
      <c r="L3586" s="91"/>
      <c r="M3586"/>
    </row>
    <row r="3587" spans="12:13" x14ac:dyDescent="0.35">
      <c r="L3587" s="91"/>
      <c r="M3587"/>
    </row>
    <row r="3588" spans="12:13" x14ac:dyDescent="0.35">
      <c r="L3588" s="91"/>
      <c r="M3588"/>
    </row>
    <row r="3589" spans="12:13" x14ac:dyDescent="0.35">
      <c r="L3589" s="91"/>
      <c r="M3589"/>
    </row>
    <row r="3590" spans="12:13" x14ac:dyDescent="0.35">
      <c r="L3590" s="91"/>
      <c r="M3590"/>
    </row>
    <row r="3591" spans="12:13" x14ac:dyDescent="0.35">
      <c r="L3591" s="91"/>
      <c r="M3591"/>
    </row>
    <row r="3592" spans="12:13" x14ac:dyDescent="0.35">
      <c r="L3592" s="91"/>
      <c r="M3592"/>
    </row>
    <row r="3593" spans="12:13" x14ac:dyDescent="0.35">
      <c r="L3593" s="91"/>
      <c r="M3593"/>
    </row>
    <row r="3594" spans="12:13" x14ac:dyDescent="0.35">
      <c r="L3594" s="91"/>
      <c r="M3594"/>
    </row>
    <row r="3595" spans="12:13" x14ac:dyDescent="0.35">
      <c r="L3595" s="91"/>
      <c r="M3595"/>
    </row>
    <row r="3596" spans="12:13" x14ac:dyDescent="0.35">
      <c r="L3596" s="91"/>
      <c r="M3596"/>
    </row>
    <row r="3597" spans="12:13" x14ac:dyDescent="0.35">
      <c r="L3597" s="91"/>
      <c r="M3597"/>
    </row>
    <row r="3598" spans="12:13" x14ac:dyDescent="0.35">
      <c r="L3598" s="91"/>
      <c r="M3598"/>
    </row>
    <row r="3599" spans="12:13" x14ac:dyDescent="0.35">
      <c r="L3599" s="91"/>
      <c r="M3599"/>
    </row>
    <row r="3600" spans="12:13" x14ac:dyDescent="0.35">
      <c r="L3600" s="91"/>
      <c r="M3600"/>
    </row>
    <row r="3601" spans="12:13" x14ac:dyDescent="0.35">
      <c r="L3601" s="91"/>
      <c r="M3601"/>
    </row>
    <row r="3602" spans="12:13" x14ac:dyDescent="0.35">
      <c r="L3602" s="91"/>
      <c r="M3602"/>
    </row>
    <row r="3603" spans="12:13" x14ac:dyDescent="0.35">
      <c r="L3603" s="91"/>
      <c r="M3603"/>
    </row>
    <row r="3604" spans="12:13" x14ac:dyDescent="0.35">
      <c r="L3604" s="91"/>
      <c r="M3604"/>
    </row>
    <row r="3605" spans="12:13" x14ac:dyDescent="0.35">
      <c r="L3605" s="91"/>
      <c r="M3605"/>
    </row>
    <row r="3606" spans="12:13" x14ac:dyDescent="0.35">
      <c r="L3606" s="91"/>
      <c r="M3606"/>
    </row>
    <row r="3607" spans="12:13" x14ac:dyDescent="0.35">
      <c r="L3607" s="91"/>
      <c r="M3607"/>
    </row>
    <row r="3608" spans="12:13" x14ac:dyDescent="0.35">
      <c r="L3608" s="91"/>
      <c r="M3608"/>
    </row>
    <row r="3609" spans="12:13" x14ac:dyDescent="0.35">
      <c r="L3609" s="91"/>
      <c r="M3609"/>
    </row>
    <row r="3610" spans="12:13" x14ac:dyDescent="0.35">
      <c r="L3610" s="91"/>
      <c r="M3610"/>
    </row>
    <row r="3611" spans="12:13" x14ac:dyDescent="0.35">
      <c r="L3611" s="91"/>
      <c r="M3611"/>
    </row>
    <row r="3612" spans="12:13" x14ac:dyDescent="0.35">
      <c r="L3612" s="91"/>
      <c r="M3612"/>
    </row>
    <row r="3613" spans="12:13" x14ac:dyDescent="0.35">
      <c r="L3613" s="91"/>
      <c r="M3613"/>
    </row>
    <row r="3614" spans="12:13" x14ac:dyDescent="0.35">
      <c r="L3614" s="91"/>
      <c r="M3614"/>
    </row>
    <row r="3615" spans="12:13" x14ac:dyDescent="0.35">
      <c r="L3615" s="91"/>
      <c r="M3615"/>
    </row>
    <row r="3616" spans="12:13" x14ac:dyDescent="0.35">
      <c r="L3616" s="91"/>
      <c r="M3616"/>
    </row>
    <row r="3617" spans="12:13" x14ac:dyDescent="0.35">
      <c r="L3617" s="91"/>
      <c r="M3617"/>
    </row>
    <row r="3618" spans="12:13" x14ac:dyDescent="0.35">
      <c r="L3618" s="91"/>
      <c r="M3618"/>
    </row>
    <row r="3619" spans="12:13" x14ac:dyDescent="0.35">
      <c r="L3619" s="91"/>
      <c r="M3619"/>
    </row>
    <row r="3620" spans="12:13" x14ac:dyDescent="0.35">
      <c r="L3620" s="91"/>
      <c r="M3620"/>
    </row>
    <row r="3621" spans="12:13" x14ac:dyDescent="0.35">
      <c r="L3621" s="91"/>
      <c r="M3621"/>
    </row>
    <row r="3622" spans="12:13" x14ac:dyDescent="0.35">
      <c r="L3622" s="91"/>
      <c r="M3622"/>
    </row>
    <row r="3623" spans="12:13" x14ac:dyDescent="0.35">
      <c r="L3623" s="91"/>
      <c r="M3623"/>
    </row>
    <row r="3624" spans="12:13" x14ac:dyDescent="0.35">
      <c r="L3624" s="91"/>
      <c r="M3624"/>
    </row>
    <row r="3625" spans="12:13" x14ac:dyDescent="0.35">
      <c r="L3625" s="91"/>
      <c r="M3625"/>
    </row>
    <row r="3626" spans="12:13" x14ac:dyDescent="0.35">
      <c r="L3626" s="91"/>
      <c r="M3626"/>
    </row>
    <row r="3627" spans="12:13" x14ac:dyDescent="0.35">
      <c r="L3627" s="91"/>
      <c r="M3627"/>
    </row>
    <row r="3628" spans="12:13" x14ac:dyDescent="0.35">
      <c r="L3628" s="91"/>
      <c r="M3628"/>
    </row>
    <row r="3629" spans="12:13" x14ac:dyDescent="0.35">
      <c r="L3629" s="91"/>
      <c r="M3629"/>
    </row>
    <row r="3630" spans="12:13" x14ac:dyDescent="0.35">
      <c r="L3630" s="91"/>
      <c r="M3630"/>
    </row>
    <row r="3631" spans="12:13" x14ac:dyDescent="0.35">
      <c r="L3631" s="91"/>
      <c r="M3631"/>
    </row>
    <row r="3632" spans="12:13" x14ac:dyDescent="0.35">
      <c r="L3632" s="91"/>
      <c r="M3632"/>
    </row>
    <row r="3633" spans="12:13" x14ac:dyDescent="0.35">
      <c r="L3633" s="91"/>
      <c r="M3633"/>
    </row>
    <row r="3634" spans="12:13" x14ac:dyDescent="0.35">
      <c r="L3634" s="91"/>
      <c r="M3634"/>
    </row>
    <row r="3635" spans="12:13" x14ac:dyDescent="0.35">
      <c r="L3635" s="91"/>
      <c r="M3635"/>
    </row>
    <row r="3636" spans="12:13" x14ac:dyDescent="0.35">
      <c r="L3636" s="91"/>
      <c r="M3636"/>
    </row>
    <row r="3637" spans="12:13" x14ac:dyDescent="0.35">
      <c r="L3637" s="91"/>
      <c r="M3637"/>
    </row>
    <row r="3638" spans="12:13" x14ac:dyDescent="0.35">
      <c r="L3638" s="91"/>
      <c r="M3638"/>
    </row>
    <row r="3639" spans="12:13" x14ac:dyDescent="0.35">
      <c r="L3639" s="91"/>
      <c r="M3639"/>
    </row>
    <row r="3640" spans="12:13" x14ac:dyDescent="0.35">
      <c r="L3640" s="91"/>
      <c r="M3640"/>
    </row>
    <row r="3641" spans="12:13" x14ac:dyDescent="0.35">
      <c r="L3641" s="91"/>
      <c r="M3641"/>
    </row>
    <row r="3642" spans="12:13" x14ac:dyDescent="0.35">
      <c r="L3642" s="91"/>
      <c r="M3642"/>
    </row>
    <row r="3643" spans="12:13" x14ac:dyDescent="0.35">
      <c r="L3643" s="91"/>
      <c r="M3643"/>
    </row>
    <row r="3644" spans="12:13" x14ac:dyDescent="0.35">
      <c r="L3644" s="91"/>
      <c r="M3644"/>
    </row>
    <row r="3645" spans="12:13" x14ac:dyDescent="0.35">
      <c r="L3645" s="91"/>
      <c r="M3645"/>
    </row>
    <row r="3646" spans="12:13" x14ac:dyDescent="0.35">
      <c r="L3646" s="91"/>
      <c r="M3646"/>
    </row>
    <row r="3647" spans="12:13" x14ac:dyDescent="0.35">
      <c r="L3647" s="91"/>
      <c r="M3647"/>
    </row>
    <row r="3648" spans="12:13" x14ac:dyDescent="0.35">
      <c r="L3648" s="91"/>
      <c r="M3648"/>
    </row>
    <row r="3649" spans="12:13" x14ac:dyDescent="0.35">
      <c r="L3649" s="91"/>
      <c r="M3649"/>
    </row>
    <row r="3650" spans="12:13" x14ac:dyDescent="0.35">
      <c r="L3650" s="91"/>
      <c r="M3650"/>
    </row>
    <row r="3651" spans="12:13" x14ac:dyDescent="0.35">
      <c r="L3651" s="91"/>
      <c r="M3651"/>
    </row>
    <row r="3652" spans="12:13" x14ac:dyDescent="0.35">
      <c r="L3652" s="91"/>
      <c r="M3652"/>
    </row>
    <row r="3653" spans="12:13" x14ac:dyDescent="0.35">
      <c r="L3653" s="91"/>
      <c r="M3653"/>
    </row>
    <row r="3654" spans="12:13" x14ac:dyDescent="0.35">
      <c r="L3654" s="91"/>
      <c r="M3654"/>
    </row>
    <row r="3655" spans="12:13" x14ac:dyDescent="0.35">
      <c r="L3655" s="91"/>
      <c r="M3655"/>
    </row>
    <row r="3656" spans="12:13" x14ac:dyDescent="0.35">
      <c r="L3656" s="91"/>
      <c r="M3656"/>
    </row>
    <row r="3657" spans="12:13" x14ac:dyDescent="0.35">
      <c r="L3657" s="91"/>
      <c r="M3657"/>
    </row>
    <row r="3658" spans="12:13" x14ac:dyDescent="0.35">
      <c r="L3658" s="91"/>
      <c r="M3658"/>
    </row>
    <row r="3659" spans="12:13" x14ac:dyDescent="0.35">
      <c r="L3659" s="91"/>
      <c r="M3659"/>
    </row>
    <row r="3660" spans="12:13" x14ac:dyDescent="0.35">
      <c r="L3660" s="91"/>
      <c r="M3660"/>
    </row>
    <row r="3661" spans="12:13" x14ac:dyDescent="0.35">
      <c r="L3661" s="91"/>
      <c r="M3661"/>
    </row>
    <row r="3662" spans="12:13" x14ac:dyDescent="0.35">
      <c r="L3662" s="91"/>
      <c r="M3662"/>
    </row>
    <row r="3663" spans="12:13" x14ac:dyDescent="0.35">
      <c r="L3663" s="91"/>
      <c r="M3663"/>
    </row>
    <row r="3664" spans="12:13" x14ac:dyDescent="0.35">
      <c r="L3664" s="91"/>
      <c r="M3664"/>
    </row>
    <row r="3665" spans="12:13" x14ac:dyDescent="0.35">
      <c r="L3665" s="91"/>
      <c r="M3665"/>
    </row>
    <row r="3666" spans="12:13" x14ac:dyDescent="0.35">
      <c r="L3666" s="91"/>
      <c r="M3666"/>
    </row>
    <row r="3667" spans="12:13" x14ac:dyDescent="0.35">
      <c r="L3667" s="91"/>
      <c r="M3667"/>
    </row>
    <row r="3668" spans="12:13" x14ac:dyDescent="0.35">
      <c r="L3668" s="91"/>
      <c r="M3668"/>
    </row>
    <row r="3669" spans="12:13" x14ac:dyDescent="0.35">
      <c r="L3669" s="91"/>
      <c r="M3669"/>
    </row>
    <row r="3670" spans="12:13" x14ac:dyDescent="0.35">
      <c r="L3670" s="91"/>
      <c r="M3670"/>
    </row>
    <row r="3671" spans="12:13" x14ac:dyDescent="0.35">
      <c r="L3671" s="91"/>
      <c r="M3671"/>
    </row>
    <row r="3672" spans="12:13" x14ac:dyDescent="0.35">
      <c r="L3672" s="91"/>
      <c r="M3672"/>
    </row>
    <row r="3673" spans="12:13" x14ac:dyDescent="0.35">
      <c r="L3673" s="91"/>
      <c r="M3673"/>
    </row>
    <row r="3674" spans="12:13" x14ac:dyDescent="0.35">
      <c r="L3674" s="91"/>
      <c r="M3674"/>
    </row>
    <row r="3675" spans="12:13" x14ac:dyDescent="0.35">
      <c r="L3675" s="91"/>
      <c r="M3675"/>
    </row>
    <row r="3676" spans="12:13" x14ac:dyDescent="0.35">
      <c r="L3676" s="91"/>
      <c r="M3676"/>
    </row>
    <row r="3677" spans="12:13" x14ac:dyDescent="0.35">
      <c r="L3677" s="91"/>
      <c r="M3677"/>
    </row>
    <row r="3678" spans="12:13" x14ac:dyDescent="0.35">
      <c r="L3678" s="91"/>
      <c r="M3678"/>
    </row>
    <row r="3679" spans="12:13" x14ac:dyDescent="0.35">
      <c r="L3679" s="91"/>
      <c r="M3679"/>
    </row>
    <row r="3680" spans="12:13" x14ac:dyDescent="0.35">
      <c r="L3680" s="91"/>
      <c r="M3680"/>
    </row>
    <row r="3681" spans="12:13" x14ac:dyDescent="0.35">
      <c r="L3681" s="91"/>
      <c r="M3681"/>
    </row>
    <row r="3682" spans="12:13" x14ac:dyDescent="0.35">
      <c r="L3682" s="91"/>
      <c r="M3682"/>
    </row>
    <row r="3683" spans="12:13" x14ac:dyDescent="0.35">
      <c r="L3683" s="91"/>
      <c r="M3683"/>
    </row>
    <row r="3684" spans="12:13" x14ac:dyDescent="0.35">
      <c r="L3684" s="91"/>
      <c r="M3684"/>
    </row>
    <row r="3685" spans="12:13" x14ac:dyDescent="0.35">
      <c r="L3685" s="91"/>
      <c r="M3685"/>
    </row>
    <row r="3686" spans="12:13" x14ac:dyDescent="0.35">
      <c r="L3686" s="91"/>
      <c r="M3686"/>
    </row>
    <row r="3687" spans="12:13" x14ac:dyDescent="0.35">
      <c r="L3687" s="91"/>
      <c r="M3687"/>
    </row>
    <row r="3688" spans="12:13" x14ac:dyDescent="0.35">
      <c r="L3688" s="91"/>
      <c r="M3688"/>
    </row>
    <row r="3689" spans="12:13" x14ac:dyDescent="0.35">
      <c r="L3689" s="91"/>
      <c r="M3689"/>
    </row>
    <row r="3690" spans="12:13" x14ac:dyDescent="0.35">
      <c r="L3690" s="91"/>
      <c r="M3690"/>
    </row>
    <row r="3691" spans="12:13" x14ac:dyDescent="0.35">
      <c r="L3691" s="91"/>
      <c r="M3691"/>
    </row>
    <row r="3692" spans="12:13" x14ac:dyDescent="0.35">
      <c r="L3692" s="91"/>
      <c r="M3692"/>
    </row>
    <row r="3693" spans="12:13" x14ac:dyDescent="0.35">
      <c r="L3693" s="91"/>
      <c r="M3693"/>
    </row>
    <row r="3694" spans="12:13" x14ac:dyDescent="0.35">
      <c r="L3694" s="91"/>
      <c r="M3694"/>
    </row>
    <row r="3695" spans="12:13" x14ac:dyDescent="0.35">
      <c r="L3695" s="91"/>
      <c r="M3695"/>
    </row>
    <row r="3696" spans="12:13" x14ac:dyDescent="0.35">
      <c r="L3696" s="91"/>
      <c r="M3696"/>
    </row>
    <row r="3697" spans="12:13" x14ac:dyDescent="0.35">
      <c r="L3697" s="91"/>
      <c r="M3697"/>
    </row>
    <row r="3698" spans="12:13" x14ac:dyDescent="0.35">
      <c r="L3698" s="91"/>
      <c r="M3698"/>
    </row>
    <row r="3699" spans="12:13" x14ac:dyDescent="0.35">
      <c r="L3699" s="91"/>
      <c r="M3699"/>
    </row>
    <row r="3700" spans="12:13" x14ac:dyDescent="0.35">
      <c r="L3700" s="91"/>
      <c r="M3700"/>
    </row>
    <row r="3701" spans="12:13" x14ac:dyDescent="0.35">
      <c r="L3701" s="91"/>
      <c r="M3701"/>
    </row>
    <row r="3702" spans="12:13" x14ac:dyDescent="0.35">
      <c r="L3702" s="91"/>
      <c r="M3702"/>
    </row>
    <row r="3703" spans="12:13" x14ac:dyDescent="0.35">
      <c r="L3703" s="91"/>
      <c r="M3703"/>
    </row>
    <row r="3704" spans="12:13" x14ac:dyDescent="0.35">
      <c r="L3704" s="91"/>
      <c r="M3704"/>
    </row>
    <row r="3705" spans="12:13" x14ac:dyDescent="0.35">
      <c r="L3705" s="91"/>
      <c r="M3705"/>
    </row>
    <row r="3706" spans="12:13" x14ac:dyDescent="0.35">
      <c r="L3706" s="91"/>
      <c r="M3706"/>
    </row>
    <row r="3707" spans="12:13" x14ac:dyDescent="0.35">
      <c r="L3707" s="91"/>
      <c r="M3707"/>
    </row>
    <row r="3708" spans="12:13" x14ac:dyDescent="0.35">
      <c r="L3708" s="91"/>
      <c r="M3708"/>
    </row>
    <row r="3709" spans="12:13" x14ac:dyDescent="0.35">
      <c r="L3709" s="91"/>
      <c r="M3709"/>
    </row>
    <row r="3710" spans="12:13" x14ac:dyDescent="0.35">
      <c r="L3710" s="91"/>
      <c r="M3710"/>
    </row>
    <row r="3711" spans="12:13" x14ac:dyDescent="0.35">
      <c r="L3711" s="91"/>
      <c r="M3711"/>
    </row>
    <row r="3712" spans="12:13" x14ac:dyDescent="0.35">
      <c r="L3712" s="91"/>
      <c r="M3712"/>
    </row>
    <row r="3713" spans="12:13" x14ac:dyDescent="0.35">
      <c r="L3713" s="91"/>
      <c r="M3713"/>
    </row>
    <row r="3714" spans="12:13" x14ac:dyDescent="0.35">
      <c r="L3714" s="91"/>
      <c r="M3714"/>
    </row>
    <row r="3715" spans="12:13" x14ac:dyDescent="0.35">
      <c r="L3715" s="91"/>
      <c r="M3715"/>
    </row>
    <row r="3716" spans="12:13" x14ac:dyDescent="0.35">
      <c r="L3716" s="91"/>
      <c r="M3716"/>
    </row>
    <row r="3717" spans="12:13" x14ac:dyDescent="0.35">
      <c r="L3717" s="91"/>
      <c r="M3717"/>
    </row>
    <row r="3718" spans="12:13" x14ac:dyDescent="0.35">
      <c r="L3718" s="91"/>
      <c r="M3718"/>
    </row>
    <row r="3719" spans="12:13" x14ac:dyDescent="0.35">
      <c r="L3719" s="91"/>
      <c r="M3719"/>
    </row>
    <row r="3720" spans="12:13" x14ac:dyDescent="0.35">
      <c r="L3720" s="91"/>
      <c r="M3720"/>
    </row>
    <row r="3721" spans="12:13" x14ac:dyDescent="0.35">
      <c r="L3721" s="91"/>
      <c r="M3721"/>
    </row>
    <row r="3722" spans="12:13" x14ac:dyDescent="0.35">
      <c r="L3722" s="91"/>
      <c r="M3722"/>
    </row>
    <row r="3723" spans="12:13" x14ac:dyDescent="0.35">
      <c r="L3723" s="91"/>
      <c r="M3723"/>
    </row>
    <row r="3724" spans="12:13" x14ac:dyDescent="0.35">
      <c r="L3724" s="91"/>
      <c r="M3724"/>
    </row>
    <row r="3725" spans="12:13" x14ac:dyDescent="0.35">
      <c r="L3725" s="91"/>
      <c r="M3725"/>
    </row>
    <row r="3726" spans="12:13" x14ac:dyDescent="0.35">
      <c r="L3726" s="91"/>
      <c r="M3726"/>
    </row>
    <row r="3727" spans="12:13" x14ac:dyDescent="0.35">
      <c r="L3727" s="91"/>
      <c r="M3727"/>
    </row>
    <row r="3728" spans="12:13" x14ac:dyDescent="0.35">
      <c r="L3728" s="91"/>
      <c r="M3728"/>
    </row>
    <row r="3729" spans="12:13" x14ac:dyDescent="0.35">
      <c r="L3729" s="91"/>
      <c r="M3729"/>
    </row>
    <row r="3730" spans="12:13" x14ac:dyDescent="0.35">
      <c r="L3730" s="91"/>
      <c r="M3730"/>
    </row>
    <row r="3731" spans="12:13" x14ac:dyDescent="0.35">
      <c r="L3731" s="91"/>
      <c r="M3731"/>
    </row>
    <row r="3732" spans="12:13" x14ac:dyDescent="0.35">
      <c r="L3732" s="91"/>
      <c r="M3732"/>
    </row>
    <row r="3733" spans="12:13" x14ac:dyDescent="0.35">
      <c r="L3733" s="91"/>
      <c r="M3733"/>
    </row>
    <row r="3734" spans="12:13" x14ac:dyDescent="0.35">
      <c r="L3734" s="91"/>
      <c r="M3734"/>
    </row>
    <row r="3735" spans="12:13" x14ac:dyDescent="0.35">
      <c r="L3735" s="91"/>
      <c r="M3735"/>
    </row>
    <row r="3736" spans="12:13" x14ac:dyDescent="0.35">
      <c r="L3736" s="91"/>
      <c r="M3736"/>
    </row>
    <row r="3737" spans="12:13" x14ac:dyDescent="0.35">
      <c r="L3737" s="91"/>
      <c r="M3737"/>
    </row>
    <row r="3738" spans="12:13" x14ac:dyDescent="0.35">
      <c r="L3738" s="91"/>
      <c r="M3738"/>
    </row>
    <row r="3739" spans="12:13" x14ac:dyDescent="0.35">
      <c r="L3739" s="91"/>
      <c r="M3739"/>
    </row>
    <row r="3740" spans="12:13" x14ac:dyDescent="0.35">
      <c r="L3740" s="91"/>
      <c r="M3740"/>
    </row>
    <row r="3741" spans="12:13" x14ac:dyDescent="0.35">
      <c r="L3741" s="91"/>
      <c r="M3741"/>
    </row>
    <row r="3742" spans="12:13" x14ac:dyDescent="0.35">
      <c r="L3742" s="91"/>
      <c r="M3742"/>
    </row>
    <row r="3743" spans="12:13" x14ac:dyDescent="0.35">
      <c r="L3743" s="91"/>
      <c r="M3743"/>
    </row>
    <row r="3744" spans="12:13" x14ac:dyDescent="0.35">
      <c r="L3744" s="91"/>
      <c r="M3744"/>
    </row>
    <row r="3745" spans="12:13" x14ac:dyDescent="0.35">
      <c r="L3745" s="91"/>
      <c r="M3745"/>
    </row>
    <row r="3746" spans="12:13" x14ac:dyDescent="0.35">
      <c r="L3746" s="91"/>
      <c r="M3746"/>
    </row>
    <row r="3747" spans="12:13" x14ac:dyDescent="0.35">
      <c r="L3747" s="91"/>
      <c r="M3747"/>
    </row>
    <row r="3748" spans="12:13" x14ac:dyDescent="0.35">
      <c r="L3748" s="91"/>
      <c r="M3748"/>
    </row>
    <row r="3749" spans="12:13" x14ac:dyDescent="0.35">
      <c r="L3749" s="91"/>
      <c r="M3749"/>
    </row>
    <row r="3750" spans="12:13" x14ac:dyDescent="0.35">
      <c r="L3750" s="91"/>
      <c r="M3750"/>
    </row>
    <row r="3751" spans="12:13" x14ac:dyDescent="0.35">
      <c r="L3751" s="91"/>
      <c r="M3751"/>
    </row>
    <row r="3752" spans="12:13" x14ac:dyDescent="0.35">
      <c r="L3752" s="91"/>
      <c r="M3752"/>
    </row>
    <row r="3753" spans="12:13" x14ac:dyDescent="0.35">
      <c r="L3753" s="91"/>
      <c r="M3753"/>
    </row>
    <row r="3754" spans="12:13" x14ac:dyDescent="0.35">
      <c r="L3754" s="91"/>
      <c r="M3754"/>
    </row>
    <row r="3755" spans="12:13" x14ac:dyDescent="0.35">
      <c r="L3755" s="91"/>
      <c r="M3755"/>
    </row>
    <row r="3756" spans="12:13" x14ac:dyDescent="0.35">
      <c r="L3756" s="91"/>
      <c r="M3756"/>
    </row>
    <row r="3757" spans="12:13" x14ac:dyDescent="0.35">
      <c r="L3757" s="91"/>
      <c r="M3757"/>
    </row>
    <row r="3758" spans="12:13" x14ac:dyDescent="0.35">
      <c r="L3758" s="91"/>
      <c r="M3758"/>
    </row>
    <row r="3759" spans="12:13" x14ac:dyDescent="0.35">
      <c r="L3759" s="91"/>
      <c r="M3759"/>
    </row>
    <row r="3760" spans="12:13" x14ac:dyDescent="0.35">
      <c r="L3760" s="91"/>
      <c r="M3760"/>
    </row>
    <row r="3761" spans="12:13" x14ac:dyDescent="0.35">
      <c r="L3761" s="91"/>
      <c r="M3761"/>
    </row>
    <row r="3762" spans="12:13" x14ac:dyDescent="0.35">
      <c r="L3762" s="91"/>
      <c r="M3762"/>
    </row>
    <row r="3763" spans="12:13" x14ac:dyDescent="0.35">
      <c r="L3763" s="91"/>
      <c r="M3763"/>
    </row>
    <row r="3764" spans="12:13" x14ac:dyDescent="0.35">
      <c r="L3764" s="91"/>
      <c r="M3764"/>
    </row>
    <row r="3765" spans="12:13" x14ac:dyDescent="0.35">
      <c r="L3765" s="91"/>
      <c r="M3765"/>
    </row>
    <row r="3766" spans="12:13" x14ac:dyDescent="0.35">
      <c r="L3766" s="91"/>
      <c r="M3766"/>
    </row>
    <row r="3767" spans="12:13" x14ac:dyDescent="0.35">
      <c r="L3767" s="91"/>
      <c r="M3767"/>
    </row>
    <row r="3768" spans="12:13" x14ac:dyDescent="0.35">
      <c r="L3768" s="91"/>
      <c r="M3768"/>
    </row>
    <row r="3769" spans="12:13" x14ac:dyDescent="0.35">
      <c r="L3769" s="91"/>
      <c r="M3769"/>
    </row>
    <row r="3770" spans="12:13" x14ac:dyDescent="0.35">
      <c r="L3770" s="91"/>
      <c r="M3770"/>
    </row>
    <row r="3771" spans="12:13" x14ac:dyDescent="0.35">
      <c r="L3771" s="91"/>
      <c r="M3771"/>
    </row>
    <row r="3772" spans="12:13" x14ac:dyDescent="0.35">
      <c r="L3772" s="91"/>
      <c r="M3772"/>
    </row>
    <row r="3773" spans="12:13" x14ac:dyDescent="0.35">
      <c r="L3773" s="91"/>
      <c r="M3773"/>
    </row>
    <row r="3774" spans="12:13" x14ac:dyDescent="0.35">
      <c r="L3774" s="91"/>
      <c r="M3774"/>
    </row>
    <row r="3775" spans="12:13" x14ac:dyDescent="0.35">
      <c r="L3775" s="91"/>
      <c r="M3775"/>
    </row>
    <row r="3776" spans="12:13" x14ac:dyDescent="0.35">
      <c r="L3776" s="91"/>
      <c r="M3776"/>
    </row>
    <row r="3777" spans="12:13" x14ac:dyDescent="0.35">
      <c r="L3777" s="91"/>
      <c r="M3777"/>
    </row>
    <row r="3778" spans="12:13" x14ac:dyDescent="0.35">
      <c r="L3778" s="91"/>
      <c r="M3778"/>
    </row>
    <row r="3779" spans="12:13" x14ac:dyDescent="0.35">
      <c r="L3779" s="91"/>
      <c r="M3779"/>
    </row>
    <row r="3780" spans="12:13" x14ac:dyDescent="0.35">
      <c r="L3780" s="91"/>
      <c r="M3780"/>
    </row>
    <row r="3781" spans="12:13" x14ac:dyDescent="0.35">
      <c r="L3781" s="91"/>
      <c r="M3781"/>
    </row>
    <row r="3782" spans="12:13" x14ac:dyDescent="0.35">
      <c r="L3782" s="91"/>
      <c r="M3782"/>
    </row>
    <row r="3783" spans="12:13" x14ac:dyDescent="0.35">
      <c r="L3783" s="91"/>
      <c r="M3783"/>
    </row>
    <row r="3784" spans="12:13" x14ac:dyDescent="0.35">
      <c r="L3784" s="91"/>
      <c r="M3784"/>
    </row>
    <row r="3785" spans="12:13" x14ac:dyDescent="0.35">
      <c r="L3785" s="91"/>
      <c r="M3785"/>
    </row>
    <row r="3786" spans="12:13" x14ac:dyDescent="0.35">
      <c r="L3786" s="91"/>
      <c r="M3786"/>
    </row>
    <row r="3787" spans="12:13" x14ac:dyDescent="0.35">
      <c r="L3787" s="91"/>
      <c r="M3787"/>
    </row>
    <row r="3788" spans="12:13" x14ac:dyDescent="0.35">
      <c r="L3788" s="91"/>
      <c r="M3788"/>
    </row>
    <row r="3789" spans="12:13" x14ac:dyDescent="0.35">
      <c r="L3789" s="91"/>
      <c r="M3789"/>
    </row>
    <row r="3790" spans="12:13" x14ac:dyDescent="0.35">
      <c r="L3790" s="91"/>
      <c r="M3790"/>
    </row>
    <row r="3791" spans="12:13" x14ac:dyDescent="0.35">
      <c r="L3791" s="91"/>
      <c r="M3791"/>
    </row>
    <row r="3792" spans="12:13" x14ac:dyDescent="0.35">
      <c r="L3792" s="91"/>
      <c r="M3792"/>
    </row>
    <row r="3793" spans="12:13" x14ac:dyDescent="0.35">
      <c r="L3793" s="91"/>
      <c r="M3793"/>
    </row>
    <row r="3794" spans="12:13" x14ac:dyDescent="0.35">
      <c r="L3794" s="91"/>
      <c r="M3794"/>
    </row>
    <row r="3795" spans="12:13" x14ac:dyDescent="0.35">
      <c r="L3795" s="91"/>
      <c r="M3795"/>
    </row>
    <row r="3796" spans="12:13" x14ac:dyDescent="0.35">
      <c r="L3796" s="91"/>
      <c r="M3796"/>
    </row>
    <row r="3797" spans="12:13" x14ac:dyDescent="0.35">
      <c r="L3797" s="91"/>
      <c r="M3797"/>
    </row>
    <row r="3798" spans="12:13" x14ac:dyDescent="0.35">
      <c r="L3798" s="91"/>
      <c r="M3798"/>
    </row>
    <row r="3799" spans="12:13" x14ac:dyDescent="0.35">
      <c r="L3799" s="91"/>
      <c r="M3799"/>
    </row>
    <row r="3800" spans="12:13" x14ac:dyDescent="0.35">
      <c r="L3800" s="91"/>
      <c r="M3800"/>
    </row>
    <row r="3801" spans="12:13" x14ac:dyDescent="0.35">
      <c r="L3801" s="91"/>
      <c r="M3801"/>
    </row>
    <row r="3802" spans="12:13" x14ac:dyDescent="0.35">
      <c r="L3802" s="91"/>
      <c r="M3802"/>
    </row>
    <row r="3803" spans="12:13" x14ac:dyDescent="0.35">
      <c r="L3803" s="91"/>
      <c r="M3803"/>
    </row>
    <row r="3804" spans="12:13" x14ac:dyDescent="0.35">
      <c r="L3804" s="91"/>
      <c r="M3804"/>
    </row>
    <row r="3805" spans="12:13" x14ac:dyDescent="0.35">
      <c r="L3805" s="91"/>
      <c r="M3805"/>
    </row>
    <row r="3806" spans="12:13" x14ac:dyDescent="0.35">
      <c r="L3806" s="91"/>
      <c r="M3806"/>
    </row>
    <row r="3807" spans="12:13" x14ac:dyDescent="0.35">
      <c r="L3807" s="91"/>
      <c r="M3807"/>
    </row>
    <row r="3808" spans="12:13" x14ac:dyDescent="0.35">
      <c r="L3808" s="91"/>
      <c r="M3808"/>
    </row>
    <row r="3809" spans="12:13" x14ac:dyDescent="0.35">
      <c r="L3809" s="91"/>
      <c r="M3809"/>
    </row>
    <row r="3810" spans="12:13" x14ac:dyDescent="0.35">
      <c r="L3810" s="91"/>
      <c r="M3810"/>
    </row>
    <row r="3811" spans="12:13" x14ac:dyDescent="0.35">
      <c r="L3811" s="91"/>
      <c r="M3811"/>
    </row>
    <row r="3812" spans="12:13" x14ac:dyDescent="0.35">
      <c r="L3812" s="91"/>
      <c r="M3812"/>
    </row>
    <row r="3813" spans="12:13" x14ac:dyDescent="0.35">
      <c r="L3813" s="91"/>
      <c r="M3813"/>
    </row>
    <row r="3814" spans="12:13" x14ac:dyDescent="0.35">
      <c r="L3814" s="91"/>
      <c r="M3814"/>
    </row>
    <row r="3815" spans="12:13" x14ac:dyDescent="0.35">
      <c r="L3815" s="91"/>
      <c r="M3815"/>
    </row>
    <row r="3816" spans="12:13" x14ac:dyDescent="0.35">
      <c r="L3816" s="91"/>
      <c r="M3816"/>
    </row>
    <row r="3817" spans="12:13" x14ac:dyDescent="0.35">
      <c r="L3817" s="91"/>
      <c r="M3817"/>
    </row>
    <row r="3818" spans="12:13" x14ac:dyDescent="0.35">
      <c r="L3818" s="91"/>
      <c r="M3818"/>
    </row>
    <row r="3819" spans="12:13" x14ac:dyDescent="0.35">
      <c r="L3819" s="91"/>
      <c r="M3819"/>
    </row>
    <row r="3820" spans="12:13" x14ac:dyDescent="0.35">
      <c r="L3820" s="91"/>
      <c r="M3820"/>
    </row>
    <row r="3821" spans="12:13" x14ac:dyDescent="0.35">
      <c r="L3821" s="91"/>
      <c r="M3821"/>
    </row>
    <row r="3822" spans="12:13" x14ac:dyDescent="0.35">
      <c r="L3822" s="91"/>
      <c r="M3822"/>
    </row>
    <row r="3823" spans="12:13" x14ac:dyDescent="0.35">
      <c r="L3823" s="91"/>
      <c r="M3823"/>
    </row>
    <row r="3824" spans="12:13" x14ac:dyDescent="0.35">
      <c r="L3824" s="91"/>
      <c r="M3824"/>
    </row>
    <row r="3825" spans="12:13" x14ac:dyDescent="0.35">
      <c r="L3825" s="91"/>
      <c r="M3825"/>
    </row>
    <row r="3826" spans="12:13" x14ac:dyDescent="0.35">
      <c r="L3826" s="91"/>
      <c r="M3826"/>
    </row>
    <row r="3827" spans="12:13" x14ac:dyDescent="0.35">
      <c r="L3827" s="91"/>
      <c r="M3827"/>
    </row>
    <row r="3828" spans="12:13" x14ac:dyDescent="0.35">
      <c r="L3828" s="91"/>
      <c r="M3828"/>
    </row>
    <row r="3829" spans="12:13" x14ac:dyDescent="0.35">
      <c r="L3829" s="91"/>
      <c r="M3829"/>
    </row>
    <row r="3830" spans="12:13" x14ac:dyDescent="0.35">
      <c r="L3830" s="91"/>
      <c r="M3830"/>
    </row>
    <row r="3831" spans="12:13" x14ac:dyDescent="0.35">
      <c r="L3831" s="91"/>
      <c r="M3831"/>
    </row>
    <row r="3832" spans="12:13" x14ac:dyDescent="0.35">
      <c r="L3832" s="91"/>
      <c r="M3832"/>
    </row>
    <row r="3833" spans="12:13" x14ac:dyDescent="0.35">
      <c r="L3833" s="91"/>
      <c r="M3833"/>
    </row>
    <row r="3834" spans="12:13" x14ac:dyDescent="0.35">
      <c r="L3834" s="91"/>
      <c r="M3834"/>
    </row>
    <row r="3835" spans="12:13" x14ac:dyDescent="0.35">
      <c r="L3835" s="91"/>
      <c r="M3835"/>
    </row>
    <row r="3836" spans="12:13" x14ac:dyDescent="0.35">
      <c r="L3836" s="91"/>
      <c r="M3836"/>
    </row>
    <row r="3837" spans="12:13" x14ac:dyDescent="0.35">
      <c r="L3837" s="91"/>
      <c r="M3837"/>
    </row>
    <row r="3838" spans="12:13" x14ac:dyDescent="0.35">
      <c r="L3838" s="91"/>
      <c r="M3838"/>
    </row>
    <row r="3839" spans="12:13" x14ac:dyDescent="0.35">
      <c r="L3839" s="91"/>
      <c r="M3839"/>
    </row>
    <row r="3840" spans="12:13" x14ac:dyDescent="0.35">
      <c r="L3840" s="91"/>
      <c r="M3840"/>
    </row>
    <row r="3841" spans="12:13" x14ac:dyDescent="0.35">
      <c r="L3841" s="91"/>
      <c r="M3841"/>
    </row>
    <row r="3842" spans="12:13" x14ac:dyDescent="0.35">
      <c r="L3842" s="91"/>
      <c r="M3842"/>
    </row>
    <row r="3843" spans="12:13" x14ac:dyDescent="0.35">
      <c r="L3843" s="91"/>
      <c r="M3843"/>
    </row>
    <row r="3844" spans="12:13" x14ac:dyDescent="0.35">
      <c r="L3844" s="91"/>
      <c r="M3844"/>
    </row>
    <row r="3845" spans="12:13" x14ac:dyDescent="0.35">
      <c r="L3845" s="91"/>
      <c r="M3845"/>
    </row>
    <row r="3846" spans="12:13" x14ac:dyDescent="0.35">
      <c r="L3846" s="91"/>
      <c r="M3846"/>
    </row>
    <row r="3847" spans="12:13" x14ac:dyDescent="0.35">
      <c r="L3847" s="91"/>
      <c r="M3847"/>
    </row>
    <row r="3848" spans="12:13" x14ac:dyDescent="0.35">
      <c r="L3848" s="91"/>
      <c r="M3848"/>
    </row>
    <row r="3849" spans="12:13" x14ac:dyDescent="0.35">
      <c r="L3849" s="91"/>
      <c r="M3849"/>
    </row>
    <row r="3850" spans="12:13" x14ac:dyDescent="0.35">
      <c r="L3850" s="91"/>
      <c r="M3850"/>
    </row>
    <row r="3851" spans="12:13" x14ac:dyDescent="0.35">
      <c r="L3851" s="91"/>
      <c r="M3851"/>
    </row>
    <row r="3852" spans="12:13" x14ac:dyDescent="0.35">
      <c r="L3852" s="91"/>
      <c r="M3852"/>
    </row>
    <row r="3853" spans="12:13" x14ac:dyDescent="0.35">
      <c r="L3853" s="91"/>
      <c r="M3853"/>
    </row>
    <row r="3854" spans="12:13" x14ac:dyDescent="0.35">
      <c r="L3854" s="91"/>
      <c r="M3854"/>
    </row>
    <row r="3855" spans="12:13" x14ac:dyDescent="0.35">
      <c r="L3855" s="91"/>
      <c r="M3855"/>
    </row>
    <row r="3856" spans="12:13" x14ac:dyDescent="0.35">
      <c r="L3856" s="91"/>
      <c r="M3856"/>
    </row>
    <row r="3857" spans="12:13" x14ac:dyDescent="0.35">
      <c r="L3857" s="91"/>
      <c r="M3857"/>
    </row>
    <row r="3858" spans="12:13" x14ac:dyDescent="0.35">
      <c r="L3858" s="91"/>
      <c r="M3858"/>
    </row>
    <row r="3859" spans="12:13" x14ac:dyDescent="0.35">
      <c r="L3859" s="91"/>
      <c r="M3859"/>
    </row>
    <row r="3860" spans="12:13" x14ac:dyDescent="0.35">
      <c r="L3860" s="91"/>
      <c r="M3860"/>
    </row>
    <row r="3861" spans="12:13" x14ac:dyDescent="0.35">
      <c r="L3861" s="91"/>
      <c r="M3861"/>
    </row>
    <row r="3862" spans="12:13" x14ac:dyDescent="0.35">
      <c r="L3862" s="91"/>
      <c r="M3862"/>
    </row>
    <row r="3863" spans="12:13" x14ac:dyDescent="0.35">
      <c r="L3863" s="91"/>
      <c r="M3863"/>
    </row>
    <row r="3864" spans="12:13" x14ac:dyDescent="0.35">
      <c r="L3864" s="91"/>
      <c r="M3864"/>
    </row>
    <row r="3865" spans="12:13" x14ac:dyDescent="0.35">
      <c r="L3865" s="91"/>
      <c r="M3865"/>
    </row>
    <row r="3866" spans="12:13" x14ac:dyDescent="0.35">
      <c r="L3866" s="91"/>
      <c r="M3866"/>
    </row>
    <row r="3867" spans="12:13" x14ac:dyDescent="0.35">
      <c r="L3867" s="91"/>
      <c r="M3867"/>
    </row>
    <row r="3868" spans="12:13" x14ac:dyDescent="0.35">
      <c r="L3868" s="91"/>
      <c r="M3868"/>
    </row>
    <row r="3869" spans="12:13" x14ac:dyDescent="0.35">
      <c r="L3869" s="91"/>
      <c r="M3869"/>
    </row>
    <row r="3870" spans="12:13" x14ac:dyDescent="0.35">
      <c r="L3870" s="91"/>
      <c r="M3870"/>
    </row>
    <row r="3871" spans="12:13" x14ac:dyDescent="0.35">
      <c r="L3871" s="91"/>
      <c r="M3871"/>
    </row>
    <row r="3872" spans="12:13" x14ac:dyDescent="0.35">
      <c r="L3872" s="91"/>
      <c r="M3872"/>
    </row>
    <row r="3873" spans="12:13" x14ac:dyDescent="0.35">
      <c r="L3873" s="91"/>
      <c r="M3873"/>
    </row>
    <row r="3874" spans="12:13" x14ac:dyDescent="0.35">
      <c r="L3874" s="91"/>
      <c r="M3874"/>
    </row>
    <row r="3875" spans="12:13" x14ac:dyDescent="0.35">
      <c r="L3875" s="91"/>
      <c r="M3875"/>
    </row>
    <row r="3876" spans="12:13" x14ac:dyDescent="0.35">
      <c r="L3876" s="91"/>
      <c r="M3876"/>
    </row>
    <row r="3877" spans="12:13" x14ac:dyDescent="0.35">
      <c r="L3877" s="91"/>
      <c r="M3877"/>
    </row>
    <row r="3878" spans="12:13" x14ac:dyDescent="0.35">
      <c r="L3878" s="91"/>
      <c r="M3878"/>
    </row>
    <row r="3879" spans="12:13" x14ac:dyDescent="0.35">
      <c r="L3879" s="91"/>
      <c r="M3879"/>
    </row>
    <row r="3880" spans="12:13" x14ac:dyDescent="0.35">
      <c r="L3880" s="91"/>
      <c r="M3880"/>
    </row>
    <row r="3881" spans="12:13" x14ac:dyDescent="0.35">
      <c r="L3881" s="91"/>
      <c r="M3881"/>
    </row>
    <row r="3882" spans="12:13" x14ac:dyDescent="0.35">
      <c r="L3882" s="91"/>
      <c r="M3882"/>
    </row>
    <row r="3883" spans="12:13" x14ac:dyDescent="0.35">
      <c r="L3883" s="91"/>
      <c r="M3883"/>
    </row>
    <row r="3884" spans="12:13" x14ac:dyDescent="0.35">
      <c r="L3884" s="91"/>
      <c r="M3884"/>
    </row>
    <row r="3885" spans="12:13" x14ac:dyDescent="0.35">
      <c r="L3885" s="91"/>
      <c r="M3885"/>
    </row>
    <row r="3886" spans="12:13" x14ac:dyDescent="0.35">
      <c r="L3886" s="91"/>
      <c r="M3886"/>
    </row>
    <row r="3887" spans="12:13" x14ac:dyDescent="0.35">
      <c r="L3887" s="91"/>
      <c r="M3887"/>
    </row>
    <row r="3888" spans="12:13" x14ac:dyDescent="0.35">
      <c r="L3888" s="91"/>
      <c r="M3888"/>
    </row>
    <row r="3889" spans="12:13" x14ac:dyDescent="0.35">
      <c r="L3889" s="91"/>
      <c r="M3889"/>
    </row>
    <row r="3890" spans="12:13" x14ac:dyDescent="0.35">
      <c r="L3890" s="91"/>
      <c r="M3890"/>
    </row>
    <row r="3891" spans="12:13" x14ac:dyDescent="0.35">
      <c r="L3891" s="91"/>
      <c r="M3891"/>
    </row>
    <row r="3892" spans="12:13" x14ac:dyDescent="0.35">
      <c r="L3892" s="91"/>
      <c r="M3892"/>
    </row>
    <row r="3893" spans="12:13" x14ac:dyDescent="0.35">
      <c r="L3893" s="91"/>
      <c r="M3893"/>
    </row>
    <row r="3894" spans="12:13" x14ac:dyDescent="0.35">
      <c r="L3894" s="91"/>
      <c r="M3894"/>
    </row>
    <row r="3895" spans="12:13" x14ac:dyDescent="0.35">
      <c r="L3895" s="91"/>
      <c r="M3895"/>
    </row>
    <row r="3896" spans="12:13" x14ac:dyDescent="0.35">
      <c r="L3896" s="91"/>
      <c r="M3896"/>
    </row>
    <row r="3897" spans="12:13" x14ac:dyDescent="0.35">
      <c r="L3897" s="91"/>
      <c r="M3897"/>
    </row>
    <row r="3898" spans="12:13" x14ac:dyDescent="0.35">
      <c r="L3898" s="91"/>
      <c r="M3898"/>
    </row>
    <row r="3899" spans="12:13" x14ac:dyDescent="0.35">
      <c r="L3899" s="91"/>
      <c r="M3899"/>
    </row>
    <row r="3900" spans="12:13" x14ac:dyDescent="0.35">
      <c r="L3900" s="91"/>
      <c r="M3900"/>
    </row>
    <row r="3901" spans="12:13" x14ac:dyDescent="0.35">
      <c r="L3901" s="91"/>
      <c r="M3901"/>
    </row>
    <row r="3902" spans="12:13" x14ac:dyDescent="0.35">
      <c r="L3902" s="91"/>
      <c r="M3902"/>
    </row>
    <row r="3903" spans="12:13" x14ac:dyDescent="0.35">
      <c r="L3903" s="91"/>
      <c r="M3903"/>
    </row>
    <row r="3904" spans="12:13" x14ac:dyDescent="0.35">
      <c r="L3904" s="91"/>
      <c r="M3904"/>
    </row>
    <row r="3905" spans="12:13" x14ac:dyDescent="0.35">
      <c r="L3905" s="91"/>
      <c r="M3905"/>
    </row>
    <row r="3906" spans="12:13" x14ac:dyDescent="0.35">
      <c r="L3906" s="91"/>
      <c r="M3906"/>
    </row>
    <row r="3907" spans="12:13" x14ac:dyDescent="0.35">
      <c r="L3907" s="91"/>
      <c r="M3907"/>
    </row>
    <row r="3908" spans="12:13" x14ac:dyDescent="0.35">
      <c r="L3908" s="91"/>
      <c r="M3908"/>
    </row>
    <row r="3909" spans="12:13" x14ac:dyDescent="0.35">
      <c r="L3909" s="91"/>
      <c r="M3909"/>
    </row>
    <row r="3910" spans="12:13" x14ac:dyDescent="0.35">
      <c r="L3910" s="91"/>
      <c r="M3910"/>
    </row>
    <row r="3911" spans="12:13" x14ac:dyDescent="0.35">
      <c r="L3911" s="91"/>
      <c r="M3911"/>
    </row>
    <row r="3912" spans="12:13" x14ac:dyDescent="0.35">
      <c r="L3912" s="91"/>
      <c r="M3912"/>
    </row>
    <row r="3913" spans="12:13" x14ac:dyDescent="0.35">
      <c r="L3913" s="91"/>
      <c r="M3913"/>
    </row>
    <row r="3914" spans="12:13" x14ac:dyDescent="0.35">
      <c r="L3914" s="91"/>
      <c r="M3914"/>
    </row>
    <row r="3915" spans="12:13" x14ac:dyDescent="0.35">
      <c r="L3915" s="91"/>
      <c r="M3915"/>
    </row>
    <row r="3916" spans="12:13" x14ac:dyDescent="0.35">
      <c r="L3916" s="91"/>
      <c r="M3916"/>
    </row>
    <row r="3917" spans="12:13" x14ac:dyDescent="0.35">
      <c r="L3917" s="91"/>
      <c r="M3917"/>
    </row>
    <row r="3918" spans="12:13" x14ac:dyDescent="0.35">
      <c r="L3918" s="91"/>
      <c r="M3918"/>
    </row>
    <row r="3919" spans="12:13" x14ac:dyDescent="0.35">
      <c r="L3919" s="91"/>
      <c r="M3919"/>
    </row>
    <row r="3920" spans="12:13" x14ac:dyDescent="0.35">
      <c r="L3920" s="91"/>
      <c r="M3920"/>
    </row>
    <row r="3921" spans="12:13" x14ac:dyDescent="0.35">
      <c r="L3921" s="91"/>
      <c r="M3921"/>
    </row>
    <row r="3922" spans="12:13" x14ac:dyDescent="0.35">
      <c r="L3922" s="91"/>
      <c r="M3922"/>
    </row>
    <row r="3923" spans="12:13" x14ac:dyDescent="0.35">
      <c r="L3923" s="91"/>
      <c r="M3923"/>
    </row>
    <row r="3924" spans="12:13" x14ac:dyDescent="0.35">
      <c r="L3924" s="91"/>
      <c r="M3924"/>
    </row>
    <row r="3925" spans="12:13" x14ac:dyDescent="0.35">
      <c r="L3925" s="91"/>
      <c r="M3925"/>
    </row>
    <row r="3926" spans="12:13" x14ac:dyDescent="0.35">
      <c r="L3926" s="91"/>
      <c r="M3926"/>
    </row>
    <row r="3927" spans="12:13" x14ac:dyDescent="0.35">
      <c r="L3927" s="91"/>
      <c r="M3927"/>
    </row>
    <row r="3928" spans="12:13" x14ac:dyDescent="0.35">
      <c r="L3928" s="91"/>
      <c r="M3928"/>
    </row>
    <row r="3929" spans="12:13" x14ac:dyDescent="0.35">
      <c r="L3929" s="91"/>
      <c r="M3929"/>
    </row>
    <row r="3930" spans="12:13" x14ac:dyDescent="0.35">
      <c r="L3930" s="91"/>
      <c r="M3930"/>
    </row>
    <row r="3931" spans="12:13" x14ac:dyDescent="0.35">
      <c r="L3931" s="91"/>
      <c r="M3931"/>
    </row>
    <row r="3932" spans="12:13" x14ac:dyDescent="0.35">
      <c r="L3932" s="91"/>
      <c r="M3932"/>
    </row>
    <row r="3933" spans="12:13" x14ac:dyDescent="0.35">
      <c r="L3933" s="91"/>
      <c r="M3933"/>
    </row>
    <row r="3934" spans="12:13" x14ac:dyDescent="0.35">
      <c r="L3934" s="91"/>
      <c r="M3934"/>
    </row>
    <row r="3935" spans="12:13" x14ac:dyDescent="0.35">
      <c r="L3935" s="91"/>
      <c r="M3935"/>
    </row>
    <row r="3936" spans="12:13" x14ac:dyDescent="0.35">
      <c r="L3936" s="91"/>
      <c r="M3936"/>
    </row>
    <row r="3937" spans="12:13" x14ac:dyDescent="0.35">
      <c r="L3937" s="91"/>
      <c r="M3937"/>
    </row>
    <row r="3938" spans="12:13" x14ac:dyDescent="0.35">
      <c r="L3938" s="91"/>
      <c r="M3938"/>
    </row>
    <row r="3939" spans="12:13" x14ac:dyDescent="0.35">
      <c r="L3939" s="91"/>
      <c r="M3939"/>
    </row>
    <row r="3940" spans="12:13" x14ac:dyDescent="0.35">
      <c r="L3940" s="91"/>
      <c r="M3940"/>
    </row>
    <row r="3941" spans="12:13" x14ac:dyDescent="0.35">
      <c r="L3941" s="91"/>
      <c r="M3941"/>
    </row>
    <row r="3942" spans="12:13" x14ac:dyDescent="0.35">
      <c r="L3942" s="91"/>
      <c r="M3942"/>
    </row>
    <row r="3943" spans="12:13" x14ac:dyDescent="0.35">
      <c r="L3943" s="91"/>
      <c r="M3943"/>
    </row>
    <row r="3944" spans="12:13" x14ac:dyDescent="0.35">
      <c r="L3944" s="91"/>
      <c r="M3944"/>
    </row>
    <row r="3945" spans="12:13" x14ac:dyDescent="0.35">
      <c r="L3945" s="91"/>
      <c r="M3945"/>
    </row>
    <row r="3946" spans="12:13" x14ac:dyDescent="0.35">
      <c r="L3946" s="91"/>
      <c r="M3946"/>
    </row>
    <row r="3947" spans="12:13" x14ac:dyDescent="0.35">
      <c r="L3947" s="91"/>
      <c r="M3947"/>
    </row>
    <row r="3948" spans="12:13" x14ac:dyDescent="0.35">
      <c r="L3948" s="91"/>
      <c r="M3948"/>
    </row>
    <row r="3949" spans="12:13" x14ac:dyDescent="0.35">
      <c r="L3949" s="91"/>
      <c r="M3949"/>
    </row>
    <row r="3950" spans="12:13" x14ac:dyDescent="0.35">
      <c r="L3950" s="91"/>
      <c r="M3950"/>
    </row>
    <row r="3951" spans="12:13" x14ac:dyDescent="0.35">
      <c r="L3951" s="91"/>
      <c r="M3951"/>
    </row>
    <row r="3952" spans="12:13" x14ac:dyDescent="0.35">
      <c r="L3952" s="91"/>
      <c r="M3952"/>
    </row>
    <row r="3953" spans="12:13" x14ac:dyDescent="0.35">
      <c r="L3953" s="91"/>
      <c r="M3953"/>
    </row>
    <row r="3954" spans="12:13" x14ac:dyDescent="0.35">
      <c r="L3954" s="91"/>
      <c r="M3954"/>
    </row>
    <row r="3955" spans="12:13" x14ac:dyDescent="0.35">
      <c r="L3955" s="91"/>
      <c r="M3955"/>
    </row>
    <row r="3956" spans="12:13" x14ac:dyDescent="0.35">
      <c r="L3956" s="91"/>
      <c r="M3956"/>
    </row>
    <row r="3957" spans="12:13" x14ac:dyDescent="0.35">
      <c r="L3957" s="91"/>
      <c r="M3957"/>
    </row>
    <row r="3958" spans="12:13" x14ac:dyDescent="0.35">
      <c r="L3958" s="91"/>
      <c r="M3958"/>
    </row>
    <row r="3959" spans="12:13" x14ac:dyDescent="0.35">
      <c r="L3959" s="91"/>
      <c r="M3959"/>
    </row>
    <row r="3960" spans="12:13" x14ac:dyDescent="0.35">
      <c r="L3960" s="91"/>
      <c r="M3960"/>
    </row>
    <row r="3961" spans="12:13" x14ac:dyDescent="0.35">
      <c r="L3961" s="91"/>
      <c r="M3961"/>
    </row>
    <row r="3962" spans="12:13" x14ac:dyDescent="0.35">
      <c r="L3962" s="91"/>
      <c r="M3962"/>
    </row>
    <row r="3963" spans="12:13" x14ac:dyDescent="0.35">
      <c r="L3963" s="91"/>
      <c r="M3963"/>
    </row>
    <row r="3964" spans="12:13" x14ac:dyDescent="0.35">
      <c r="L3964" s="91"/>
      <c r="M3964"/>
    </row>
    <row r="3965" spans="12:13" x14ac:dyDescent="0.35">
      <c r="L3965" s="91"/>
      <c r="M3965"/>
    </row>
    <row r="3966" spans="12:13" x14ac:dyDescent="0.35">
      <c r="L3966" s="91"/>
      <c r="M3966"/>
    </row>
    <row r="3967" spans="12:13" x14ac:dyDescent="0.35">
      <c r="L3967" s="91"/>
      <c r="M3967"/>
    </row>
    <row r="3968" spans="12:13" x14ac:dyDescent="0.35">
      <c r="L3968" s="91"/>
      <c r="M3968"/>
    </row>
    <row r="3969" spans="12:13" x14ac:dyDescent="0.35">
      <c r="L3969" s="91"/>
      <c r="M3969"/>
    </row>
    <row r="3970" spans="12:13" x14ac:dyDescent="0.35">
      <c r="L3970" s="91"/>
      <c r="M3970"/>
    </row>
    <row r="3971" spans="12:13" x14ac:dyDescent="0.35">
      <c r="L3971" s="91"/>
      <c r="M3971"/>
    </row>
    <row r="3972" spans="12:13" x14ac:dyDescent="0.35">
      <c r="L3972" s="91"/>
      <c r="M3972"/>
    </row>
    <row r="3973" spans="12:13" x14ac:dyDescent="0.35">
      <c r="L3973" s="91"/>
      <c r="M3973"/>
    </row>
    <row r="3974" spans="12:13" x14ac:dyDescent="0.35">
      <c r="L3974" s="91"/>
      <c r="M3974"/>
    </row>
    <row r="3975" spans="12:13" x14ac:dyDescent="0.35">
      <c r="L3975" s="91"/>
      <c r="M3975"/>
    </row>
    <row r="3976" spans="12:13" x14ac:dyDescent="0.35">
      <c r="L3976" s="91"/>
      <c r="M3976"/>
    </row>
    <row r="3977" spans="12:13" x14ac:dyDescent="0.35">
      <c r="L3977" s="91"/>
      <c r="M3977"/>
    </row>
    <row r="3978" spans="12:13" x14ac:dyDescent="0.35">
      <c r="L3978" s="91"/>
      <c r="M3978"/>
    </row>
    <row r="3979" spans="12:13" x14ac:dyDescent="0.35">
      <c r="L3979" s="91"/>
      <c r="M3979"/>
    </row>
    <row r="3980" spans="12:13" x14ac:dyDescent="0.35">
      <c r="L3980" s="91"/>
      <c r="M3980"/>
    </row>
    <row r="3981" spans="12:13" x14ac:dyDescent="0.35">
      <c r="L3981" s="91"/>
      <c r="M3981"/>
    </row>
    <row r="3982" spans="12:13" x14ac:dyDescent="0.35">
      <c r="L3982" s="91"/>
      <c r="M3982"/>
    </row>
    <row r="3983" spans="12:13" x14ac:dyDescent="0.35">
      <c r="L3983" s="91"/>
      <c r="M3983"/>
    </row>
    <row r="3984" spans="12:13" x14ac:dyDescent="0.35">
      <c r="L3984" s="91"/>
      <c r="M3984"/>
    </row>
    <row r="3985" spans="12:13" x14ac:dyDescent="0.35">
      <c r="L3985" s="91"/>
      <c r="M3985"/>
    </row>
    <row r="3986" spans="12:13" x14ac:dyDescent="0.35">
      <c r="L3986" s="91"/>
      <c r="M3986"/>
    </row>
    <row r="3987" spans="12:13" x14ac:dyDescent="0.35">
      <c r="L3987" s="91"/>
      <c r="M3987"/>
    </row>
    <row r="3988" spans="12:13" x14ac:dyDescent="0.35">
      <c r="L3988" s="91"/>
      <c r="M3988"/>
    </row>
    <row r="3989" spans="12:13" x14ac:dyDescent="0.35">
      <c r="L3989" s="91"/>
      <c r="M3989"/>
    </row>
    <row r="3990" spans="12:13" x14ac:dyDescent="0.35">
      <c r="L3990" s="91"/>
      <c r="M3990"/>
    </row>
    <row r="3991" spans="12:13" x14ac:dyDescent="0.35">
      <c r="L3991" s="91"/>
      <c r="M3991"/>
    </row>
    <row r="3992" spans="12:13" x14ac:dyDescent="0.35">
      <c r="L3992" s="91"/>
      <c r="M3992"/>
    </row>
    <row r="3993" spans="12:13" x14ac:dyDescent="0.35">
      <c r="L3993" s="91"/>
      <c r="M3993"/>
    </row>
    <row r="3994" spans="12:13" x14ac:dyDescent="0.35">
      <c r="L3994" s="91"/>
      <c r="M3994"/>
    </row>
    <row r="3995" spans="12:13" x14ac:dyDescent="0.35">
      <c r="L3995" s="91"/>
      <c r="M3995"/>
    </row>
    <row r="3996" spans="12:13" x14ac:dyDescent="0.35">
      <c r="L3996" s="91"/>
      <c r="M3996"/>
    </row>
    <row r="3997" spans="12:13" x14ac:dyDescent="0.35">
      <c r="L3997" s="91"/>
      <c r="M3997"/>
    </row>
    <row r="3998" spans="12:13" x14ac:dyDescent="0.35">
      <c r="L3998" s="91"/>
      <c r="M3998"/>
    </row>
    <row r="3999" spans="12:13" x14ac:dyDescent="0.35">
      <c r="L3999" s="91"/>
      <c r="M3999"/>
    </row>
    <row r="4000" spans="12:13" x14ac:dyDescent="0.35">
      <c r="L4000" s="91"/>
      <c r="M4000"/>
    </row>
    <row r="4001" spans="12:13" x14ac:dyDescent="0.35">
      <c r="L4001" s="91"/>
      <c r="M4001"/>
    </row>
    <row r="4002" spans="12:13" x14ac:dyDescent="0.35">
      <c r="L4002" s="91"/>
      <c r="M4002"/>
    </row>
    <row r="4003" spans="12:13" x14ac:dyDescent="0.35">
      <c r="L4003" s="91"/>
      <c r="M4003"/>
    </row>
    <row r="4004" spans="12:13" x14ac:dyDescent="0.35">
      <c r="L4004" s="91"/>
      <c r="M4004"/>
    </row>
    <row r="4005" spans="12:13" x14ac:dyDescent="0.35">
      <c r="L4005" s="91"/>
      <c r="M4005"/>
    </row>
    <row r="4006" spans="12:13" x14ac:dyDescent="0.35">
      <c r="L4006" s="91"/>
      <c r="M4006"/>
    </row>
    <row r="4007" spans="12:13" x14ac:dyDescent="0.35">
      <c r="L4007" s="91"/>
      <c r="M4007"/>
    </row>
    <row r="4008" spans="12:13" x14ac:dyDescent="0.35">
      <c r="L4008" s="91"/>
      <c r="M4008"/>
    </row>
    <row r="4009" spans="12:13" x14ac:dyDescent="0.35">
      <c r="L4009" s="91"/>
      <c r="M4009"/>
    </row>
    <row r="4010" spans="12:13" x14ac:dyDescent="0.35">
      <c r="L4010" s="91"/>
      <c r="M4010"/>
    </row>
    <row r="4011" spans="12:13" x14ac:dyDescent="0.35">
      <c r="L4011" s="91"/>
      <c r="M4011"/>
    </row>
    <row r="4012" spans="12:13" x14ac:dyDescent="0.35">
      <c r="L4012" s="91"/>
      <c r="M4012"/>
    </row>
    <row r="4013" spans="12:13" x14ac:dyDescent="0.35">
      <c r="L4013" s="91"/>
      <c r="M4013"/>
    </row>
    <row r="4014" spans="12:13" x14ac:dyDescent="0.35">
      <c r="L4014" s="91"/>
      <c r="M4014"/>
    </row>
    <row r="4015" spans="12:13" x14ac:dyDescent="0.35">
      <c r="L4015" s="91"/>
      <c r="M4015"/>
    </row>
    <row r="4016" spans="12:13" x14ac:dyDescent="0.35">
      <c r="L4016" s="91"/>
      <c r="M4016"/>
    </row>
    <row r="4017" spans="12:13" x14ac:dyDescent="0.35">
      <c r="L4017" s="91"/>
      <c r="M4017"/>
    </row>
    <row r="4018" spans="12:13" x14ac:dyDescent="0.35">
      <c r="L4018" s="91"/>
      <c r="M4018"/>
    </row>
    <row r="4019" spans="12:13" x14ac:dyDescent="0.35">
      <c r="L4019" s="91"/>
      <c r="M4019"/>
    </row>
    <row r="4020" spans="12:13" x14ac:dyDescent="0.35">
      <c r="L4020" s="91"/>
      <c r="M4020"/>
    </row>
    <row r="4021" spans="12:13" x14ac:dyDescent="0.35">
      <c r="L4021" s="91"/>
      <c r="M4021"/>
    </row>
    <row r="4022" spans="12:13" x14ac:dyDescent="0.35">
      <c r="L4022" s="91"/>
      <c r="M4022"/>
    </row>
    <row r="4023" spans="12:13" x14ac:dyDescent="0.35">
      <c r="L4023" s="91"/>
      <c r="M4023"/>
    </row>
    <row r="4024" spans="12:13" x14ac:dyDescent="0.35">
      <c r="L4024" s="91"/>
      <c r="M4024"/>
    </row>
    <row r="4025" spans="12:13" x14ac:dyDescent="0.35">
      <c r="L4025" s="91"/>
      <c r="M4025"/>
    </row>
    <row r="4026" spans="12:13" x14ac:dyDescent="0.35">
      <c r="L4026" s="91"/>
      <c r="M4026"/>
    </row>
    <row r="4027" spans="12:13" x14ac:dyDescent="0.35">
      <c r="L4027" s="91"/>
      <c r="M4027"/>
    </row>
    <row r="4028" spans="12:13" x14ac:dyDescent="0.35">
      <c r="L4028" s="91"/>
      <c r="M4028"/>
    </row>
    <row r="4029" spans="12:13" x14ac:dyDescent="0.35">
      <c r="L4029" s="91"/>
      <c r="M4029"/>
    </row>
    <row r="4030" spans="12:13" x14ac:dyDescent="0.35">
      <c r="L4030" s="91"/>
      <c r="M4030"/>
    </row>
    <row r="4031" spans="12:13" x14ac:dyDescent="0.35">
      <c r="L4031" s="91"/>
      <c r="M4031"/>
    </row>
    <row r="4032" spans="12:13" x14ac:dyDescent="0.35">
      <c r="L4032" s="91"/>
      <c r="M4032"/>
    </row>
    <row r="4033" spans="12:13" x14ac:dyDescent="0.35">
      <c r="L4033" s="91"/>
      <c r="M4033"/>
    </row>
    <row r="4034" spans="12:13" x14ac:dyDescent="0.35">
      <c r="L4034" s="91"/>
      <c r="M4034"/>
    </row>
    <row r="4035" spans="12:13" x14ac:dyDescent="0.35">
      <c r="L4035" s="91"/>
      <c r="M4035"/>
    </row>
    <row r="4036" spans="12:13" x14ac:dyDescent="0.35">
      <c r="L4036" s="91"/>
      <c r="M4036"/>
    </row>
    <row r="4037" spans="12:13" x14ac:dyDescent="0.35">
      <c r="L4037" s="91"/>
      <c r="M4037"/>
    </row>
    <row r="4038" spans="12:13" x14ac:dyDescent="0.35">
      <c r="L4038" s="91"/>
      <c r="M4038"/>
    </row>
    <row r="4039" spans="12:13" x14ac:dyDescent="0.35">
      <c r="L4039" s="91"/>
      <c r="M4039"/>
    </row>
    <row r="4040" spans="12:13" x14ac:dyDescent="0.35">
      <c r="L4040" s="91"/>
      <c r="M4040"/>
    </row>
    <row r="4041" spans="12:13" x14ac:dyDescent="0.35">
      <c r="L4041" s="91"/>
      <c r="M4041"/>
    </row>
    <row r="4042" spans="12:13" x14ac:dyDescent="0.35">
      <c r="L4042" s="91"/>
      <c r="M4042"/>
    </row>
    <row r="4043" spans="12:13" x14ac:dyDescent="0.35">
      <c r="L4043" s="91"/>
      <c r="M4043"/>
    </row>
    <row r="4044" spans="12:13" x14ac:dyDescent="0.35">
      <c r="L4044" s="91"/>
      <c r="M4044"/>
    </row>
    <row r="4045" spans="12:13" x14ac:dyDescent="0.35">
      <c r="L4045" s="91"/>
      <c r="M4045"/>
    </row>
    <row r="4046" spans="12:13" x14ac:dyDescent="0.35">
      <c r="L4046" s="91"/>
      <c r="M4046"/>
    </row>
    <row r="4047" spans="12:13" x14ac:dyDescent="0.35">
      <c r="L4047" s="91"/>
      <c r="M4047"/>
    </row>
    <row r="4048" spans="12:13" x14ac:dyDescent="0.35">
      <c r="L4048" s="91"/>
      <c r="M4048"/>
    </row>
    <row r="4049" spans="12:13" x14ac:dyDescent="0.35">
      <c r="L4049" s="91"/>
      <c r="M4049"/>
    </row>
    <row r="4050" spans="12:13" x14ac:dyDescent="0.35">
      <c r="L4050" s="91"/>
      <c r="M4050"/>
    </row>
    <row r="4051" spans="12:13" x14ac:dyDescent="0.35">
      <c r="L4051" s="91"/>
      <c r="M4051"/>
    </row>
    <row r="4052" spans="12:13" x14ac:dyDescent="0.35">
      <c r="L4052" s="91"/>
      <c r="M4052"/>
    </row>
    <row r="4053" spans="12:13" x14ac:dyDescent="0.35">
      <c r="L4053" s="91"/>
      <c r="M4053"/>
    </row>
    <row r="4054" spans="12:13" x14ac:dyDescent="0.35">
      <c r="L4054" s="91"/>
      <c r="M4054"/>
    </row>
    <row r="4055" spans="12:13" x14ac:dyDescent="0.35">
      <c r="L4055" s="91"/>
      <c r="M4055"/>
    </row>
    <row r="4056" spans="12:13" x14ac:dyDescent="0.35">
      <c r="L4056" s="91"/>
      <c r="M4056"/>
    </row>
    <row r="4057" spans="12:13" x14ac:dyDescent="0.35">
      <c r="L4057" s="91"/>
      <c r="M4057"/>
    </row>
    <row r="4058" spans="12:13" x14ac:dyDescent="0.35">
      <c r="L4058" s="91"/>
      <c r="M4058"/>
    </row>
    <row r="4059" spans="12:13" x14ac:dyDescent="0.35">
      <c r="L4059" s="91"/>
      <c r="M4059"/>
    </row>
    <row r="4060" spans="12:13" x14ac:dyDescent="0.35">
      <c r="L4060" s="91"/>
      <c r="M4060"/>
    </row>
    <row r="4061" spans="12:13" x14ac:dyDescent="0.35">
      <c r="L4061" s="91"/>
      <c r="M4061"/>
    </row>
    <row r="4062" spans="12:13" x14ac:dyDescent="0.35">
      <c r="L4062" s="91"/>
      <c r="M4062"/>
    </row>
    <row r="4063" spans="12:13" x14ac:dyDescent="0.35">
      <c r="L4063" s="91"/>
      <c r="M4063"/>
    </row>
    <row r="4064" spans="12:13" x14ac:dyDescent="0.35">
      <c r="L4064" s="91"/>
      <c r="M4064"/>
    </row>
    <row r="4065" spans="12:13" x14ac:dyDescent="0.35">
      <c r="L4065" s="91"/>
      <c r="M4065"/>
    </row>
    <row r="4066" spans="12:13" x14ac:dyDescent="0.35">
      <c r="L4066" s="91"/>
      <c r="M4066"/>
    </row>
    <row r="4067" spans="12:13" x14ac:dyDescent="0.35">
      <c r="L4067" s="91"/>
      <c r="M4067"/>
    </row>
    <row r="4068" spans="12:13" x14ac:dyDescent="0.35">
      <c r="L4068" s="91"/>
      <c r="M4068"/>
    </row>
    <row r="4069" spans="12:13" x14ac:dyDescent="0.35">
      <c r="L4069" s="91"/>
      <c r="M4069"/>
    </row>
    <row r="4070" spans="12:13" x14ac:dyDescent="0.35">
      <c r="L4070" s="91"/>
      <c r="M4070"/>
    </row>
    <row r="4071" spans="12:13" x14ac:dyDescent="0.35">
      <c r="L4071" s="91"/>
      <c r="M4071"/>
    </row>
    <row r="4072" spans="12:13" x14ac:dyDescent="0.35">
      <c r="L4072" s="91"/>
      <c r="M4072"/>
    </row>
    <row r="4073" spans="12:13" x14ac:dyDescent="0.35">
      <c r="L4073" s="91"/>
      <c r="M4073"/>
    </row>
    <row r="4074" spans="12:13" x14ac:dyDescent="0.35">
      <c r="L4074" s="91"/>
      <c r="M4074"/>
    </row>
    <row r="4075" spans="12:13" x14ac:dyDescent="0.35">
      <c r="L4075" s="91"/>
      <c r="M4075"/>
    </row>
    <row r="4076" spans="12:13" x14ac:dyDescent="0.35">
      <c r="L4076" s="91"/>
      <c r="M4076"/>
    </row>
    <row r="4077" spans="12:13" x14ac:dyDescent="0.35">
      <c r="L4077" s="91"/>
      <c r="M4077"/>
    </row>
    <row r="4078" spans="12:13" x14ac:dyDescent="0.35">
      <c r="L4078" s="91"/>
      <c r="M4078"/>
    </row>
    <row r="4079" spans="12:13" x14ac:dyDescent="0.35">
      <c r="L4079" s="91"/>
      <c r="M4079"/>
    </row>
    <row r="4080" spans="12:13" x14ac:dyDescent="0.35">
      <c r="L4080" s="91"/>
      <c r="M4080"/>
    </row>
    <row r="4081" spans="12:13" x14ac:dyDescent="0.35">
      <c r="L4081" s="91"/>
      <c r="M4081"/>
    </row>
    <row r="4082" spans="12:13" x14ac:dyDescent="0.35">
      <c r="L4082" s="91"/>
      <c r="M4082"/>
    </row>
    <row r="4083" spans="12:13" x14ac:dyDescent="0.35">
      <c r="L4083" s="91"/>
      <c r="M4083"/>
    </row>
    <row r="4084" spans="12:13" x14ac:dyDescent="0.35">
      <c r="L4084" s="91"/>
      <c r="M4084"/>
    </row>
    <row r="4085" spans="12:13" x14ac:dyDescent="0.35">
      <c r="L4085" s="91"/>
      <c r="M4085"/>
    </row>
    <row r="4086" spans="12:13" x14ac:dyDescent="0.35">
      <c r="L4086" s="91"/>
      <c r="M4086"/>
    </row>
    <row r="4087" spans="12:13" x14ac:dyDescent="0.35">
      <c r="L4087" s="91"/>
      <c r="M4087"/>
    </row>
    <row r="4088" spans="12:13" x14ac:dyDescent="0.35">
      <c r="L4088" s="91"/>
      <c r="M4088"/>
    </row>
    <row r="4089" spans="12:13" x14ac:dyDescent="0.35">
      <c r="L4089" s="91"/>
      <c r="M4089"/>
    </row>
    <row r="4090" spans="12:13" x14ac:dyDescent="0.35">
      <c r="L4090" s="91"/>
      <c r="M4090"/>
    </row>
    <row r="4091" spans="12:13" x14ac:dyDescent="0.35">
      <c r="L4091" s="91"/>
      <c r="M4091"/>
    </row>
    <row r="4092" spans="12:13" x14ac:dyDescent="0.35">
      <c r="L4092" s="91"/>
      <c r="M4092"/>
    </row>
    <row r="4093" spans="12:13" x14ac:dyDescent="0.35">
      <c r="L4093" s="91"/>
      <c r="M4093"/>
    </row>
    <row r="4094" spans="12:13" x14ac:dyDescent="0.35">
      <c r="L4094" s="91"/>
      <c r="M4094"/>
    </row>
    <row r="4095" spans="12:13" x14ac:dyDescent="0.35">
      <c r="L4095" s="91"/>
      <c r="M4095"/>
    </row>
    <row r="4096" spans="12:13" x14ac:dyDescent="0.35">
      <c r="L4096" s="91"/>
      <c r="M4096"/>
    </row>
    <row r="4097" spans="12:13" x14ac:dyDescent="0.35">
      <c r="L4097" s="91"/>
      <c r="M4097"/>
    </row>
    <row r="4098" spans="12:13" x14ac:dyDescent="0.35">
      <c r="L4098" s="91"/>
      <c r="M4098"/>
    </row>
    <row r="4099" spans="12:13" x14ac:dyDescent="0.35">
      <c r="L4099" s="91"/>
      <c r="M4099"/>
    </row>
    <row r="4100" spans="12:13" x14ac:dyDescent="0.35">
      <c r="L4100" s="91"/>
      <c r="M4100"/>
    </row>
    <row r="4101" spans="12:13" x14ac:dyDescent="0.35">
      <c r="L4101" s="91"/>
      <c r="M4101"/>
    </row>
    <row r="4102" spans="12:13" x14ac:dyDescent="0.35">
      <c r="L4102" s="91"/>
      <c r="M4102"/>
    </row>
    <row r="4103" spans="12:13" x14ac:dyDescent="0.35">
      <c r="L4103" s="91"/>
      <c r="M4103"/>
    </row>
    <row r="4104" spans="12:13" x14ac:dyDescent="0.35">
      <c r="L4104" s="91"/>
      <c r="M4104"/>
    </row>
    <row r="4105" spans="12:13" x14ac:dyDescent="0.35">
      <c r="L4105" s="91"/>
      <c r="M4105"/>
    </row>
    <row r="4106" spans="12:13" x14ac:dyDescent="0.35">
      <c r="L4106" s="91"/>
      <c r="M4106"/>
    </row>
    <row r="4107" spans="12:13" x14ac:dyDescent="0.35">
      <c r="L4107" s="91"/>
      <c r="M4107"/>
    </row>
    <row r="4108" spans="12:13" x14ac:dyDescent="0.35">
      <c r="L4108" s="91"/>
      <c r="M4108"/>
    </row>
    <row r="4109" spans="12:13" x14ac:dyDescent="0.35">
      <c r="L4109" s="91"/>
      <c r="M4109"/>
    </row>
    <row r="4110" spans="12:13" x14ac:dyDescent="0.35">
      <c r="L4110" s="91"/>
      <c r="M4110"/>
    </row>
    <row r="4111" spans="12:13" x14ac:dyDescent="0.35">
      <c r="L4111" s="91"/>
      <c r="M4111"/>
    </row>
    <row r="4112" spans="12:13" x14ac:dyDescent="0.35">
      <c r="L4112" s="91"/>
      <c r="M4112"/>
    </row>
    <row r="4113" spans="12:13" x14ac:dyDescent="0.35">
      <c r="L4113" s="91"/>
      <c r="M4113"/>
    </row>
    <row r="4114" spans="12:13" x14ac:dyDescent="0.35">
      <c r="L4114" s="91"/>
      <c r="M4114"/>
    </row>
    <row r="4115" spans="12:13" x14ac:dyDescent="0.35">
      <c r="L4115" s="91"/>
      <c r="M4115"/>
    </row>
    <row r="4116" spans="12:13" x14ac:dyDescent="0.35">
      <c r="L4116" s="91"/>
      <c r="M4116"/>
    </row>
    <row r="4117" spans="12:13" x14ac:dyDescent="0.35">
      <c r="L4117" s="91"/>
      <c r="M4117"/>
    </row>
    <row r="4118" spans="12:13" x14ac:dyDescent="0.35">
      <c r="L4118" s="91"/>
      <c r="M4118"/>
    </row>
    <row r="4119" spans="12:13" x14ac:dyDescent="0.35">
      <c r="L4119" s="91"/>
      <c r="M4119"/>
    </row>
    <row r="4120" spans="12:13" x14ac:dyDescent="0.35">
      <c r="L4120" s="91"/>
      <c r="M4120"/>
    </row>
    <row r="4121" spans="12:13" x14ac:dyDescent="0.35">
      <c r="L4121" s="91"/>
      <c r="M4121"/>
    </row>
    <row r="4122" spans="12:13" x14ac:dyDescent="0.35">
      <c r="L4122" s="91"/>
      <c r="M4122"/>
    </row>
    <row r="4123" spans="12:13" x14ac:dyDescent="0.35">
      <c r="L4123" s="91"/>
      <c r="M4123"/>
    </row>
    <row r="4124" spans="12:13" x14ac:dyDescent="0.35">
      <c r="L4124" s="91"/>
      <c r="M4124"/>
    </row>
    <row r="4125" spans="12:13" x14ac:dyDescent="0.35">
      <c r="L4125" s="91"/>
      <c r="M4125"/>
    </row>
    <row r="4126" spans="12:13" x14ac:dyDescent="0.35">
      <c r="L4126" s="91"/>
      <c r="M4126"/>
    </row>
    <row r="4127" spans="12:13" x14ac:dyDescent="0.35">
      <c r="L4127" s="91"/>
      <c r="M4127"/>
    </row>
    <row r="4128" spans="12:13" x14ac:dyDescent="0.35">
      <c r="L4128" s="91"/>
      <c r="M4128"/>
    </row>
    <row r="4129" spans="12:13" x14ac:dyDescent="0.35">
      <c r="L4129" s="91"/>
      <c r="M4129"/>
    </row>
    <row r="4130" spans="12:13" x14ac:dyDescent="0.35">
      <c r="L4130" s="91"/>
      <c r="M4130"/>
    </row>
    <row r="4131" spans="12:13" x14ac:dyDescent="0.35">
      <c r="L4131" s="91"/>
      <c r="M4131"/>
    </row>
    <row r="4132" spans="12:13" x14ac:dyDescent="0.35">
      <c r="L4132" s="91"/>
      <c r="M4132"/>
    </row>
    <row r="4133" spans="12:13" x14ac:dyDescent="0.35">
      <c r="L4133" s="91"/>
      <c r="M4133"/>
    </row>
    <row r="4134" spans="12:13" x14ac:dyDescent="0.35">
      <c r="L4134" s="91"/>
      <c r="M4134"/>
    </row>
    <row r="4135" spans="12:13" x14ac:dyDescent="0.35">
      <c r="L4135" s="91"/>
      <c r="M4135"/>
    </row>
    <row r="4136" spans="12:13" x14ac:dyDescent="0.35">
      <c r="L4136" s="91"/>
      <c r="M4136"/>
    </row>
    <row r="4137" spans="12:13" x14ac:dyDescent="0.35">
      <c r="L4137" s="91"/>
      <c r="M4137"/>
    </row>
    <row r="4138" spans="12:13" x14ac:dyDescent="0.35">
      <c r="L4138" s="91"/>
      <c r="M4138"/>
    </row>
    <row r="4139" spans="12:13" x14ac:dyDescent="0.35">
      <c r="L4139" s="91"/>
      <c r="M4139"/>
    </row>
    <row r="4140" spans="12:13" x14ac:dyDescent="0.35">
      <c r="L4140" s="91"/>
      <c r="M4140"/>
    </row>
    <row r="4141" spans="12:13" x14ac:dyDescent="0.35">
      <c r="L4141" s="91"/>
      <c r="M4141"/>
    </row>
    <row r="4142" spans="12:13" x14ac:dyDescent="0.35">
      <c r="L4142" s="91"/>
      <c r="M4142"/>
    </row>
    <row r="4143" spans="12:13" x14ac:dyDescent="0.35">
      <c r="L4143" s="91"/>
      <c r="M4143"/>
    </row>
    <row r="4144" spans="12:13" x14ac:dyDescent="0.35">
      <c r="L4144" s="91"/>
      <c r="M4144"/>
    </row>
    <row r="4145" spans="12:13" x14ac:dyDescent="0.35">
      <c r="L4145" s="91"/>
      <c r="M4145"/>
    </row>
    <row r="4146" spans="12:13" x14ac:dyDescent="0.35">
      <c r="L4146" s="91"/>
      <c r="M4146"/>
    </row>
    <row r="4147" spans="12:13" x14ac:dyDescent="0.35">
      <c r="L4147" s="91"/>
      <c r="M4147"/>
    </row>
    <row r="4148" spans="12:13" x14ac:dyDescent="0.35">
      <c r="L4148" s="91"/>
      <c r="M4148"/>
    </row>
    <row r="4149" spans="12:13" x14ac:dyDescent="0.35">
      <c r="L4149" s="91"/>
      <c r="M4149"/>
    </row>
    <row r="4150" spans="12:13" x14ac:dyDescent="0.35">
      <c r="L4150" s="91"/>
      <c r="M4150"/>
    </row>
    <row r="4151" spans="12:13" x14ac:dyDescent="0.35">
      <c r="L4151" s="91"/>
      <c r="M4151"/>
    </row>
    <row r="4152" spans="12:13" x14ac:dyDescent="0.35">
      <c r="L4152" s="91"/>
      <c r="M4152"/>
    </row>
    <row r="4153" spans="12:13" x14ac:dyDescent="0.35">
      <c r="L4153" s="91"/>
      <c r="M4153"/>
    </row>
    <row r="4154" spans="12:13" x14ac:dyDescent="0.35">
      <c r="L4154" s="91"/>
      <c r="M4154"/>
    </row>
    <row r="4155" spans="12:13" x14ac:dyDescent="0.35">
      <c r="L4155" s="91"/>
      <c r="M4155"/>
    </row>
    <row r="4156" spans="12:13" x14ac:dyDescent="0.35">
      <c r="L4156" s="91"/>
      <c r="M4156"/>
    </row>
    <row r="4157" spans="12:13" x14ac:dyDescent="0.35">
      <c r="L4157" s="91"/>
      <c r="M4157"/>
    </row>
    <row r="4158" spans="12:13" x14ac:dyDescent="0.35">
      <c r="L4158" s="91"/>
      <c r="M4158"/>
    </row>
    <row r="4159" spans="12:13" x14ac:dyDescent="0.35">
      <c r="L4159" s="91"/>
      <c r="M4159"/>
    </row>
    <row r="4160" spans="12:13" x14ac:dyDescent="0.35">
      <c r="L4160" s="91"/>
      <c r="M4160"/>
    </row>
    <row r="4161" spans="12:13" x14ac:dyDescent="0.35">
      <c r="L4161" s="91"/>
      <c r="M4161"/>
    </row>
    <row r="4162" spans="12:13" x14ac:dyDescent="0.35">
      <c r="L4162" s="91"/>
      <c r="M4162"/>
    </row>
    <row r="4163" spans="12:13" x14ac:dyDescent="0.35">
      <c r="L4163" s="91"/>
      <c r="M4163"/>
    </row>
    <row r="4164" spans="12:13" x14ac:dyDescent="0.35">
      <c r="L4164" s="91"/>
      <c r="M4164"/>
    </row>
    <row r="4165" spans="12:13" x14ac:dyDescent="0.35">
      <c r="L4165" s="91"/>
      <c r="M4165"/>
    </row>
    <row r="4166" spans="12:13" x14ac:dyDescent="0.35">
      <c r="L4166" s="91"/>
      <c r="M4166"/>
    </row>
    <row r="4167" spans="12:13" x14ac:dyDescent="0.35">
      <c r="L4167" s="91"/>
      <c r="M4167"/>
    </row>
    <row r="4168" spans="12:13" x14ac:dyDescent="0.35">
      <c r="L4168" s="91"/>
      <c r="M4168"/>
    </row>
    <row r="4169" spans="12:13" x14ac:dyDescent="0.35">
      <c r="L4169" s="91"/>
      <c r="M4169"/>
    </row>
    <row r="4170" spans="12:13" x14ac:dyDescent="0.35">
      <c r="L4170" s="91"/>
      <c r="M4170"/>
    </row>
    <row r="4171" spans="12:13" x14ac:dyDescent="0.35">
      <c r="L4171" s="91"/>
      <c r="M4171"/>
    </row>
    <row r="4172" spans="12:13" x14ac:dyDescent="0.35">
      <c r="L4172" s="91"/>
      <c r="M4172"/>
    </row>
    <row r="4173" spans="12:13" x14ac:dyDescent="0.35">
      <c r="L4173" s="91"/>
      <c r="M4173"/>
    </row>
    <row r="4174" spans="12:13" x14ac:dyDescent="0.35">
      <c r="L4174" s="91"/>
      <c r="M4174"/>
    </row>
    <row r="4175" spans="12:13" x14ac:dyDescent="0.35">
      <c r="L4175" s="91"/>
      <c r="M4175"/>
    </row>
    <row r="4176" spans="12:13" x14ac:dyDescent="0.35">
      <c r="L4176" s="91"/>
      <c r="M4176"/>
    </row>
    <row r="4177" spans="12:13" x14ac:dyDescent="0.35">
      <c r="L4177" s="91"/>
      <c r="M4177"/>
    </row>
    <row r="4178" spans="12:13" x14ac:dyDescent="0.35">
      <c r="L4178" s="91"/>
      <c r="M4178"/>
    </row>
    <row r="4179" spans="12:13" x14ac:dyDescent="0.35">
      <c r="L4179" s="91"/>
      <c r="M4179"/>
    </row>
    <row r="4180" spans="12:13" x14ac:dyDescent="0.35">
      <c r="L4180" s="91"/>
      <c r="M4180"/>
    </row>
    <row r="4181" spans="12:13" x14ac:dyDescent="0.35">
      <c r="L4181" s="91"/>
      <c r="M4181"/>
    </row>
    <row r="4182" spans="12:13" x14ac:dyDescent="0.35">
      <c r="L4182" s="91"/>
      <c r="M4182"/>
    </row>
    <row r="4183" spans="12:13" x14ac:dyDescent="0.35">
      <c r="L4183" s="91"/>
      <c r="M4183"/>
    </row>
    <row r="4184" spans="12:13" x14ac:dyDescent="0.35">
      <c r="L4184" s="91"/>
      <c r="M4184"/>
    </row>
    <row r="4185" spans="12:13" x14ac:dyDescent="0.35">
      <c r="L4185" s="91"/>
      <c r="M4185"/>
    </row>
    <row r="4186" spans="12:13" x14ac:dyDescent="0.35">
      <c r="L4186" s="91"/>
      <c r="M4186"/>
    </row>
    <row r="4187" spans="12:13" x14ac:dyDescent="0.35">
      <c r="L4187" s="91"/>
      <c r="M4187"/>
    </row>
    <row r="4188" spans="12:13" x14ac:dyDescent="0.35">
      <c r="L4188" s="91"/>
      <c r="M4188"/>
    </row>
    <row r="4189" spans="12:13" x14ac:dyDescent="0.35">
      <c r="L4189" s="91"/>
      <c r="M4189"/>
    </row>
    <row r="4190" spans="12:13" x14ac:dyDescent="0.35">
      <c r="L4190" s="91"/>
      <c r="M4190"/>
    </row>
    <row r="4191" spans="12:13" x14ac:dyDescent="0.35">
      <c r="L4191" s="91"/>
      <c r="M4191"/>
    </row>
    <row r="4192" spans="12:13" x14ac:dyDescent="0.35">
      <c r="L4192" s="91"/>
      <c r="M4192"/>
    </row>
    <row r="4193" spans="12:13" x14ac:dyDescent="0.35">
      <c r="L4193" s="91"/>
      <c r="M4193"/>
    </row>
    <row r="4194" spans="12:13" x14ac:dyDescent="0.35">
      <c r="L4194" s="91"/>
      <c r="M4194"/>
    </row>
    <row r="4195" spans="12:13" x14ac:dyDescent="0.35">
      <c r="L4195" s="91"/>
      <c r="M4195"/>
    </row>
    <row r="4196" spans="12:13" x14ac:dyDescent="0.35">
      <c r="L4196" s="91"/>
      <c r="M4196"/>
    </row>
    <row r="4197" spans="12:13" x14ac:dyDescent="0.35">
      <c r="L4197" s="91"/>
      <c r="M4197"/>
    </row>
    <row r="4198" spans="12:13" x14ac:dyDescent="0.35">
      <c r="L4198" s="91"/>
      <c r="M4198"/>
    </row>
    <row r="4199" spans="12:13" x14ac:dyDescent="0.35">
      <c r="L4199" s="91"/>
      <c r="M4199"/>
    </row>
    <row r="4200" spans="12:13" x14ac:dyDescent="0.35">
      <c r="L4200" s="91"/>
      <c r="M4200"/>
    </row>
    <row r="4201" spans="12:13" x14ac:dyDescent="0.35">
      <c r="L4201" s="91"/>
      <c r="M4201"/>
    </row>
    <row r="4202" spans="12:13" x14ac:dyDescent="0.35">
      <c r="L4202" s="91"/>
      <c r="M4202"/>
    </row>
    <row r="4203" spans="12:13" x14ac:dyDescent="0.35">
      <c r="L4203" s="91"/>
      <c r="M4203"/>
    </row>
    <row r="4204" spans="12:13" x14ac:dyDescent="0.35">
      <c r="L4204" s="91"/>
      <c r="M4204"/>
    </row>
    <row r="4205" spans="12:13" x14ac:dyDescent="0.35">
      <c r="L4205" s="91"/>
      <c r="M4205"/>
    </row>
    <row r="4206" spans="12:13" x14ac:dyDescent="0.35">
      <c r="L4206" s="91"/>
      <c r="M4206"/>
    </row>
    <row r="4207" spans="12:13" x14ac:dyDescent="0.35">
      <c r="L4207" s="91"/>
      <c r="M4207"/>
    </row>
    <row r="4208" spans="12:13" x14ac:dyDescent="0.35">
      <c r="L4208" s="91"/>
      <c r="M4208"/>
    </row>
    <row r="4209" spans="12:13" x14ac:dyDescent="0.35">
      <c r="L4209" s="91"/>
      <c r="M4209"/>
    </row>
    <row r="4210" spans="12:13" x14ac:dyDescent="0.35">
      <c r="L4210" s="91"/>
      <c r="M4210"/>
    </row>
    <row r="4211" spans="12:13" x14ac:dyDescent="0.35">
      <c r="L4211" s="91"/>
      <c r="M4211"/>
    </row>
    <row r="4212" spans="12:13" x14ac:dyDescent="0.35">
      <c r="L4212" s="91"/>
      <c r="M4212"/>
    </row>
    <row r="4213" spans="12:13" x14ac:dyDescent="0.35">
      <c r="L4213" s="91"/>
      <c r="M4213"/>
    </row>
    <row r="4214" spans="12:13" x14ac:dyDescent="0.35">
      <c r="L4214" s="91"/>
      <c r="M4214"/>
    </row>
    <row r="4215" spans="12:13" x14ac:dyDescent="0.35">
      <c r="L4215" s="91"/>
      <c r="M4215"/>
    </row>
    <row r="4216" spans="12:13" x14ac:dyDescent="0.35">
      <c r="L4216" s="91"/>
      <c r="M4216"/>
    </row>
    <row r="4217" spans="12:13" x14ac:dyDescent="0.35">
      <c r="L4217" s="91"/>
      <c r="M4217"/>
    </row>
    <row r="4218" spans="12:13" x14ac:dyDescent="0.35">
      <c r="L4218" s="91"/>
      <c r="M4218"/>
    </row>
    <row r="4219" spans="12:13" x14ac:dyDescent="0.35">
      <c r="L4219" s="91"/>
      <c r="M4219"/>
    </row>
    <row r="4220" spans="12:13" x14ac:dyDescent="0.35">
      <c r="L4220" s="91"/>
      <c r="M4220"/>
    </row>
    <row r="4221" spans="12:13" x14ac:dyDescent="0.35">
      <c r="L4221" s="91"/>
      <c r="M4221"/>
    </row>
    <row r="4222" spans="12:13" x14ac:dyDescent="0.35">
      <c r="L4222" s="91"/>
      <c r="M4222"/>
    </row>
    <row r="4223" spans="12:13" x14ac:dyDescent="0.35">
      <c r="L4223" s="91"/>
      <c r="M4223"/>
    </row>
    <row r="4224" spans="12:13" x14ac:dyDescent="0.35">
      <c r="L4224" s="91"/>
      <c r="M4224"/>
    </row>
    <row r="4225" spans="12:13" x14ac:dyDescent="0.35">
      <c r="L4225" s="91"/>
      <c r="M4225"/>
    </row>
    <row r="4226" spans="12:13" x14ac:dyDescent="0.35">
      <c r="L4226" s="91"/>
      <c r="M4226"/>
    </row>
    <row r="4227" spans="12:13" x14ac:dyDescent="0.35">
      <c r="L4227" s="91"/>
      <c r="M4227"/>
    </row>
    <row r="4228" spans="12:13" x14ac:dyDescent="0.35">
      <c r="L4228" s="91"/>
      <c r="M4228"/>
    </row>
    <row r="4229" spans="12:13" x14ac:dyDescent="0.35">
      <c r="L4229" s="91"/>
      <c r="M4229"/>
    </row>
    <row r="4230" spans="12:13" x14ac:dyDescent="0.35">
      <c r="L4230" s="91"/>
      <c r="M4230"/>
    </row>
    <row r="4231" spans="12:13" x14ac:dyDescent="0.35">
      <c r="L4231" s="91"/>
      <c r="M4231"/>
    </row>
    <row r="4232" spans="12:13" x14ac:dyDescent="0.35">
      <c r="L4232" s="91"/>
      <c r="M4232"/>
    </row>
    <row r="4233" spans="12:13" x14ac:dyDescent="0.35">
      <c r="L4233" s="91"/>
      <c r="M4233"/>
    </row>
    <row r="4234" spans="12:13" x14ac:dyDescent="0.35">
      <c r="L4234" s="91"/>
      <c r="M4234"/>
    </row>
    <row r="4235" spans="12:13" x14ac:dyDescent="0.35">
      <c r="L4235" s="91"/>
      <c r="M4235"/>
    </row>
    <row r="4236" spans="12:13" x14ac:dyDescent="0.35">
      <c r="L4236" s="91"/>
      <c r="M4236"/>
    </row>
    <row r="4237" spans="12:13" x14ac:dyDescent="0.35">
      <c r="L4237" s="91"/>
      <c r="M4237"/>
    </row>
    <row r="4238" spans="12:13" x14ac:dyDescent="0.35">
      <c r="L4238" s="91"/>
      <c r="M4238"/>
    </row>
    <row r="4239" spans="12:13" x14ac:dyDescent="0.35">
      <c r="L4239" s="91"/>
      <c r="M4239"/>
    </row>
    <row r="4240" spans="12:13" x14ac:dyDescent="0.35">
      <c r="L4240" s="91"/>
      <c r="M4240"/>
    </row>
    <row r="4241" spans="12:13" x14ac:dyDescent="0.35">
      <c r="L4241" s="91"/>
      <c r="M4241"/>
    </row>
    <row r="4242" spans="12:13" x14ac:dyDescent="0.35">
      <c r="L4242" s="91"/>
      <c r="M4242"/>
    </row>
    <row r="4243" spans="12:13" x14ac:dyDescent="0.35">
      <c r="L4243" s="91"/>
      <c r="M4243"/>
    </row>
    <row r="4244" spans="12:13" x14ac:dyDescent="0.35">
      <c r="L4244" s="91"/>
      <c r="M4244"/>
    </row>
    <row r="4245" spans="12:13" x14ac:dyDescent="0.35">
      <c r="L4245" s="91"/>
      <c r="M4245"/>
    </row>
    <row r="4246" spans="12:13" x14ac:dyDescent="0.35">
      <c r="L4246" s="91"/>
      <c r="M4246"/>
    </row>
    <row r="4247" spans="12:13" x14ac:dyDescent="0.35">
      <c r="L4247" s="91"/>
      <c r="M4247"/>
    </row>
    <row r="4248" spans="12:13" x14ac:dyDescent="0.35">
      <c r="L4248" s="91"/>
      <c r="M4248"/>
    </row>
    <row r="4249" spans="12:13" x14ac:dyDescent="0.35">
      <c r="L4249" s="91"/>
      <c r="M4249"/>
    </row>
    <row r="4250" spans="12:13" x14ac:dyDescent="0.35">
      <c r="L4250" s="91"/>
      <c r="M4250"/>
    </row>
    <row r="4251" spans="12:13" x14ac:dyDescent="0.35">
      <c r="L4251" s="91"/>
      <c r="M4251"/>
    </row>
    <row r="4252" spans="12:13" x14ac:dyDescent="0.35">
      <c r="L4252" s="91"/>
      <c r="M4252"/>
    </row>
    <row r="4253" spans="12:13" x14ac:dyDescent="0.35">
      <c r="L4253" s="91"/>
      <c r="M4253"/>
    </row>
    <row r="4254" spans="12:13" x14ac:dyDescent="0.35">
      <c r="L4254" s="91"/>
      <c r="M4254"/>
    </row>
    <row r="4255" spans="12:13" x14ac:dyDescent="0.35">
      <c r="L4255" s="91"/>
      <c r="M4255"/>
    </row>
    <row r="4256" spans="12:13" x14ac:dyDescent="0.35">
      <c r="L4256" s="91"/>
      <c r="M4256"/>
    </row>
    <row r="4257" spans="12:13" x14ac:dyDescent="0.35">
      <c r="L4257" s="91"/>
      <c r="M4257"/>
    </row>
    <row r="4258" spans="12:13" x14ac:dyDescent="0.35">
      <c r="L4258" s="91"/>
      <c r="M4258"/>
    </row>
    <row r="4259" spans="12:13" x14ac:dyDescent="0.35">
      <c r="L4259" s="91"/>
      <c r="M4259"/>
    </row>
    <row r="4260" spans="12:13" x14ac:dyDescent="0.35">
      <c r="L4260" s="91"/>
      <c r="M4260"/>
    </row>
    <row r="4261" spans="12:13" x14ac:dyDescent="0.35">
      <c r="L4261" s="91"/>
      <c r="M4261"/>
    </row>
    <row r="4262" spans="12:13" x14ac:dyDescent="0.35">
      <c r="L4262" s="91"/>
      <c r="M4262"/>
    </row>
    <row r="4263" spans="12:13" x14ac:dyDescent="0.35">
      <c r="L4263" s="91"/>
      <c r="M4263"/>
    </row>
    <row r="4264" spans="12:13" x14ac:dyDescent="0.35">
      <c r="L4264" s="91"/>
      <c r="M4264"/>
    </row>
    <row r="4265" spans="12:13" x14ac:dyDescent="0.35">
      <c r="L4265" s="91"/>
      <c r="M4265"/>
    </row>
    <row r="4266" spans="12:13" x14ac:dyDescent="0.35">
      <c r="L4266" s="91"/>
      <c r="M4266"/>
    </row>
    <row r="4267" spans="12:13" x14ac:dyDescent="0.35">
      <c r="L4267" s="91"/>
      <c r="M4267"/>
    </row>
    <row r="4268" spans="12:13" x14ac:dyDescent="0.35">
      <c r="L4268" s="91"/>
      <c r="M4268"/>
    </row>
    <row r="4269" spans="12:13" x14ac:dyDescent="0.35">
      <c r="L4269" s="91"/>
      <c r="M4269"/>
    </row>
    <row r="4270" spans="12:13" x14ac:dyDescent="0.35">
      <c r="L4270" s="91"/>
      <c r="M4270"/>
    </row>
    <row r="4271" spans="12:13" x14ac:dyDescent="0.35">
      <c r="L4271" s="91"/>
      <c r="M4271"/>
    </row>
    <row r="4272" spans="12:13" x14ac:dyDescent="0.35">
      <c r="L4272" s="91"/>
      <c r="M4272"/>
    </row>
    <row r="4273" spans="12:13" x14ac:dyDescent="0.35">
      <c r="L4273" s="91"/>
      <c r="M4273"/>
    </row>
    <row r="4274" spans="12:13" x14ac:dyDescent="0.35">
      <c r="L4274" s="91"/>
      <c r="M4274"/>
    </row>
    <row r="4275" spans="12:13" x14ac:dyDescent="0.35">
      <c r="L4275" s="91"/>
      <c r="M4275"/>
    </row>
    <row r="4276" spans="12:13" x14ac:dyDescent="0.35">
      <c r="L4276" s="91"/>
      <c r="M4276"/>
    </row>
    <row r="4277" spans="12:13" x14ac:dyDescent="0.35">
      <c r="L4277" s="91"/>
      <c r="M4277"/>
    </row>
    <row r="4278" spans="12:13" x14ac:dyDescent="0.35">
      <c r="L4278" s="91"/>
      <c r="M4278"/>
    </row>
    <row r="4279" spans="12:13" x14ac:dyDescent="0.35">
      <c r="L4279" s="91"/>
      <c r="M4279"/>
    </row>
    <row r="4280" spans="12:13" x14ac:dyDescent="0.35">
      <c r="L4280" s="91"/>
      <c r="M4280"/>
    </row>
    <row r="4281" spans="12:13" x14ac:dyDescent="0.35">
      <c r="L4281" s="91"/>
      <c r="M4281"/>
    </row>
    <row r="4282" spans="12:13" x14ac:dyDescent="0.35">
      <c r="L4282" s="91"/>
      <c r="M4282"/>
    </row>
    <row r="4283" spans="12:13" x14ac:dyDescent="0.35">
      <c r="L4283" s="91"/>
      <c r="M4283"/>
    </row>
    <row r="4284" spans="12:13" x14ac:dyDescent="0.35">
      <c r="L4284" s="91"/>
      <c r="M4284"/>
    </row>
    <row r="4285" spans="12:13" x14ac:dyDescent="0.35">
      <c r="L4285" s="91"/>
      <c r="M4285"/>
    </row>
    <row r="4286" spans="12:13" x14ac:dyDescent="0.35">
      <c r="L4286" s="91"/>
      <c r="M4286"/>
    </row>
    <row r="4287" spans="12:13" x14ac:dyDescent="0.35">
      <c r="L4287" s="91"/>
      <c r="M4287"/>
    </row>
    <row r="4288" spans="12:13" x14ac:dyDescent="0.35">
      <c r="L4288" s="91"/>
      <c r="M4288"/>
    </row>
    <row r="4289" spans="12:13" x14ac:dyDescent="0.35">
      <c r="L4289" s="91"/>
      <c r="M4289"/>
    </row>
    <row r="4290" spans="12:13" x14ac:dyDescent="0.35">
      <c r="L4290" s="91"/>
      <c r="M4290"/>
    </row>
    <row r="4291" spans="12:13" x14ac:dyDescent="0.35">
      <c r="L4291" s="91"/>
      <c r="M4291"/>
    </row>
    <row r="4292" spans="12:13" x14ac:dyDescent="0.35">
      <c r="L4292" s="91"/>
      <c r="M4292"/>
    </row>
    <row r="4293" spans="12:13" x14ac:dyDescent="0.35">
      <c r="L4293" s="91"/>
      <c r="M4293"/>
    </row>
    <row r="4294" spans="12:13" x14ac:dyDescent="0.35">
      <c r="L4294" s="91"/>
      <c r="M4294"/>
    </row>
    <row r="4295" spans="12:13" x14ac:dyDescent="0.35">
      <c r="L4295" s="91"/>
      <c r="M4295"/>
    </row>
    <row r="4296" spans="12:13" x14ac:dyDescent="0.35">
      <c r="L4296" s="91"/>
      <c r="M4296"/>
    </row>
    <row r="4297" spans="12:13" x14ac:dyDescent="0.35">
      <c r="L4297" s="91"/>
      <c r="M4297"/>
    </row>
    <row r="4298" spans="12:13" x14ac:dyDescent="0.35">
      <c r="L4298" s="91"/>
      <c r="M4298"/>
    </row>
    <row r="4299" spans="12:13" x14ac:dyDescent="0.35">
      <c r="L4299" s="91"/>
      <c r="M4299"/>
    </row>
    <row r="4300" spans="12:13" x14ac:dyDescent="0.35">
      <c r="L4300" s="91"/>
      <c r="M4300"/>
    </row>
    <row r="4301" spans="12:13" x14ac:dyDescent="0.35">
      <c r="L4301" s="91"/>
      <c r="M4301"/>
    </row>
    <row r="4302" spans="12:13" x14ac:dyDescent="0.35">
      <c r="L4302" s="91"/>
      <c r="M4302"/>
    </row>
    <row r="4303" spans="12:13" x14ac:dyDescent="0.35">
      <c r="L4303" s="91"/>
      <c r="M4303"/>
    </row>
    <row r="4304" spans="12:13" x14ac:dyDescent="0.35">
      <c r="L4304" s="91"/>
      <c r="M4304"/>
    </row>
    <row r="4305" spans="12:13" x14ac:dyDescent="0.35">
      <c r="L4305" s="91"/>
      <c r="M4305"/>
    </row>
    <row r="4306" spans="12:13" x14ac:dyDescent="0.35">
      <c r="L4306" s="91"/>
      <c r="M4306"/>
    </row>
    <row r="4307" spans="12:13" x14ac:dyDescent="0.35">
      <c r="L4307" s="91"/>
      <c r="M4307"/>
    </row>
    <row r="4308" spans="12:13" x14ac:dyDescent="0.35">
      <c r="L4308" s="91"/>
      <c r="M4308"/>
    </row>
    <row r="4309" spans="12:13" x14ac:dyDescent="0.35">
      <c r="L4309" s="91"/>
      <c r="M4309"/>
    </row>
    <row r="4310" spans="12:13" x14ac:dyDescent="0.35">
      <c r="L4310" s="91"/>
      <c r="M4310"/>
    </row>
    <row r="4311" spans="12:13" x14ac:dyDescent="0.35">
      <c r="L4311" s="91"/>
      <c r="M4311"/>
    </row>
    <row r="4312" spans="12:13" x14ac:dyDescent="0.35">
      <c r="L4312" s="91"/>
      <c r="M4312"/>
    </row>
    <row r="4313" spans="12:13" x14ac:dyDescent="0.35">
      <c r="L4313" s="91"/>
      <c r="M4313"/>
    </row>
    <row r="4314" spans="12:13" x14ac:dyDescent="0.35">
      <c r="L4314" s="91"/>
      <c r="M4314"/>
    </row>
    <row r="4315" spans="12:13" x14ac:dyDescent="0.35">
      <c r="L4315" s="91"/>
      <c r="M4315"/>
    </row>
    <row r="4316" spans="12:13" x14ac:dyDescent="0.35">
      <c r="L4316" s="91"/>
      <c r="M4316"/>
    </row>
    <row r="4317" spans="12:13" x14ac:dyDescent="0.35">
      <c r="L4317" s="91"/>
      <c r="M4317"/>
    </row>
    <row r="4318" spans="12:13" x14ac:dyDescent="0.35">
      <c r="L4318" s="91"/>
      <c r="M4318"/>
    </row>
    <row r="4319" spans="12:13" x14ac:dyDescent="0.35">
      <c r="L4319" s="91"/>
      <c r="M4319"/>
    </row>
    <row r="4320" spans="12:13" x14ac:dyDescent="0.35">
      <c r="L4320" s="91"/>
      <c r="M4320"/>
    </row>
    <row r="4321" spans="12:13" x14ac:dyDescent="0.35">
      <c r="L4321" s="91"/>
      <c r="M4321"/>
    </row>
    <row r="4322" spans="12:13" x14ac:dyDescent="0.35">
      <c r="L4322" s="91"/>
      <c r="M4322"/>
    </row>
    <row r="4323" spans="12:13" x14ac:dyDescent="0.35">
      <c r="L4323" s="91"/>
      <c r="M4323"/>
    </row>
    <row r="4324" spans="12:13" x14ac:dyDescent="0.35">
      <c r="L4324" s="91"/>
      <c r="M4324"/>
    </row>
    <row r="4325" spans="12:13" x14ac:dyDescent="0.35">
      <c r="L4325" s="91"/>
      <c r="M4325"/>
    </row>
    <row r="4326" spans="12:13" x14ac:dyDescent="0.35">
      <c r="L4326" s="91"/>
      <c r="M4326"/>
    </row>
    <row r="4327" spans="12:13" x14ac:dyDescent="0.35">
      <c r="L4327" s="91"/>
      <c r="M4327"/>
    </row>
    <row r="4328" spans="12:13" x14ac:dyDescent="0.35">
      <c r="L4328" s="91"/>
      <c r="M4328"/>
    </row>
    <row r="4329" spans="12:13" x14ac:dyDescent="0.35">
      <c r="L4329" s="91"/>
      <c r="M4329"/>
    </row>
    <row r="4330" spans="12:13" x14ac:dyDescent="0.35">
      <c r="L4330" s="91"/>
      <c r="M4330"/>
    </row>
    <row r="4331" spans="12:13" x14ac:dyDescent="0.35">
      <c r="L4331" s="91"/>
      <c r="M4331"/>
    </row>
    <row r="4332" spans="12:13" x14ac:dyDescent="0.35">
      <c r="L4332" s="91"/>
      <c r="M4332"/>
    </row>
    <row r="4333" spans="12:13" x14ac:dyDescent="0.35">
      <c r="L4333" s="91"/>
      <c r="M4333"/>
    </row>
    <row r="4334" spans="12:13" x14ac:dyDescent="0.35">
      <c r="L4334" s="91"/>
      <c r="M4334"/>
    </row>
    <row r="4335" spans="12:13" x14ac:dyDescent="0.35">
      <c r="L4335" s="91"/>
      <c r="M4335"/>
    </row>
    <row r="4336" spans="12:13" x14ac:dyDescent="0.35">
      <c r="L4336" s="91"/>
      <c r="M4336"/>
    </row>
    <row r="4337" spans="12:13" x14ac:dyDescent="0.35">
      <c r="L4337" s="91"/>
      <c r="M4337"/>
    </row>
    <row r="4338" spans="12:13" x14ac:dyDescent="0.35">
      <c r="L4338" s="91"/>
      <c r="M4338"/>
    </row>
    <row r="4339" spans="12:13" x14ac:dyDescent="0.35">
      <c r="L4339" s="91"/>
      <c r="M4339"/>
    </row>
    <row r="4340" spans="12:13" x14ac:dyDescent="0.35">
      <c r="L4340" s="91"/>
      <c r="M4340"/>
    </row>
    <row r="4341" spans="12:13" x14ac:dyDescent="0.35">
      <c r="L4341" s="91"/>
      <c r="M4341"/>
    </row>
    <row r="4342" spans="12:13" x14ac:dyDescent="0.35">
      <c r="L4342" s="91"/>
      <c r="M4342"/>
    </row>
    <row r="4343" spans="12:13" x14ac:dyDescent="0.35">
      <c r="L4343" s="91"/>
      <c r="M4343"/>
    </row>
    <row r="4344" spans="12:13" x14ac:dyDescent="0.35">
      <c r="L4344" s="91"/>
      <c r="M4344"/>
    </row>
    <row r="4345" spans="12:13" x14ac:dyDescent="0.35">
      <c r="L4345" s="91"/>
      <c r="M4345"/>
    </row>
    <row r="4346" spans="12:13" x14ac:dyDescent="0.35">
      <c r="L4346" s="91"/>
      <c r="M4346"/>
    </row>
    <row r="4347" spans="12:13" x14ac:dyDescent="0.35">
      <c r="L4347" s="91"/>
      <c r="M4347"/>
    </row>
    <row r="4348" spans="12:13" x14ac:dyDescent="0.35">
      <c r="L4348" s="91"/>
      <c r="M4348"/>
    </row>
    <row r="4349" spans="12:13" x14ac:dyDescent="0.35">
      <c r="L4349" s="91"/>
      <c r="M4349"/>
    </row>
    <row r="4350" spans="12:13" x14ac:dyDescent="0.35">
      <c r="L4350" s="91"/>
      <c r="M4350"/>
    </row>
    <row r="4351" spans="12:13" x14ac:dyDescent="0.35">
      <c r="L4351" s="91"/>
      <c r="M4351"/>
    </row>
    <row r="4352" spans="12:13" x14ac:dyDescent="0.35">
      <c r="L4352" s="91"/>
      <c r="M4352"/>
    </row>
    <row r="4353" spans="12:13" x14ac:dyDescent="0.35">
      <c r="L4353" s="91"/>
      <c r="M4353"/>
    </row>
    <row r="4354" spans="12:13" x14ac:dyDescent="0.35">
      <c r="L4354" s="91"/>
      <c r="M4354"/>
    </row>
    <row r="4355" spans="12:13" x14ac:dyDescent="0.35">
      <c r="L4355" s="91"/>
      <c r="M4355"/>
    </row>
    <row r="4356" spans="12:13" x14ac:dyDescent="0.35">
      <c r="L4356" s="91"/>
      <c r="M4356"/>
    </row>
    <row r="4357" spans="12:13" x14ac:dyDescent="0.35">
      <c r="L4357" s="91"/>
      <c r="M4357"/>
    </row>
    <row r="4358" spans="12:13" x14ac:dyDescent="0.35">
      <c r="L4358" s="91"/>
      <c r="M4358"/>
    </row>
    <row r="4359" spans="12:13" x14ac:dyDescent="0.35">
      <c r="L4359" s="91"/>
      <c r="M4359"/>
    </row>
    <row r="4360" spans="12:13" x14ac:dyDescent="0.35">
      <c r="L4360" s="91"/>
      <c r="M4360"/>
    </row>
    <row r="4361" spans="12:13" x14ac:dyDescent="0.35">
      <c r="L4361" s="91"/>
      <c r="M4361"/>
    </row>
    <row r="4362" spans="12:13" x14ac:dyDescent="0.35">
      <c r="L4362" s="91"/>
      <c r="M4362"/>
    </row>
    <row r="4363" spans="12:13" x14ac:dyDescent="0.35">
      <c r="L4363" s="91"/>
      <c r="M4363"/>
    </row>
    <row r="4364" spans="12:13" x14ac:dyDescent="0.35">
      <c r="L4364" s="91"/>
      <c r="M4364"/>
    </row>
    <row r="4365" spans="12:13" x14ac:dyDescent="0.35">
      <c r="L4365" s="91"/>
      <c r="M4365"/>
    </row>
    <row r="4366" spans="12:13" x14ac:dyDescent="0.35">
      <c r="L4366" s="91"/>
      <c r="M4366"/>
    </row>
    <row r="4367" spans="12:13" x14ac:dyDescent="0.35">
      <c r="L4367" s="91"/>
      <c r="M4367"/>
    </row>
    <row r="4368" spans="12:13" x14ac:dyDescent="0.35">
      <c r="L4368" s="91"/>
      <c r="M4368"/>
    </row>
    <row r="4369" spans="12:13" x14ac:dyDescent="0.35">
      <c r="L4369" s="91"/>
      <c r="M4369"/>
    </row>
    <row r="4370" spans="12:13" x14ac:dyDescent="0.35">
      <c r="L4370" s="91"/>
      <c r="M4370"/>
    </row>
    <row r="4371" spans="12:13" x14ac:dyDescent="0.35">
      <c r="L4371" s="91"/>
      <c r="M4371"/>
    </row>
    <row r="4372" spans="12:13" x14ac:dyDescent="0.35">
      <c r="L4372" s="91"/>
      <c r="M4372"/>
    </row>
    <row r="4373" spans="12:13" x14ac:dyDescent="0.35">
      <c r="L4373" s="91"/>
      <c r="M4373"/>
    </row>
    <row r="4374" spans="12:13" x14ac:dyDescent="0.35">
      <c r="L4374" s="91"/>
      <c r="M4374"/>
    </row>
    <row r="4375" spans="12:13" x14ac:dyDescent="0.35">
      <c r="L4375" s="91"/>
      <c r="M4375"/>
    </row>
    <row r="4376" spans="12:13" x14ac:dyDescent="0.35">
      <c r="L4376" s="91"/>
      <c r="M4376"/>
    </row>
    <row r="4377" spans="12:13" x14ac:dyDescent="0.35">
      <c r="L4377" s="91"/>
      <c r="M4377"/>
    </row>
    <row r="4378" spans="12:13" x14ac:dyDescent="0.35">
      <c r="L4378" s="91"/>
      <c r="M4378"/>
    </row>
    <row r="4379" spans="12:13" x14ac:dyDescent="0.35">
      <c r="L4379" s="91"/>
      <c r="M4379"/>
    </row>
    <row r="4380" spans="12:13" x14ac:dyDescent="0.35">
      <c r="L4380" s="91"/>
      <c r="M4380"/>
    </row>
    <row r="4381" spans="12:13" x14ac:dyDescent="0.35">
      <c r="L4381" s="91"/>
      <c r="M4381"/>
    </row>
    <row r="4382" spans="12:13" x14ac:dyDescent="0.35">
      <c r="L4382" s="91"/>
      <c r="M4382"/>
    </row>
    <row r="4383" spans="12:13" x14ac:dyDescent="0.35">
      <c r="L4383" s="91"/>
      <c r="M4383"/>
    </row>
    <row r="4384" spans="12:13" x14ac:dyDescent="0.35">
      <c r="L4384" s="91"/>
      <c r="M4384"/>
    </row>
    <row r="4385" spans="12:13" x14ac:dyDescent="0.35">
      <c r="L4385" s="91"/>
      <c r="M4385"/>
    </row>
    <row r="4386" spans="12:13" x14ac:dyDescent="0.35">
      <c r="L4386" s="91"/>
      <c r="M4386"/>
    </row>
    <row r="4387" spans="12:13" x14ac:dyDescent="0.35">
      <c r="L4387" s="91"/>
      <c r="M4387"/>
    </row>
    <row r="4388" spans="12:13" x14ac:dyDescent="0.35">
      <c r="L4388" s="91"/>
      <c r="M4388"/>
    </row>
    <row r="4389" spans="12:13" x14ac:dyDescent="0.35">
      <c r="L4389" s="91"/>
      <c r="M4389"/>
    </row>
    <row r="4390" spans="12:13" x14ac:dyDescent="0.35">
      <c r="L4390" s="91"/>
      <c r="M4390"/>
    </row>
    <row r="4391" spans="12:13" x14ac:dyDescent="0.35">
      <c r="L4391" s="91"/>
      <c r="M4391"/>
    </row>
    <row r="4392" spans="12:13" x14ac:dyDescent="0.35">
      <c r="L4392" s="91"/>
      <c r="M4392"/>
    </row>
    <row r="4393" spans="12:13" x14ac:dyDescent="0.35">
      <c r="L4393" s="91"/>
      <c r="M4393"/>
    </row>
    <row r="4394" spans="12:13" x14ac:dyDescent="0.35">
      <c r="L4394" s="91"/>
      <c r="M4394"/>
    </row>
    <row r="4395" spans="12:13" x14ac:dyDescent="0.35">
      <c r="L4395" s="91"/>
      <c r="M4395"/>
    </row>
    <row r="4396" spans="12:13" x14ac:dyDescent="0.35">
      <c r="L4396" s="91"/>
      <c r="M4396"/>
    </row>
    <row r="4397" spans="12:13" x14ac:dyDescent="0.35">
      <c r="L4397" s="91"/>
      <c r="M4397"/>
    </row>
    <row r="4398" spans="12:13" x14ac:dyDescent="0.35">
      <c r="L4398" s="91"/>
      <c r="M4398"/>
    </row>
    <row r="4399" spans="12:13" x14ac:dyDescent="0.35">
      <c r="L4399" s="91"/>
      <c r="M4399"/>
    </row>
    <row r="4400" spans="12:13" x14ac:dyDescent="0.35">
      <c r="L4400" s="91"/>
      <c r="M4400"/>
    </row>
    <row r="4401" spans="12:13" x14ac:dyDescent="0.35">
      <c r="L4401" s="91"/>
      <c r="M4401"/>
    </row>
    <row r="4402" spans="12:13" x14ac:dyDescent="0.35">
      <c r="L4402" s="91"/>
      <c r="M4402"/>
    </row>
    <row r="4403" spans="12:13" x14ac:dyDescent="0.35">
      <c r="L4403" s="91"/>
      <c r="M4403"/>
    </row>
    <row r="4404" spans="12:13" x14ac:dyDescent="0.35">
      <c r="L4404" s="91"/>
      <c r="M4404"/>
    </row>
    <row r="4405" spans="12:13" x14ac:dyDescent="0.35">
      <c r="L4405" s="91"/>
      <c r="M4405"/>
    </row>
    <row r="4406" spans="12:13" x14ac:dyDescent="0.35">
      <c r="L4406" s="91"/>
      <c r="M4406"/>
    </row>
    <row r="4407" spans="12:13" x14ac:dyDescent="0.35">
      <c r="L4407" s="91"/>
      <c r="M4407"/>
    </row>
    <row r="4408" spans="12:13" x14ac:dyDescent="0.35">
      <c r="L4408" s="91"/>
      <c r="M4408"/>
    </row>
    <row r="4409" spans="12:13" x14ac:dyDescent="0.35">
      <c r="L4409" s="91"/>
      <c r="M4409"/>
    </row>
    <row r="4410" spans="12:13" x14ac:dyDescent="0.35">
      <c r="L4410" s="91"/>
      <c r="M4410"/>
    </row>
    <row r="4411" spans="12:13" x14ac:dyDescent="0.35">
      <c r="L4411" s="91"/>
      <c r="M4411"/>
    </row>
    <row r="4412" spans="12:13" x14ac:dyDescent="0.35">
      <c r="L4412" s="91"/>
      <c r="M4412"/>
    </row>
    <row r="4413" spans="12:13" x14ac:dyDescent="0.35">
      <c r="L4413" s="91"/>
      <c r="M4413"/>
    </row>
    <row r="4414" spans="12:13" x14ac:dyDescent="0.35">
      <c r="L4414" s="91"/>
      <c r="M4414"/>
    </row>
    <row r="4415" spans="12:13" x14ac:dyDescent="0.35">
      <c r="L4415" s="91"/>
      <c r="M4415"/>
    </row>
    <row r="4416" spans="12:13" x14ac:dyDescent="0.35">
      <c r="L4416" s="91"/>
      <c r="M4416"/>
    </row>
    <row r="4417" spans="12:13" x14ac:dyDescent="0.35">
      <c r="L4417" s="91"/>
      <c r="M4417"/>
    </row>
    <row r="4418" spans="12:13" x14ac:dyDescent="0.35">
      <c r="L4418" s="91"/>
      <c r="M4418"/>
    </row>
    <row r="4419" spans="12:13" x14ac:dyDescent="0.35">
      <c r="L4419" s="91"/>
      <c r="M4419"/>
    </row>
    <row r="4420" spans="12:13" x14ac:dyDescent="0.35">
      <c r="L4420" s="91"/>
      <c r="M4420"/>
    </row>
    <row r="4421" spans="12:13" x14ac:dyDescent="0.35">
      <c r="L4421" s="91"/>
      <c r="M4421"/>
    </row>
    <row r="4422" spans="12:13" x14ac:dyDescent="0.35">
      <c r="L4422" s="91"/>
      <c r="M4422"/>
    </row>
    <row r="4423" spans="12:13" x14ac:dyDescent="0.35">
      <c r="L4423" s="91"/>
      <c r="M4423"/>
    </row>
    <row r="4424" spans="12:13" x14ac:dyDescent="0.35">
      <c r="L4424" s="91"/>
      <c r="M4424"/>
    </row>
    <row r="4425" spans="12:13" x14ac:dyDescent="0.35">
      <c r="L4425" s="91"/>
      <c r="M4425"/>
    </row>
    <row r="4426" spans="12:13" x14ac:dyDescent="0.35">
      <c r="L4426" s="91"/>
      <c r="M4426"/>
    </row>
    <row r="4427" spans="12:13" x14ac:dyDescent="0.35">
      <c r="L4427" s="91"/>
      <c r="M4427"/>
    </row>
    <row r="4428" spans="12:13" x14ac:dyDescent="0.35">
      <c r="L4428" s="91"/>
      <c r="M4428"/>
    </row>
    <row r="4429" spans="12:13" x14ac:dyDescent="0.35">
      <c r="L4429" s="91"/>
      <c r="M4429"/>
    </row>
    <row r="4430" spans="12:13" x14ac:dyDescent="0.35">
      <c r="L4430" s="91"/>
      <c r="M4430"/>
    </row>
    <row r="4431" spans="12:13" x14ac:dyDescent="0.35">
      <c r="L4431" s="91"/>
      <c r="M4431"/>
    </row>
    <row r="4432" spans="12:13" x14ac:dyDescent="0.35">
      <c r="L4432" s="91"/>
      <c r="M4432"/>
    </row>
    <row r="4433" spans="12:13" x14ac:dyDescent="0.35">
      <c r="L4433" s="91"/>
      <c r="M4433"/>
    </row>
    <row r="4434" spans="12:13" x14ac:dyDescent="0.35">
      <c r="L4434" s="91"/>
      <c r="M4434"/>
    </row>
    <row r="4435" spans="12:13" x14ac:dyDescent="0.35">
      <c r="L4435" s="91"/>
      <c r="M4435"/>
    </row>
    <row r="4436" spans="12:13" x14ac:dyDescent="0.35">
      <c r="L4436" s="91"/>
      <c r="M4436"/>
    </row>
    <row r="4437" spans="12:13" x14ac:dyDescent="0.35">
      <c r="L4437" s="91"/>
      <c r="M4437"/>
    </row>
    <row r="4438" spans="12:13" x14ac:dyDescent="0.35">
      <c r="L4438" s="91"/>
      <c r="M4438"/>
    </row>
    <row r="4439" spans="12:13" x14ac:dyDescent="0.35">
      <c r="L4439" s="91"/>
      <c r="M4439"/>
    </row>
    <row r="4440" spans="12:13" x14ac:dyDescent="0.35">
      <c r="L4440" s="91"/>
      <c r="M4440"/>
    </row>
    <row r="4441" spans="12:13" x14ac:dyDescent="0.35">
      <c r="L4441" s="91"/>
      <c r="M4441"/>
    </row>
    <row r="4442" spans="12:13" x14ac:dyDescent="0.35">
      <c r="L4442" s="91"/>
      <c r="M4442"/>
    </row>
    <row r="4443" spans="12:13" x14ac:dyDescent="0.35">
      <c r="L4443" s="91"/>
      <c r="M4443"/>
    </row>
    <row r="4444" spans="12:13" x14ac:dyDescent="0.35">
      <c r="L4444" s="91"/>
      <c r="M4444"/>
    </row>
    <row r="4445" spans="12:13" x14ac:dyDescent="0.35">
      <c r="L4445" s="91"/>
      <c r="M4445"/>
    </row>
    <row r="4446" spans="12:13" x14ac:dyDescent="0.35">
      <c r="L4446" s="91"/>
      <c r="M4446"/>
    </row>
    <row r="4447" spans="12:13" x14ac:dyDescent="0.35">
      <c r="L4447" s="91"/>
      <c r="M4447"/>
    </row>
    <row r="4448" spans="12:13" x14ac:dyDescent="0.35">
      <c r="L4448" s="91"/>
      <c r="M4448"/>
    </row>
    <row r="4449" spans="12:13" x14ac:dyDescent="0.35">
      <c r="L4449" s="91"/>
      <c r="M4449"/>
    </row>
    <row r="4450" spans="12:13" x14ac:dyDescent="0.35">
      <c r="L4450" s="91"/>
      <c r="M4450"/>
    </row>
    <row r="4451" spans="12:13" x14ac:dyDescent="0.35">
      <c r="L4451" s="91"/>
      <c r="M4451"/>
    </row>
    <row r="4452" spans="12:13" x14ac:dyDescent="0.35">
      <c r="L4452" s="91"/>
      <c r="M4452"/>
    </row>
    <row r="4453" spans="12:13" x14ac:dyDescent="0.35">
      <c r="L4453" s="91"/>
      <c r="M4453"/>
    </row>
    <row r="4454" spans="12:13" x14ac:dyDescent="0.35">
      <c r="L4454" s="91"/>
      <c r="M4454"/>
    </row>
    <row r="4455" spans="12:13" x14ac:dyDescent="0.35">
      <c r="L4455" s="91"/>
      <c r="M4455"/>
    </row>
    <row r="4456" spans="12:13" x14ac:dyDescent="0.35">
      <c r="L4456" s="91"/>
      <c r="M4456"/>
    </row>
    <row r="4457" spans="12:13" x14ac:dyDescent="0.35">
      <c r="L4457" s="91"/>
      <c r="M4457"/>
    </row>
    <row r="4458" spans="12:13" x14ac:dyDescent="0.35">
      <c r="L4458" s="91"/>
      <c r="M4458"/>
    </row>
    <row r="4459" spans="12:13" x14ac:dyDescent="0.35">
      <c r="L4459" s="91"/>
      <c r="M4459"/>
    </row>
    <row r="4460" spans="12:13" x14ac:dyDescent="0.35">
      <c r="L4460" s="91"/>
      <c r="M4460"/>
    </row>
    <row r="4461" spans="12:13" x14ac:dyDescent="0.35">
      <c r="L4461" s="91"/>
      <c r="M4461"/>
    </row>
    <row r="4462" spans="12:13" x14ac:dyDescent="0.35">
      <c r="L4462" s="91"/>
      <c r="M4462"/>
    </row>
    <row r="4463" spans="12:13" x14ac:dyDescent="0.35">
      <c r="L4463" s="91"/>
      <c r="M4463"/>
    </row>
    <row r="4464" spans="12:13" x14ac:dyDescent="0.35">
      <c r="L4464" s="91"/>
      <c r="M4464"/>
    </row>
    <row r="4465" spans="12:13" x14ac:dyDescent="0.35">
      <c r="L4465" s="91"/>
      <c r="M4465"/>
    </row>
    <row r="4466" spans="12:13" x14ac:dyDescent="0.35">
      <c r="L4466" s="91"/>
      <c r="M4466"/>
    </row>
    <row r="4467" spans="12:13" x14ac:dyDescent="0.35">
      <c r="L4467" s="91"/>
      <c r="M4467"/>
    </row>
    <row r="4468" spans="12:13" x14ac:dyDescent="0.35">
      <c r="L4468" s="91"/>
      <c r="M4468"/>
    </row>
    <row r="4469" spans="12:13" x14ac:dyDescent="0.35">
      <c r="L4469" s="91"/>
      <c r="M4469"/>
    </row>
    <row r="4470" spans="12:13" x14ac:dyDescent="0.35">
      <c r="L4470" s="91"/>
      <c r="M4470"/>
    </row>
    <row r="4471" spans="12:13" x14ac:dyDescent="0.35">
      <c r="L4471" s="91"/>
      <c r="M4471"/>
    </row>
    <row r="4472" spans="12:13" x14ac:dyDescent="0.35">
      <c r="L4472" s="91"/>
      <c r="M4472"/>
    </row>
    <row r="4473" spans="12:13" x14ac:dyDescent="0.35">
      <c r="L4473" s="91"/>
      <c r="M4473"/>
    </row>
    <row r="4474" spans="12:13" x14ac:dyDescent="0.35">
      <c r="L4474" s="91"/>
      <c r="M4474"/>
    </row>
    <row r="4475" spans="12:13" x14ac:dyDescent="0.35">
      <c r="L4475" s="91"/>
      <c r="M4475"/>
    </row>
    <row r="4476" spans="12:13" x14ac:dyDescent="0.35">
      <c r="L4476" s="91"/>
      <c r="M4476"/>
    </row>
    <row r="4477" spans="12:13" x14ac:dyDescent="0.35">
      <c r="L4477" s="91"/>
      <c r="M4477"/>
    </row>
    <row r="4478" spans="12:13" x14ac:dyDescent="0.35">
      <c r="L4478" s="91"/>
      <c r="M4478"/>
    </row>
    <row r="4479" spans="12:13" x14ac:dyDescent="0.35">
      <c r="L4479" s="91"/>
      <c r="M4479"/>
    </row>
    <row r="4480" spans="12:13" x14ac:dyDescent="0.35">
      <c r="L4480" s="91"/>
      <c r="M4480"/>
    </row>
    <row r="4481" spans="12:13" x14ac:dyDescent="0.35">
      <c r="L4481" s="91"/>
      <c r="M4481"/>
    </row>
    <row r="4482" spans="12:13" x14ac:dyDescent="0.35">
      <c r="L4482" s="91"/>
      <c r="M4482"/>
    </row>
    <row r="4483" spans="12:13" x14ac:dyDescent="0.35">
      <c r="L4483" s="91"/>
      <c r="M4483"/>
    </row>
    <row r="4484" spans="12:13" x14ac:dyDescent="0.35">
      <c r="L4484" s="91"/>
      <c r="M4484"/>
    </row>
    <row r="4485" spans="12:13" x14ac:dyDescent="0.35">
      <c r="L4485" s="91"/>
      <c r="M4485"/>
    </row>
    <row r="4486" spans="12:13" x14ac:dyDescent="0.35">
      <c r="L4486" s="91"/>
      <c r="M4486"/>
    </row>
    <row r="4487" spans="12:13" x14ac:dyDescent="0.35">
      <c r="L4487" s="91"/>
      <c r="M4487"/>
    </row>
    <row r="4488" spans="12:13" x14ac:dyDescent="0.35">
      <c r="L4488" s="91"/>
      <c r="M4488"/>
    </row>
    <row r="4489" spans="12:13" x14ac:dyDescent="0.35">
      <c r="L4489" s="91"/>
      <c r="M4489"/>
    </row>
    <row r="4490" spans="12:13" x14ac:dyDescent="0.35">
      <c r="L4490" s="91"/>
      <c r="M4490"/>
    </row>
    <row r="4491" spans="12:13" x14ac:dyDescent="0.35">
      <c r="L4491" s="91"/>
      <c r="M4491"/>
    </row>
    <row r="4492" spans="12:13" x14ac:dyDescent="0.35">
      <c r="L4492" s="91"/>
      <c r="M4492"/>
    </row>
    <row r="4493" spans="12:13" x14ac:dyDescent="0.35">
      <c r="L4493" s="91"/>
      <c r="M4493"/>
    </row>
    <row r="4494" spans="12:13" x14ac:dyDescent="0.35">
      <c r="L4494" s="91"/>
      <c r="M4494"/>
    </row>
    <row r="4495" spans="12:13" x14ac:dyDescent="0.35">
      <c r="L4495" s="91"/>
      <c r="M4495"/>
    </row>
    <row r="4496" spans="12:13" x14ac:dyDescent="0.35">
      <c r="L4496" s="91"/>
      <c r="M4496"/>
    </row>
    <row r="4497" spans="12:13" x14ac:dyDescent="0.35">
      <c r="L4497" s="91"/>
      <c r="M4497"/>
    </row>
    <row r="4498" spans="12:13" x14ac:dyDescent="0.35">
      <c r="L4498" s="91"/>
      <c r="M4498"/>
    </row>
    <row r="4499" spans="12:13" x14ac:dyDescent="0.35">
      <c r="L4499" s="91"/>
      <c r="M4499"/>
    </row>
    <row r="4500" spans="12:13" x14ac:dyDescent="0.35">
      <c r="L4500" s="91"/>
      <c r="M4500"/>
    </row>
    <row r="4501" spans="12:13" x14ac:dyDescent="0.35">
      <c r="L4501" s="91"/>
      <c r="M4501"/>
    </row>
    <row r="4502" spans="12:13" x14ac:dyDescent="0.35">
      <c r="L4502" s="91"/>
      <c r="M4502"/>
    </row>
    <row r="4503" spans="12:13" x14ac:dyDescent="0.35">
      <c r="L4503" s="91"/>
      <c r="M4503"/>
    </row>
    <row r="4504" spans="12:13" x14ac:dyDescent="0.35">
      <c r="L4504" s="91"/>
      <c r="M4504"/>
    </row>
    <row r="4505" spans="12:13" x14ac:dyDescent="0.35">
      <c r="L4505" s="91"/>
      <c r="M4505"/>
    </row>
    <row r="4506" spans="12:13" x14ac:dyDescent="0.35">
      <c r="L4506" s="91"/>
      <c r="M4506"/>
    </row>
    <row r="4507" spans="12:13" x14ac:dyDescent="0.35">
      <c r="L4507" s="91"/>
      <c r="M4507"/>
    </row>
    <row r="4508" spans="12:13" x14ac:dyDescent="0.35">
      <c r="L4508" s="91"/>
      <c r="M4508"/>
    </row>
    <row r="4509" spans="12:13" x14ac:dyDescent="0.35">
      <c r="L4509" s="91"/>
      <c r="M4509"/>
    </row>
    <row r="4510" spans="12:13" x14ac:dyDescent="0.35">
      <c r="L4510" s="91"/>
      <c r="M4510"/>
    </row>
    <row r="4511" spans="12:13" x14ac:dyDescent="0.35">
      <c r="L4511" s="91"/>
      <c r="M4511"/>
    </row>
    <row r="4512" spans="12:13" x14ac:dyDescent="0.35">
      <c r="L4512" s="91"/>
      <c r="M4512"/>
    </row>
    <row r="4513" spans="12:13" x14ac:dyDescent="0.35">
      <c r="L4513" s="91"/>
      <c r="M4513"/>
    </row>
    <row r="4514" spans="12:13" x14ac:dyDescent="0.35">
      <c r="L4514" s="91"/>
      <c r="M4514"/>
    </row>
    <row r="4515" spans="12:13" x14ac:dyDescent="0.35">
      <c r="L4515" s="91"/>
      <c r="M4515"/>
    </row>
    <row r="4516" spans="12:13" x14ac:dyDescent="0.35">
      <c r="L4516" s="91"/>
      <c r="M4516"/>
    </row>
    <row r="4517" spans="12:13" x14ac:dyDescent="0.35">
      <c r="L4517" s="91"/>
      <c r="M4517"/>
    </row>
    <row r="4518" spans="12:13" x14ac:dyDescent="0.35">
      <c r="L4518" s="91"/>
      <c r="M4518"/>
    </row>
    <row r="4519" spans="12:13" x14ac:dyDescent="0.35">
      <c r="L4519" s="91"/>
      <c r="M4519"/>
    </row>
    <row r="4520" spans="12:13" x14ac:dyDescent="0.35">
      <c r="L4520" s="91"/>
      <c r="M4520"/>
    </row>
    <row r="4521" spans="12:13" x14ac:dyDescent="0.35">
      <c r="L4521" s="91"/>
      <c r="M4521"/>
    </row>
    <row r="4522" spans="12:13" x14ac:dyDescent="0.35">
      <c r="L4522" s="91"/>
      <c r="M4522"/>
    </row>
    <row r="4523" spans="12:13" x14ac:dyDescent="0.35">
      <c r="L4523" s="91"/>
      <c r="M4523"/>
    </row>
    <row r="4524" spans="12:13" x14ac:dyDescent="0.35">
      <c r="L4524" s="91"/>
      <c r="M4524"/>
    </row>
    <row r="4525" spans="12:13" x14ac:dyDescent="0.35">
      <c r="L4525" s="91"/>
      <c r="M4525"/>
    </row>
    <row r="4526" spans="12:13" x14ac:dyDescent="0.35">
      <c r="L4526" s="91"/>
      <c r="M4526"/>
    </row>
    <row r="4527" spans="12:13" x14ac:dyDescent="0.35">
      <c r="L4527" s="91"/>
      <c r="M4527"/>
    </row>
    <row r="4528" spans="12:13" x14ac:dyDescent="0.35">
      <c r="L4528" s="91"/>
      <c r="M4528"/>
    </row>
    <row r="4529" spans="12:13" x14ac:dyDescent="0.35">
      <c r="L4529" s="91"/>
      <c r="M4529"/>
    </row>
    <row r="4530" spans="12:13" x14ac:dyDescent="0.35">
      <c r="L4530" s="91"/>
      <c r="M4530"/>
    </row>
    <row r="4531" spans="12:13" x14ac:dyDescent="0.35">
      <c r="L4531" s="91"/>
      <c r="M4531"/>
    </row>
    <row r="4532" spans="12:13" x14ac:dyDescent="0.35">
      <c r="L4532" s="91"/>
      <c r="M4532"/>
    </row>
    <row r="4533" spans="12:13" x14ac:dyDescent="0.35">
      <c r="L4533" s="91"/>
      <c r="M4533"/>
    </row>
    <row r="4534" spans="12:13" x14ac:dyDescent="0.35">
      <c r="L4534" s="91"/>
      <c r="M4534"/>
    </row>
    <row r="4535" spans="12:13" x14ac:dyDescent="0.35">
      <c r="L4535" s="91"/>
      <c r="M4535"/>
    </row>
    <row r="4536" spans="12:13" x14ac:dyDescent="0.35">
      <c r="L4536" s="91"/>
      <c r="M4536"/>
    </row>
    <row r="4537" spans="12:13" x14ac:dyDescent="0.35">
      <c r="L4537" s="91"/>
      <c r="M4537"/>
    </row>
    <row r="4538" spans="12:13" x14ac:dyDescent="0.35">
      <c r="L4538" s="91"/>
      <c r="M4538"/>
    </row>
    <row r="4539" spans="12:13" x14ac:dyDescent="0.35">
      <c r="L4539" s="91"/>
      <c r="M4539"/>
    </row>
    <row r="4540" spans="12:13" x14ac:dyDescent="0.35">
      <c r="L4540" s="91"/>
      <c r="M4540"/>
    </row>
    <row r="4541" spans="12:13" x14ac:dyDescent="0.35">
      <c r="L4541" s="91"/>
      <c r="M4541"/>
    </row>
    <row r="4542" spans="12:13" x14ac:dyDescent="0.35">
      <c r="L4542" s="91"/>
      <c r="M4542"/>
    </row>
    <row r="4543" spans="12:13" x14ac:dyDescent="0.35">
      <c r="L4543" s="91"/>
      <c r="M4543"/>
    </row>
    <row r="4544" spans="12:13" x14ac:dyDescent="0.35">
      <c r="L4544" s="91"/>
      <c r="M4544"/>
    </row>
    <row r="4545" spans="12:13" x14ac:dyDescent="0.35">
      <c r="L4545" s="91"/>
      <c r="M4545"/>
    </row>
    <row r="4546" spans="12:13" x14ac:dyDescent="0.35">
      <c r="L4546" s="91"/>
      <c r="M4546"/>
    </row>
    <row r="4547" spans="12:13" x14ac:dyDescent="0.35">
      <c r="L4547" s="91"/>
      <c r="M4547"/>
    </row>
    <row r="4548" spans="12:13" x14ac:dyDescent="0.35">
      <c r="L4548" s="91"/>
      <c r="M4548"/>
    </row>
    <row r="4549" spans="12:13" x14ac:dyDescent="0.35">
      <c r="L4549" s="91"/>
      <c r="M4549"/>
    </row>
    <row r="4550" spans="12:13" x14ac:dyDescent="0.35">
      <c r="L4550" s="91"/>
      <c r="M4550"/>
    </row>
    <row r="4551" spans="12:13" x14ac:dyDescent="0.35">
      <c r="L4551" s="91"/>
      <c r="M4551"/>
    </row>
    <row r="4552" spans="12:13" x14ac:dyDescent="0.35">
      <c r="L4552" s="91"/>
      <c r="M4552"/>
    </row>
    <row r="4553" spans="12:13" x14ac:dyDescent="0.35">
      <c r="L4553" s="91"/>
      <c r="M4553"/>
    </row>
    <row r="4554" spans="12:13" x14ac:dyDescent="0.35">
      <c r="L4554" s="91"/>
      <c r="M4554"/>
    </row>
    <row r="4555" spans="12:13" x14ac:dyDescent="0.35">
      <c r="L4555" s="91"/>
      <c r="M4555"/>
    </row>
    <row r="4556" spans="12:13" x14ac:dyDescent="0.35">
      <c r="L4556" s="91"/>
      <c r="M4556"/>
    </row>
    <row r="4557" spans="12:13" x14ac:dyDescent="0.35">
      <c r="L4557" s="91"/>
      <c r="M4557"/>
    </row>
    <row r="4558" spans="12:13" x14ac:dyDescent="0.35">
      <c r="L4558" s="91"/>
      <c r="M4558"/>
    </row>
    <row r="4559" spans="12:13" x14ac:dyDescent="0.35">
      <c r="L4559" s="91"/>
      <c r="M4559"/>
    </row>
    <row r="4560" spans="12:13" x14ac:dyDescent="0.35">
      <c r="L4560" s="91"/>
      <c r="M4560"/>
    </row>
    <row r="4561" spans="12:13" x14ac:dyDescent="0.35">
      <c r="L4561" s="91"/>
      <c r="M4561"/>
    </row>
    <row r="4562" spans="12:13" x14ac:dyDescent="0.35">
      <c r="L4562" s="91"/>
      <c r="M4562"/>
    </row>
    <row r="4563" spans="12:13" x14ac:dyDescent="0.35">
      <c r="L4563" s="91"/>
      <c r="M4563"/>
    </row>
    <row r="4564" spans="12:13" x14ac:dyDescent="0.35">
      <c r="L4564" s="91"/>
      <c r="M4564"/>
    </row>
    <row r="4565" spans="12:13" x14ac:dyDescent="0.35">
      <c r="L4565" s="91"/>
      <c r="M4565"/>
    </row>
    <row r="4566" spans="12:13" x14ac:dyDescent="0.35">
      <c r="L4566" s="91"/>
      <c r="M4566"/>
    </row>
    <row r="4567" spans="12:13" x14ac:dyDescent="0.35">
      <c r="L4567" s="91"/>
      <c r="M4567"/>
    </row>
    <row r="4568" spans="12:13" x14ac:dyDescent="0.35">
      <c r="L4568" s="91"/>
      <c r="M4568"/>
    </row>
    <row r="4569" spans="12:13" x14ac:dyDescent="0.35">
      <c r="L4569" s="91"/>
      <c r="M4569"/>
    </row>
    <row r="4570" spans="12:13" x14ac:dyDescent="0.35">
      <c r="L4570" s="91"/>
      <c r="M4570"/>
    </row>
    <row r="4571" spans="12:13" x14ac:dyDescent="0.35">
      <c r="L4571" s="91"/>
      <c r="M4571"/>
    </row>
    <row r="4572" spans="12:13" x14ac:dyDescent="0.35">
      <c r="L4572" s="91"/>
      <c r="M4572"/>
    </row>
    <row r="4573" spans="12:13" x14ac:dyDescent="0.35">
      <c r="L4573" s="91"/>
      <c r="M4573"/>
    </row>
    <row r="4574" spans="12:13" x14ac:dyDescent="0.35">
      <c r="L4574" s="91"/>
      <c r="M4574"/>
    </row>
    <row r="4575" spans="12:13" x14ac:dyDescent="0.35">
      <c r="L4575" s="91"/>
      <c r="M4575"/>
    </row>
    <row r="4576" spans="12:13" x14ac:dyDescent="0.35">
      <c r="L4576" s="91"/>
      <c r="M4576"/>
    </row>
    <row r="4577" spans="12:13" x14ac:dyDescent="0.35">
      <c r="L4577" s="91"/>
      <c r="M4577"/>
    </row>
    <row r="4578" spans="12:13" x14ac:dyDescent="0.35">
      <c r="L4578" s="91"/>
      <c r="M4578"/>
    </row>
    <row r="4579" spans="12:13" x14ac:dyDescent="0.35">
      <c r="L4579" s="91"/>
      <c r="M4579"/>
    </row>
    <row r="4580" spans="12:13" x14ac:dyDescent="0.35">
      <c r="L4580" s="91"/>
      <c r="M4580"/>
    </row>
    <row r="4581" spans="12:13" x14ac:dyDescent="0.35">
      <c r="L4581" s="91"/>
      <c r="M4581"/>
    </row>
    <row r="4582" spans="12:13" x14ac:dyDescent="0.35">
      <c r="L4582" s="91"/>
      <c r="M4582"/>
    </row>
    <row r="4583" spans="12:13" x14ac:dyDescent="0.35">
      <c r="L4583" s="91"/>
      <c r="M4583"/>
    </row>
    <row r="4584" spans="12:13" x14ac:dyDescent="0.35">
      <c r="L4584" s="91"/>
      <c r="M4584"/>
    </row>
    <row r="4585" spans="12:13" x14ac:dyDescent="0.35">
      <c r="L4585" s="91"/>
      <c r="M4585"/>
    </row>
    <row r="4586" spans="12:13" x14ac:dyDescent="0.35">
      <c r="L4586" s="91"/>
      <c r="M4586"/>
    </row>
    <row r="4587" spans="12:13" x14ac:dyDescent="0.35">
      <c r="L4587" s="91"/>
      <c r="M4587"/>
    </row>
    <row r="4588" spans="12:13" x14ac:dyDescent="0.35">
      <c r="L4588" s="91"/>
      <c r="M4588"/>
    </row>
    <row r="4589" spans="12:13" x14ac:dyDescent="0.35">
      <c r="L4589" s="91"/>
      <c r="M4589"/>
    </row>
    <row r="4590" spans="12:13" x14ac:dyDescent="0.35">
      <c r="L4590" s="91"/>
      <c r="M4590"/>
    </row>
    <row r="4591" spans="12:13" x14ac:dyDescent="0.35">
      <c r="L4591" s="91"/>
      <c r="M4591"/>
    </row>
    <row r="4592" spans="12:13" x14ac:dyDescent="0.35">
      <c r="L4592" s="91"/>
      <c r="M4592"/>
    </row>
    <row r="4593" spans="12:13" x14ac:dyDescent="0.35">
      <c r="L4593" s="91"/>
      <c r="M4593"/>
    </row>
    <row r="4594" spans="12:13" x14ac:dyDescent="0.35">
      <c r="L4594" s="91"/>
      <c r="M4594"/>
    </row>
    <row r="4595" spans="12:13" x14ac:dyDescent="0.35">
      <c r="L4595" s="91"/>
      <c r="M4595"/>
    </row>
    <row r="4596" spans="12:13" x14ac:dyDescent="0.35">
      <c r="L4596" s="91"/>
      <c r="M4596"/>
    </row>
    <row r="4597" spans="12:13" x14ac:dyDescent="0.35">
      <c r="L4597" s="91"/>
      <c r="M4597"/>
    </row>
    <row r="4598" spans="12:13" x14ac:dyDescent="0.35">
      <c r="L4598" s="91"/>
      <c r="M4598"/>
    </row>
    <row r="4599" spans="12:13" x14ac:dyDescent="0.35">
      <c r="L4599" s="91"/>
      <c r="M4599"/>
    </row>
    <row r="4600" spans="12:13" x14ac:dyDescent="0.35">
      <c r="L4600" s="91"/>
      <c r="M4600"/>
    </row>
    <row r="4601" spans="12:13" x14ac:dyDescent="0.35">
      <c r="L4601" s="91"/>
      <c r="M4601"/>
    </row>
    <row r="4602" spans="12:13" x14ac:dyDescent="0.35">
      <c r="L4602" s="91"/>
      <c r="M4602"/>
    </row>
    <row r="4603" spans="12:13" x14ac:dyDescent="0.35">
      <c r="L4603" s="91"/>
      <c r="M4603"/>
    </row>
    <row r="4604" spans="12:13" x14ac:dyDescent="0.35">
      <c r="L4604" s="91"/>
      <c r="M4604"/>
    </row>
    <row r="4605" spans="12:13" x14ac:dyDescent="0.35">
      <c r="L4605" s="91"/>
      <c r="M4605"/>
    </row>
    <row r="4606" spans="12:13" x14ac:dyDescent="0.35">
      <c r="L4606" s="91"/>
      <c r="M4606"/>
    </row>
    <row r="4607" spans="12:13" x14ac:dyDescent="0.35">
      <c r="L4607" s="91"/>
      <c r="M4607"/>
    </row>
    <row r="4608" spans="12:13" x14ac:dyDescent="0.35">
      <c r="L4608" s="91"/>
      <c r="M4608"/>
    </row>
    <row r="4609" spans="12:13" x14ac:dyDescent="0.35">
      <c r="L4609" s="91"/>
      <c r="M4609"/>
    </row>
    <row r="4610" spans="12:13" x14ac:dyDescent="0.35">
      <c r="L4610" s="91"/>
      <c r="M4610"/>
    </row>
    <row r="4611" spans="12:13" x14ac:dyDescent="0.35">
      <c r="L4611" s="91"/>
      <c r="M4611"/>
    </row>
    <row r="4612" spans="12:13" x14ac:dyDescent="0.35">
      <c r="L4612" s="91"/>
      <c r="M4612"/>
    </row>
    <row r="4613" spans="12:13" x14ac:dyDescent="0.35">
      <c r="L4613" s="91"/>
      <c r="M4613"/>
    </row>
    <row r="4614" spans="12:13" x14ac:dyDescent="0.35">
      <c r="L4614" s="91"/>
      <c r="M4614"/>
    </row>
    <row r="4615" spans="12:13" x14ac:dyDescent="0.35">
      <c r="L4615" s="91"/>
      <c r="M4615"/>
    </row>
    <row r="4616" spans="12:13" x14ac:dyDescent="0.35">
      <c r="L4616" s="91"/>
      <c r="M4616"/>
    </row>
    <row r="4617" spans="12:13" x14ac:dyDescent="0.35">
      <c r="L4617" s="91"/>
      <c r="M4617"/>
    </row>
    <row r="4618" spans="12:13" x14ac:dyDescent="0.35">
      <c r="L4618" s="91"/>
      <c r="M4618"/>
    </row>
    <row r="4619" spans="12:13" x14ac:dyDescent="0.35">
      <c r="L4619" s="91"/>
      <c r="M4619"/>
    </row>
    <row r="4620" spans="12:13" x14ac:dyDescent="0.35">
      <c r="L4620" s="91"/>
      <c r="M4620"/>
    </row>
    <row r="4621" spans="12:13" x14ac:dyDescent="0.35">
      <c r="L4621" s="91"/>
      <c r="M4621"/>
    </row>
    <row r="4622" spans="12:13" x14ac:dyDescent="0.35">
      <c r="L4622" s="91"/>
      <c r="M4622"/>
    </row>
    <row r="4623" spans="12:13" x14ac:dyDescent="0.35">
      <c r="L4623" s="91"/>
      <c r="M4623"/>
    </row>
    <row r="4624" spans="12:13" x14ac:dyDescent="0.35">
      <c r="L4624" s="91"/>
      <c r="M4624"/>
    </row>
    <row r="4625" spans="12:13" x14ac:dyDescent="0.35">
      <c r="L4625" s="91"/>
      <c r="M4625"/>
    </row>
    <row r="4626" spans="12:13" x14ac:dyDescent="0.35">
      <c r="L4626" s="91"/>
      <c r="M4626"/>
    </row>
    <row r="4627" spans="12:13" x14ac:dyDescent="0.35">
      <c r="L4627" s="91"/>
      <c r="M4627"/>
    </row>
    <row r="4628" spans="12:13" x14ac:dyDescent="0.35">
      <c r="L4628" s="91"/>
      <c r="M4628"/>
    </row>
    <row r="4629" spans="12:13" x14ac:dyDescent="0.35">
      <c r="L4629" s="91"/>
      <c r="M4629"/>
    </row>
    <row r="4630" spans="12:13" x14ac:dyDescent="0.35">
      <c r="L4630" s="91"/>
      <c r="M4630"/>
    </row>
    <row r="4631" spans="12:13" x14ac:dyDescent="0.35">
      <c r="L4631" s="91"/>
      <c r="M4631"/>
    </row>
    <row r="4632" spans="12:13" x14ac:dyDescent="0.35">
      <c r="L4632" s="91"/>
      <c r="M4632"/>
    </row>
    <row r="4633" spans="12:13" x14ac:dyDescent="0.35">
      <c r="L4633" s="91"/>
      <c r="M4633"/>
    </row>
    <row r="4634" spans="12:13" x14ac:dyDescent="0.35">
      <c r="L4634" s="91"/>
      <c r="M4634"/>
    </row>
    <row r="4635" spans="12:13" x14ac:dyDescent="0.35">
      <c r="L4635" s="91"/>
      <c r="M4635"/>
    </row>
    <row r="4636" spans="12:13" x14ac:dyDescent="0.35">
      <c r="L4636" s="91"/>
      <c r="M4636"/>
    </row>
    <row r="4637" spans="12:13" x14ac:dyDescent="0.35">
      <c r="L4637" s="91"/>
      <c r="M4637"/>
    </row>
    <row r="4638" spans="12:13" x14ac:dyDescent="0.35">
      <c r="L4638" s="91"/>
      <c r="M4638"/>
    </row>
    <row r="4639" spans="12:13" x14ac:dyDescent="0.35">
      <c r="L4639" s="91"/>
      <c r="M4639"/>
    </row>
    <row r="4640" spans="12:13" x14ac:dyDescent="0.35">
      <c r="L4640" s="91"/>
      <c r="M4640"/>
    </row>
    <row r="4641" spans="12:13" x14ac:dyDescent="0.35">
      <c r="L4641" s="91"/>
      <c r="M4641"/>
    </row>
    <row r="4642" spans="12:13" x14ac:dyDescent="0.35">
      <c r="L4642" s="91"/>
      <c r="M4642"/>
    </row>
    <row r="4643" spans="12:13" x14ac:dyDescent="0.35">
      <c r="L4643" s="91"/>
      <c r="M4643"/>
    </row>
    <row r="4644" spans="12:13" x14ac:dyDescent="0.35">
      <c r="L4644" s="91"/>
      <c r="M4644"/>
    </row>
    <row r="4645" spans="12:13" x14ac:dyDescent="0.35">
      <c r="L4645" s="91"/>
      <c r="M4645"/>
    </row>
    <row r="4646" spans="12:13" x14ac:dyDescent="0.35">
      <c r="L4646" s="91"/>
      <c r="M4646"/>
    </row>
    <row r="4647" spans="12:13" x14ac:dyDescent="0.35">
      <c r="L4647" s="91"/>
      <c r="M4647"/>
    </row>
    <row r="4648" spans="12:13" x14ac:dyDescent="0.35">
      <c r="L4648" s="91"/>
      <c r="M4648"/>
    </row>
    <row r="4649" spans="12:13" x14ac:dyDescent="0.35">
      <c r="L4649" s="91"/>
      <c r="M4649"/>
    </row>
    <row r="4650" spans="12:13" x14ac:dyDescent="0.35">
      <c r="L4650" s="91"/>
      <c r="M4650"/>
    </row>
    <row r="4651" spans="12:13" x14ac:dyDescent="0.35">
      <c r="L4651" s="91"/>
      <c r="M4651"/>
    </row>
    <row r="4652" spans="12:13" x14ac:dyDescent="0.35">
      <c r="L4652" s="91"/>
      <c r="M4652"/>
    </row>
    <row r="4653" spans="12:13" x14ac:dyDescent="0.35">
      <c r="L4653" s="91"/>
      <c r="M4653"/>
    </row>
    <row r="4654" spans="12:13" x14ac:dyDescent="0.35">
      <c r="L4654" s="91"/>
      <c r="M4654"/>
    </row>
    <row r="4655" spans="12:13" x14ac:dyDescent="0.35">
      <c r="L4655" s="91"/>
      <c r="M4655"/>
    </row>
    <row r="4656" spans="12:13" x14ac:dyDescent="0.35">
      <c r="L4656" s="91"/>
      <c r="M4656"/>
    </row>
    <row r="4657" spans="12:13" x14ac:dyDescent="0.35">
      <c r="L4657" s="91"/>
      <c r="M4657"/>
    </row>
    <row r="4658" spans="12:13" x14ac:dyDescent="0.35">
      <c r="L4658" s="91"/>
      <c r="M4658"/>
    </row>
    <row r="4659" spans="12:13" x14ac:dyDescent="0.35">
      <c r="L4659" s="91"/>
      <c r="M4659"/>
    </row>
    <row r="4660" spans="12:13" x14ac:dyDescent="0.35">
      <c r="L4660" s="91"/>
      <c r="M4660"/>
    </row>
    <row r="4661" spans="12:13" x14ac:dyDescent="0.35">
      <c r="L4661" s="91"/>
      <c r="M4661"/>
    </row>
    <row r="4662" spans="12:13" x14ac:dyDescent="0.35">
      <c r="L4662" s="91"/>
      <c r="M4662"/>
    </row>
    <row r="4663" spans="12:13" x14ac:dyDescent="0.35">
      <c r="L4663" s="91"/>
      <c r="M4663"/>
    </row>
    <row r="4664" spans="12:13" x14ac:dyDescent="0.35">
      <c r="L4664" s="91"/>
      <c r="M4664"/>
    </row>
    <row r="4665" spans="12:13" x14ac:dyDescent="0.35">
      <c r="L4665" s="91"/>
      <c r="M4665"/>
    </row>
    <row r="4666" spans="12:13" x14ac:dyDescent="0.35">
      <c r="L4666" s="91"/>
      <c r="M4666"/>
    </row>
    <row r="4667" spans="12:13" x14ac:dyDescent="0.35">
      <c r="L4667" s="91"/>
      <c r="M4667"/>
    </row>
    <row r="4668" spans="12:13" x14ac:dyDescent="0.35">
      <c r="L4668" s="91"/>
      <c r="M4668"/>
    </row>
    <row r="4669" spans="12:13" x14ac:dyDescent="0.35">
      <c r="L4669" s="91"/>
      <c r="M4669"/>
    </row>
    <row r="4670" spans="12:13" x14ac:dyDescent="0.35">
      <c r="L4670" s="91"/>
      <c r="M4670"/>
    </row>
    <row r="4671" spans="12:13" x14ac:dyDescent="0.35">
      <c r="L4671" s="91"/>
      <c r="M4671"/>
    </row>
    <row r="4672" spans="12:13" x14ac:dyDescent="0.35">
      <c r="L4672" s="91"/>
      <c r="M4672"/>
    </row>
    <row r="4673" spans="12:13" x14ac:dyDescent="0.35">
      <c r="L4673" s="91"/>
      <c r="M4673"/>
    </row>
    <row r="4674" spans="12:13" x14ac:dyDescent="0.35">
      <c r="L4674" s="91"/>
      <c r="M4674"/>
    </row>
    <row r="4675" spans="12:13" x14ac:dyDescent="0.35">
      <c r="L4675" s="91"/>
      <c r="M4675"/>
    </row>
    <row r="4676" spans="12:13" x14ac:dyDescent="0.35">
      <c r="L4676" s="91"/>
      <c r="M4676"/>
    </row>
    <row r="4677" spans="12:13" x14ac:dyDescent="0.35">
      <c r="L4677" s="91"/>
      <c r="M4677"/>
    </row>
    <row r="4678" spans="12:13" x14ac:dyDescent="0.35">
      <c r="L4678" s="91"/>
      <c r="M4678"/>
    </row>
    <row r="4679" spans="12:13" x14ac:dyDescent="0.35">
      <c r="L4679" s="91"/>
      <c r="M4679"/>
    </row>
    <row r="4680" spans="12:13" x14ac:dyDescent="0.35">
      <c r="L4680" s="91"/>
      <c r="M4680"/>
    </row>
    <row r="4681" spans="12:13" x14ac:dyDescent="0.35">
      <c r="L4681" s="91"/>
      <c r="M4681"/>
    </row>
    <row r="4682" spans="12:13" x14ac:dyDescent="0.35">
      <c r="L4682" s="91"/>
      <c r="M4682"/>
    </row>
    <row r="4683" spans="12:13" x14ac:dyDescent="0.35">
      <c r="L4683" s="91"/>
      <c r="M4683"/>
    </row>
    <row r="4684" spans="12:13" x14ac:dyDescent="0.35">
      <c r="L4684" s="91"/>
      <c r="M4684"/>
    </row>
    <row r="4685" spans="12:13" x14ac:dyDescent="0.35">
      <c r="L4685" s="91"/>
      <c r="M4685"/>
    </row>
    <row r="4686" spans="12:13" x14ac:dyDescent="0.35">
      <c r="L4686" s="91"/>
      <c r="M4686"/>
    </row>
    <row r="4687" spans="12:13" x14ac:dyDescent="0.35">
      <c r="L4687" s="91"/>
      <c r="M4687"/>
    </row>
    <row r="4688" spans="12:13" x14ac:dyDescent="0.35">
      <c r="L4688" s="91"/>
      <c r="M4688"/>
    </row>
    <row r="4689" spans="12:13" x14ac:dyDescent="0.35">
      <c r="L4689" s="91"/>
      <c r="M4689"/>
    </row>
    <row r="4690" spans="12:13" x14ac:dyDescent="0.35">
      <c r="L4690" s="91"/>
      <c r="M4690"/>
    </row>
    <row r="4691" spans="12:13" x14ac:dyDescent="0.35">
      <c r="L4691" s="91"/>
      <c r="M4691"/>
    </row>
    <row r="4692" spans="12:13" x14ac:dyDescent="0.35">
      <c r="L4692" s="91"/>
      <c r="M4692"/>
    </row>
    <row r="4693" spans="12:13" x14ac:dyDescent="0.35">
      <c r="L4693" s="91"/>
      <c r="M4693"/>
    </row>
    <row r="4694" spans="12:13" x14ac:dyDescent="0.35">
      <c r="L4694" s="91"/>
      <c r="M4694"/>
    </row>
    <row r="4695" spans="12:13" x14ac:dyDescent="0.35">
      <c r="L4695" s="91"/>
      <c r="M4695"/>
    </row>
    <row r="4696" spans="12:13" x14ac:dyDescent="0.35">
      <c r="L4696" s="91"/>
      <c r="M4696"/>
    </row>
    <row r="4697" spans="12:13" x14ac:dyDescent="0.35">
      <c r="L4697" s="91"/>
      <c r="M4697"/>
    </row>
    <row r="4698" spans="12:13" x14ac:dyDescent="0.35">
      <c r="L4698" s="91"/>
      <c r="M4698"/>
    </row>
    <row r="4699" spans="12:13" x14ac:dyDescent="0.35">
      <c r="L4699" s="91"/>
      <c r="M4699"/>
    </row>
    <row r="4700" spans="12:13" x14ac:dyDescent="0.35">
      <c r="L4700" s="91"/>
      <c r="M4700"/>
    </row>
    <row r="4701" spans="12:13" x14ac:dyDescent="0.35">
      <c r="L4701" s="91"/>
      <c r="M4701"/>
    </row>
    <row r="4702" spans="12:13" x14ac:dyDescent="0.35">
      <c r="L4702" s="91"/>
      <c r="M4702"/>
    </row>
    <row r="4703" spans="12:13" x14ac:dyDescent="0.35">
      <c r="L4703" s="91"/>
      <c r="M4703"/>
    </row>
    <row r="4704" spans="12:13" x14ac:dyDescent="0.35">
      <c r="L4704" s="91"/>
      <c r="M4704"/>
    </row>
    <row r="4705" spans="12:13" x14ac:dyDescent="0.35">
      <c r="L4705" s="91"/>
      <c r="M4705"/>
    </row>
    <row r="4706" spans="12:13" x14ac:dyDescent="0.35">
      <c r="L4706" s="91"/>
      <c r="M4706"/>
    </row>
    <row r="4707" spans="12:13" x14ac:dyDescent="0.35">
      <c r="L4707" s="91"/>
      <c r="M4707"/>
    </row>
    <row r="4708" spans="12:13" x14ac:dyDescent="0.35">
      <c r="L4708" s="91"/>
      <c r="M4708"/>
    </row>
    <row r="4709" spans="12:13" x14ac:dyDescent="0.35">
      <c r="L4709" s="91"/>
      <c r="M4709"/>
    </row>
    <row r="4710" spans="12:13" x14ac:dyDescent="0.35">
      <c r="L4710" s="91"/>
      <c r="M4710"/>
    </row>
    <row r="4711" spans="12:13" x14ac:dyDescent="0.35">
      <c r="L4711" s="91"/>
      <c r="M4711"/>
    </row>
    <row r="4712" spans="12:13" x14ac:dyDescent="0.35">
      <c r="L4712" s="91"/>
      <c r="M4712"/>
    </row>
    <row r="4713" spans="12:13" x14ac:dyDescent="0.35">
      <c r="L4713" s="91"/>
      <c r="M4713"/>
    </row>
    <row r="4714" spans="12:13" x14ac:dyDescent="0.35">
      <c r="L4714" s="91"/>
      <c r="M4714"/>
    </row>
    <row r="4715" spans="12:13" x14ac:dyDescent="0.35">
      <c r="L4715" s="91"/>
      <c r="M4715"/>
    </row>
    <row r="4716" spans="12:13" x14ac:dyDescent="0.35">
      <c r="L4716" s="91"/>
      <c r="M4716"/>
    </row>
    <row r="4717" spans="12:13" x14ac:dyDescent="0.35">
      <c r="L4717" s="91"/>
      <c r="M4717"/>
    </row>
    <row r="4718" spans="12:13" x14ac:dyDescent="0.35">
      <c r="L4718" s="91"/>
      <c r="M4718"/>
    </row>
    <row r="4719" spans="12:13" x14ac:dyDescent="0.35">
      <c r="L4719" s="91"/>
      <c r="M4719"/>
    </row>
    <row r="4720" spans="12:13" x14ac:dyDescent="0.35">
      <c r="L4720" s="91"/>
      <c r="M4720"/>
    </row>
    <row r="4721" spans="12:13" x14ac:dyDescent="0.35">
      <c r="L4721" s="91"/>
      <c r="M4721"/>
    </row>
    <row r="4722" spans="12:13" x14ac:dyDescent="0.35">
      <c r="L4722" s="91"/>
      <c r="M4722"/>
    </row>
    <row r="4723" spans="12:13" x14ac:dyDescent="0.35">
      <c r="L4723" s="91"/>
      <c r="M4723"/>
    </row>
    <row r="4724" spans="12:13" x14ac:dyDescent="0.35">
      <c r="L4724" s="91"/>
      <c r="M4724"/>
    </row>
    <row r="4725" spans="12:13" x14ac:dyDescent="0.35">
      <c r="L4725" s="91"/>
      <c r="M4725"/>
    </row>
    <row r="4726" spans="12:13" x14ac:dyDescent="0.35">
      <c r="L4726" s="91"/>
      <c r="M4726"/>
    </row>
    <row r="4727" spans="12:13" x14ac:dyDescent="0.35">
      <c r="L4727" s="91"/>
      <c r="M4727"/>
    </row>
    <row r="4728" spans="12:13" x14ac:dyDescent="0.35">
      <c r="L4728" s="91"/>
      <c r="M4728"/>
    </row>
    <row r="4729" spans="12:13" x14ac:dyDescent="0.35">
      <c r="L4729" s="91"/>
      <c r="M4729"/>
    </row>
    <row r="4730" spans="12:13" x14ac:dyDescent="0.35">
      <c r="L4730" s="91"/>
      <c r="M4730"/>
    </row>
    <row r="4731" spans="12:13" x14ac:dyDescent="0.35">
      <c r="L4731" s="91"/>
      <c r="M4731"/>
    </row>
    <row r="4732" spans="12:13" x14ac:dyDescent="0.35">
      <c r="L4732" s="91"/>
      <c r="M4732"/>
    </row>
    <row r="4733" spans="12:13" x14ac:dyDescent="0.35">
      <c r="L4733" s="91"/>
      <c r="M4733"/>
    </row>
    <row r="4734" spans="12:13" x14ac:dyDescent="0.35">
      <c r="L4734" s="91"/>
      <c r="M4734"/>
    </row>
    <row r="4735" spans="12:13" x14ac:dyDescent="0.35">
      <c r="L4735" s="91"/>
      <c r="M4735"/>
    </row>
    <row r="4736" spans="12:13" x14ac:dyDescent="0.35">
      <c r="L4736" s="91"/>
      <c r="M4736"/>
    </row>
    <row r="4737" spans="12:13" x14ac:dyDescent="0.35">
      <c r="L4737" s="91"/>
      <c r="M4737"/>
    </row>
    <row r="4738" spans="12:13" x14ac:dyDescent="0.35">
      <c r="L4738" s="91"/>
      <c r="M4738"/>
    </row>
    <row r="4739" spans="12:13" x14ac:dyDescent="0.35">
      <c r="L4739" s="91"/>
      <c r="M4739"/>
    </row>
    <row r="4740" spans="12:13" x14ac:dyDescent="0.35">
      <c r="L4740" s="91"/>
      <c r="M4740"/>
    </row>
    <row r="4741" spans="12:13" x14ac:dyDescent="0.35">
      <c r="L4741" s="91"/>
      <c r="M4741"/>
    </row>
    <row r="4742" spans="12:13" x14ac:dyDescent="0.35">
      <c r="L4742" s="91"/>
      <c r="M4742"/>
    </row>
    <row r="4743" spans="12:13" x14ac:dyDescent="0.35">
      <c r="L4743" s="91"/>
      <c r="M4743"/>
    </row>
    <row r="4744" spans="12:13" x14ac:dyDescent="0.35">
      <c r="L4744" s="91"/>
      <c r="M4744"/>
    </row>
    <row r="4745" spans="12:13" x14ac:dyDescent="0.35">
      <c r="L4745" s="91"/>
      <c r="M4745"/>
    </row>
    <row r="4746" spans="12:13" x14ac:dyDescent="0.35">
      <c r="L4746" s="91"/>
      <c r="M4746"/>
    </row>
    <row r="4747" spans="12:13" x14ac:dyDescent="0.35">
      <c r="L4747" s="91"/>
      <c r="M4747"/>
    </row>
    <row r="4748" spans="12:13" x14ac:dyDescent="0.35">
      <c r="L4748" s="91"/>
      <c r="M4748"/>
    </row>
    <row r="4749" spans="12:13" x14ac:dyDescent="0.35">
      <c r="L4749" s="91"/>
      <c r="M4749"/>
    </row>
    <row r="4750" spans="12:13" x14ac:dyDescent="0.35">
      <c r="L4750" s="91"/>
      <c r="M4750"/>
    </row>
    <row r="4751" spans="12:13" x14ac:dyDescent="0.35">
      <c r="L4751" s="91"/>
      <c r="M4751"/>
    </row>
    <row r="4752" spans="12:13" x14ac:dyDescent="0.35">
      <c r="L4752" s="91"/>
      <c r="M4752"/>
    </row>
    <row r="4753" spans="12:13" x14ac:dyDescent="0.35">
      <c r="L4753" s="91"/>
      <c r="M4753"/>
    </row>
    <row r="4754" spans="12:13" x14ac:dyDescent="0.35">
      <c r="L4754" s="91"/>
      <c r="M4754"/>
    </row>
    <row r="4755" spans="12:13" x14ac:dyDescent="0.35">
      <c r="L4755" s="91"/>
      <c r="M4755"/>
    </row>
    <row r="4756" spans="12:13" x14ac:dyDescent="0.35">
      <c r="L4756" s="91"/>
      <c r="M4756"/>
    </row>
    <row r="4757" spans="12:13" x14ac:dyDescent="0.35">
      <c r="L4757" s="91"/>
      <c r="M4757"/>
    </row>
    <row r="4758" spans="12:13" x14ac:dyDescent="0.35">
      <c r="L4758" s="91"/>
      <c r="M4758"/>
    </row>
    <row r="4759" spans="12:13" x14ac:dyDescent="0.35">
      <c r="L4759" s="91"/>
      <c r="M4759"/>
    </row>
    <row r="4760" spans="12:13" x14ac:dyDescent="0.35">
      <c r="L4760" s="91"/>
      <c r="M4760"/>
    </row>
    <row r="4761" spans="12:13" x14ac:dyDescent="0.35">
      <c r="L4761" s="91"/>
      <c r="M4761"/>
    </row>
    <row r="4762" spans="12:13" x14ac:dyDescent="0.35">
      <c r="L4762" s="91"/>
      <c r="M4762"/>
    </row>
    <row r="4763" spans="12:13" x14ac:dyDescent="0.35">
      <c r="L4763" s="91"/>
      <c r="M4763"/>
    </row>
    <row r="4764" spans="12:13" x14ac:dyDescent="0.35">
      <c r="L4764" s="91"/>
      <c r="M4764"/>
    </row>
    <row r="4765" spans="12:13" x14ac:dyDescent="0.35">
      <c r="L4765" s="91"/>
      <c r="M4765"/>
    </row>
    <row r="4766" spans="12:13" x14ac:dyDescent="0.35">
      <c r="L4766" s="91"/>
      <c r="M4766"/>
    </row>
    <row r="4767" spans="12:13" x14ac:dyDescent="0.35">
      <c r="L4767" s="91"/>
      <c r="M4767"/>
    </row>
    <row r="4768" spans="12:13" x14ac:dyDescent="0.35">
      <c r="L4768" s="91"/>
      <c r="M4768"/>
    </row>
    <row r="4769" spans="12:13" x14ac:dyDescent="0.35">
      <c r="L4769" s="91"/>
      <c r="M4769"/>
    </row>
    <row r="4770" spans="12:13" x14ac:dyDescent="0.35">
      <c r="L4770" s="91"/>
      <c r="M4770"/>
    </row>
    <row r="4771" spans="12:13" x14ac:dyDescent="0.35">
      <c r="L4771" s="91"/>
      <c r="M4771"/>
    </row>
    <row r="4772" spans="12:13" x14ac:dyDescent="0.35">
      <c r="L4772" s="91"/>
      <c r="M4772"/>
    </row>
    <row r="4773" spans="12:13" x14ac:dyDescent="0.35">
      <c r="L4773" s="91"/>
      <c r="M4773"/>
    </row>
    <row r="4774" spans="12:13" x14ac:dyDescent="0.35">
      <c r="L4774" s="91"/>
      <c r="M4774"/>
    </row>
    <row r="4775" spans="12:13" x14ac:dyDescent="0.35">
      <c r="L4775" s="91"/>
      <c r="M4775"/>
    </row>
    <row r="4776" spans="12:13" x14ac:dyDescent="0.35">
      <c r="L4776" s="91"/>
      <c r="M4776"/>
    </row>
    <row r="4777" spans="12:13" x14ac:dyDescent="0.35">
      <c r="L4777" s="91"/>
      <c r="M4777"/>
    </row>
    <row r="4778" spans="12:13" x14ac:dyDescent="0.35">
      <c r="L4778" s="91"/>
      <c r="M4778"/>
    </row>
    <row r="4779" spans="12:13" x14ac:dyDescent="0.35">
      <c r="L4779" s="91"/>
      <c r="M4779"/>
    </row>
    <row r="4780" spans="12:13" x14ac:dyDescent="0.35">
      <c r="L4780" s="91"/>
      <c r="M4780"/>
    </row>
    <row r="4781" spans="12:13" x14ac:dyDescent="0.35">
      <c r="L4781" s="91"/>
      <c r="M4781"/>
    </row>
    <row r="4782" spans="12:13" x14ac:dyDescent="0.35">
      <c r="L4782" s="91"/>
      <c r="M4782"/>
    </row>
    <row r="4783" spans="12:13" x14ac:dyDescent="0.35">
      <c r="L4783" s="91"/>
      <c r="M4783"/>
    </row>
    <row r="4784" spans="12:13" x14ac:dyDescent="0.35">
      <c r="L4784" s="91"/>
      <c r="M4784"/>
    </row>
    <row r="4785" spans="12:13" x14ac:dyDescent="0.35">
      <c r="L4785" s="91"/>
      <c r="M4785"/>
    </row>
    <row r="4786" spans="12:13" x14ac:dyDescent="0.35">
      <c r="L4786" s="91"/>
      <c r="M4786"/>
    </row>
    <row r="4787" spans="12:13" x14ac:dyDescent="0.35">
      <c r="L4787" s="91"/>
      <c r="M4787"/>
    </row>
    <row r="4788" spans="12:13" x14ac:dyDescent="0.35">
      <c r="L4788" s="91"/>
      <c r="M4788"/>
    </row>
    <row r="4789" spans="12:13" x14ac:dyDescent="0.35">
      <c r="L4789" s="91"/>
      <c r="M4789"/>
    </row>
    <row r="4790" spans="12:13" x14ac:dyDescent="0.35">
      <c r="L4790" s="91"/>
      <c r="M4790"/>
    </row>
    <row r="4791" spans="12:13" x14ac:dyDescent="0.35">
      <c r="L4791" s="91"/>
      <c r="M4791"/>
    </row>
    <row r="4792" spans="12:13" x14ac:dyDescent="0.35">
      <c r="L4792" s="91"/>
      <c r="M4792"/>
    </row>
    <row r="4793" spans="12:13" x14ac:dyDescent="0.35">
      <c r="L4793" s="91"/>
      <c r="M4793"/>
    </row>
    <row r="4794" spans="12:13" x14ac:dyDescent="0.35">
      <c r="L4794" s="91"/>
      <c r="M4794"/>
    </row>
    <row r="4795" spans="12:13" x14ac:dyDescent="0.35">
      <c r="L4795" s="91"/>
      <c r="M4795"/>
    </row>
    <row r="4796" spans="12:13" x14ac:dyDescent="0.35">
      <c r="L4796" s="91"/>
      <c r="M4796"/>
    </row>
    <row r="4797" spans="12:13" x14ac:dyDescent="0.35">
      <c r="L4797" s="91"/>
      <c r="M4797"/>
    </row>
    <row r="4798" spans="12:13" x14ac:dyDescent="0.35">
      <c r="L4798" s="91"/>
      <c r="M4798"/>
    </row>
    <row r="4799" spans="12:13" x14ac:dyDescent="0.35">
      <c r="L4799" s="91"/>
      <c r="M4799"/>
    </row>
    <row r="4800" spans="12:13" x14ac:dyDescent="0.35">
      <c r="L4800" s="91"/>
      <c r="M4800"/>
    </row>
    <row r="4801" spans="12:13" x14ac:dyDescent="0.35">
      <c r="L4801" s="91"/>
      <c r="M4801"/>
    </row>
    <row r="4802" spans="12:13" x14ac:dyDescent="0.35">
      <c r="L4802" s="91"/>
      <c r="M4802"/>
    </row>
    <row r="4803" spans="12:13" x14ac:dyDescent="0.35">
      <c r="L4803" s="91"/>
      <c r="M4803"/>
    </row>
    <row r="4804" spans="12:13" x14ac:dyDescent="0.35">
      <c r="L4804" s="91"/>
      <c r="M4804"/>
    </row>
    <row r="4805" spans="12:13" x14ac:dyDescent="0.35">
      <c r="L4805" s="91"/>
      <c r="M4805"/>
    </row>
    <row r="4806" spans="12:13" x14ac:dyDescent="0.35">
      <c r="L4806" s="91"/>
      <c r="M4806"/>
    </row>
    <row r="4807" spans="12:13" x14ac:dyDescent="0.35">
      <c r="L4807" s="91"/>
      <c r="M4807"/>
    </row>
    <row r="4808" spans="12:13" x14ac:dyDescent="0.35">
      <c r="L4808" s="91"/>
      <c r="M4808"/>
    </row>
    <row r="4809" spans="12:13" x14ac:dyDescent="0.35">
      <c r="L4809" s="91"/>
      <c r="M4809"/>
    </row>
    <row r="4810" spans="12:13" x14ac:dyDescent="0.35">
      <c r="L4810" s="91"/>
      <c r="M4810"/>
    </row>
    <row r="4811" spans="12:13" x14ac:dyDescent="0.35">
      <c r="L4811" s="91"/>
      <c r="M4811"/>
    </row>
    <row r="4812" spans="12:13" x14ac:dyDescent="0.35">
      <c r="L4812" s="91"/>
      <c r="M4812"/>
    </row>
    <row r="4813" spans="12:13" x14ac:dyDescent="0.35">
      <c r="L4813" s="91"/>
      <c r="M4813"/>
    </row>
    <row r="4814" spans="12:13" x14ac:dyDescent="0.35">
      <c r="L4814" s="91"/>
      <c r="M4814"/>
    </row>
    <row r="4815" spans="12:13" x14ac:dyDescent="0.35">
      <c r="L4815" s="91"/>
      <c r="M4815"/>
    </row>
    <row r="4816" spans="12:13" x14ac:dyDescent="0.35">
      <c r="L4816" s="91"/>
      <c r="M4816"/>
    </row>
    <row r="4817" spans="12:13" x14ac:dyDescent="0.35">
      <c r="L4817" s="91"/>
      <c r="M4817"/>
    </row>
    <row r="4818" spans="12:13" x14ac:dyDescent="0.35">
      <c r="L4818" s="91"/>
      <c r="M4818"/>
    </row>
    <row r="4819" spans="12:13" x14ac:dyDescent="0.35">
      <c r="L4819" s="91"/>
      <c r="M4819"/>
    </row>
    <row r="4820" spans="12:13" x14ac:dyDescent="0.35">
      <c r="L4820" s="91"/>
      <c r="M4820"/>
    </row>
    <row r="4821" spans="12:13" x14ac:dyDescent="0.35">
      <c r="L4821" s="91"/>
      <c r="M4821"/>
    </row>
    <row r="4822" spans="12:13" x14ac:dyDescent="0.35">
      <c r="L4822" s="91"/>
      <c r="M4822"/>
    </row>
    <row r="4823" spans="12:13" x14ac:dyDescent="0.35">
      <c r="L4823" s="91"/>
      <c r="M4823"/>
    </row>
    <row r="4824" spans="12:13" x14ac:dyDescent="0.35">
      <c r="L4824" s="91"/>
      <c r="M4824"/>
    </row>
    <row r="4825" spans="12:13" x14ac:dyDescent="0.35">
      <c r="L4825" s="91"/>
      <c r="M4825"/>
    </row>
    <row r="4826" spans="12:13" x14ac:dyDescent="0.35">
      <c r="L4826" s="91"/>
      <c r="M4826"/>
    </row>
    <row r="4827" spans="12:13" x14ac:dyDescent="0.35">
      <c r="L4827" s="91"/>
      <c r="M4827"/>
    </row>
    <row r="4828" spans="12:13" x14ac:dyDescent="0.35">
      <c r="L4828" s="91"/>
      <c r="M4828"/>
    </row>
    <row r="4829" spans="12:13" x14ac:dyDescent="0.35">
      <c r="L4829" s="91"/>
      <c r="M4829"/>
    </row>
    <row r="4830" spans="12:13" x14ac:dyDescent="0.35">
      <c r="L4830" s="91"/>
      <c r="M4830"/>
    </row>
    <row r="4831" spans="12:13" x14ac:dyDescent="0.35">
      <c r="L4831" s="91"/>
      <c r="M4831"/>
    </row>
    <row r="4832" spans="12:13" x14ac:dyDescent="0.35">
      <c r="L4832" s="91"/>
      <c r="M4832"/>
    </row>
    <row r="4833" spans="12:13" x14ac:dyDescent="0.35">
      <c r="L4833" s="91"/>
      <c r="M4833"/>
    </row>
    <row r="4834" spans="12:13" x14ac:dyDescent="0.35">
      <c r="L4834" s="91"/>
      <c r="M4834"/>
    </row>
    <row r="4835" spans="12:13" x14ac:dyDescent="0.35">
      <c r="L4835" s="91"/>
      <c r="M4835"/>
    </row>
    <row r="4836" spans="12:13" x14ac:dyDescent="0.35">
      <c r="L4836" s="91"/>
      <c r="M4836"/>
    </row>
    <row r="4837" spans="12:13" x14ac:dyDescent="0.35">
      <c r="L4837" s="91"/>
      <c r="M4837"/>
    </row>
    <row r="4838" spans="12:13" x14ac:dyDescent="0.35">
      <c r="L4838" s="91"/>
      <c r="M4838"/>
    </row>
    <row r="4839" spans="12:13" x14ac:dyDescent="0.35">
      <c r="L4839" s="91"/>
      <c r="M4839"/>
    </row>
    <row r="4840" spans="12:13" x14ac:dyDescent="0.35">
      <c r="L4840" s="91"/>
      <c r="M4840"/>
    </row>
    <row r="4841" spans="12:13" x14ac:dyDescent="0.35">
      <c r="L4841" s="91"/>
      <c r="M4841"/>
    </row>
    <row r="4842" spans="12:13" x14ac:dyDescent="0.35">
      <c r="L4842" s="91"/>
      <c r="M4842"/>
    </row>
    <row r="4843" spans="12:13" x14ac:dyDescent="0.35">
      <c r="L4843" s="91"/>
      <c r="M4843"/>
    </row>
    <row r="4844" spans="12:13" x14ac:dyDescent="0.35">
      <c r="L4844" s="91"/>
      <c r="M4844"/>
    </row>
    <row r="4845" spans="12:13" x14ac:dyDescent="0.35">
      <c r="L4845" s="91"/>
      <c r="M4845"/>
    </row>
    <row r="4846" spans="12:13" x14ac:dyDescent="0.35">
      <c r="L4846" s="91"/>
      <c r="M4846"/>
    </row>
    <row r="4847" spans="12:13" x14ac:dyDescent="0.35">
      <c r="L4847" s="91"/>
      <c r="M4847"/>
    </row>
    <row r="4848" spans="12:13" x14ac:dyDescent="0.35">
      <c r="L4848" s="91"/>
      <c r="M4848"/>
    </row>
    <row r="4849" spans="12:13" x14ac:dyDescent="0.35">
      <c r="L4849" s="91"/>
      <c r="M4849"/>
    </row>
    <row r="4850" spans="12:13" x14ac:dyDescent="0.35">
      <c r="L4850" s="91"/>
      <c r="M4850"/>
    </row>
    <row r="4851" spans="12:13" x14ac:dyDescent="0.35">
      <c r="L4851" s="91"/>
      <c r="M4851"/>
    </row>
    <row r="4852" spans="12:13" x14ac:dyDescent="0.35">
      <c r="L4852" s="91"/>
      <c r="M4852"/>
    </row>
    <row r="4853" spans="12:13" x14ac:dyDescent="0.35">
      <c r="L4853" s="91"/>
      <c r="M4853"/>
    </row>
    <row r="4854" spans="12:13" x14ac:dyDescent="0.35">
      <c r="L4854" s="91"/>
      <c r="M4854"/>
    </row>
    <row r="4855" spans="12:13" x14ac:dyDescent="0.35">
      <c r="L4855" s="91"/>
      <c r="M4855"/>
    </row>
    <row r="4856" spans="12:13" x14ac:dyDescent="0.35">
      <c r="L4856" s="91"/>
      <c r="M4856"/>
    </row>
    <row r="4857" spans="12:13" x14ac:dyDescent="0.35">
      <c r="L4857" s="91"/>
      <c r="M4857"/>
    </row>
    <row r="4858" spans="12:13" x14ac:dyDescent="0.35">
      <c r="L4858" s="91"/>
      <c r="M4858"/>
    </row>
    <row r="4859" spans="12:13" x14ac:dyDescent="0.35">
      <c r="L4859" s="91"/>
      <c r="M4859"/>
    </row>
    <row r="4860" spans="12:13" x14ac:dyDescent="0.35">
      <c r="L4860" s="91"/>
      <c r="M4860"/>
    </row>
    <row r="4861" spans="12:13" x14ac:dyDescent="0.35">
      <c r="L4861" s="91"/>
      <c r="M4861"/>
    </row>
    <row r="4862" spans="12:13" x14ac:dyDescent="0.35">
      <c r="L4862" s="91"/>
      <c r="M4862"/>
    </row>
    <row r="4863" spans="12:13" x14ac:dyDescent="0.35">
      <c r="L4863" s="91"/>
      <c r="M4863"/>
    </row>
    <row r="4864" spans="12:13" x14ac:dyDescent="0.35">
      <c r="L4864" s="91"/>
      <c r="M4864"/>
    </row>
    <row r="4865" spans="12:13" x14ac:dyDescent="0.35">
      <c r="L4865" s="91"/>
      <c r="M4865"/>
    </row>
    <row r="4866" spans="12:13" x14ac:dyDescent="0.35">
      <c r="L4866" s="91"/>
      <c r="M4866"/>
    </row>
    <row r="4867" spans="12:13" x14ac:dyDescent="0.35">
      <c r="L4867" s="91"/>
      <c r="M4867"/>
    </row>
    <row r="4868" spans="12:13" x14ac:dyDescent="0.35">
      <c r="L4868" s="91"/>
      <c r="M4868"/>
    </row>
    <row r="4869" spans="12:13" x14ac:dyDescent="0.35">
      <c r="L4869" s="91"/>
      <c r="M4869"/>
    </row>
    <row r="4870" spans="12:13" x14ac:dyDescent="0.35">
      <c r="L4870" s="91"/>
      <c r="M4870"/>
    </row>
    <row r="4871" spans="12:13" x14ac:dyDescent="0.35">
      <c r="L4871" s="91"/>
      <c r="M4871"/>
    </row>
    <row r="4872" spans="12:13" x14ac:dyDescent="0.35">
      <c r="L4872" s="91"/>
      <c r="M4872"/>
    </row>
    <row r="4873" spans="12:13" x14ac:dyDescent="0.35">
      <c r="L4873" s="91"/>
      <c r="M4873"/>
    </row>
    <row r="4874" spans="12:13" x14ac:dyDescent="0.35">
      <c r="L4874" s="91"/>
      <c r="M4874"/>
    </row>
    <row r="4875" spans="12:13" x14ac:dyDescent="0.35">
      <c r="L4875" s="91"/>
      <c r="M4875"/>
    </row>
    <row r="4876" spans="12:13" x14ac:dyDescent="0.35">
      <c r="L4876" s="91"/>
      <c r="M4876"/>
    </row>
    <row r="4877" spans="12:13" x14ac:dyDescent="0.35">
      <c r="L4877" s="91"/>
      <c r="M4877"/>
    </row>
    <row r="4878" spans="12:13" x14ac:dyDescent="0.35">
      <c r="L4878" s="91"/>
      <c r="M4878"/>
    </row>
    <row r="4879" spans="12:13" x14ac:dyDescent="0.35">
      <c r="L4879" s="91"/>
      <c r="M4879"/>
    </row>
    <row r="4880" spans="12:13" x14ac:dyDescent="0.35">
      <c r="L4880" s="91"/>
      <c r="M4880"/>
    </row>
    <row r="4881" spans="12:13" x14ac:dyDescent="0.35">
      <c r="L4881" s="91"/>
      <c r="M4881"/>
    </row>
    <row r="4882" spans="12:13" x14ac:dyDescent="0.35">
      <c r="L4882" s="91"/>
      <c r="M4882"/>
    </row>
    <row r="4883" spans="12:13" x14ac:dyDescent="0.35">
      <c r="L4883" s="91"/>
      <c r="M4883"/>
    </row>
    <row r="4884" spans="12:13" x14ac:dyDescent="0.35">
      <c r="L4884" s="91"/>
      <c r="M4884"/>
    </row>
    <row r="4885" spans="12:13" x14ac:dyDescent="0.35">
      <c r="L4885" s="91"/>
      <c r="M4885"/>
    </row>
    <row r="4886" spans="12:13" x14ac:dyDescent="0.35">
      <c r="L4886" s="91"/>
      <c r="M4886"/>
    </row>
    <row r="4887" spans="12:13" x14ac:dyDescent="0.35">
      <c r="L4887" s="91"/>
      <c r="M4887"/>
    </row>
    <row r="4888" spans="12:13" x14ac:dyDescent="0.35">
      <c r="L4888" s="91"/>
      <c r="M4888"/>
    </row>
    <row r="4889" spans="12:13" x14ac:dyDescent="0.35">
      <c r="L4889" s="91"/>
      <c r="M4889"/>
    </row>
    <row r="4890" spans="12:13" x14ac:dyDescent="0.35">
      <c r="L4890" s="91"/>
      <c r="M4890"/>
    </row>
    <row r="4891" spans="12:13" x14ac:dyDescent="0.35">
      <c r="L4891" s="91"/>
      <c r="M4891"/>
    </row>
    <row r="4892" spans="12:13" x14ac:dyDescent="0.35">
      <c r="L4892" s="91"/>
      <c r="M4892"/>
    </row>
    <row r="4893" spans="12:13" x14ac:dyDescent="0.35">
      <c r="L4893" s="91"/>
      <c r="M4893"/>
    </row>
    <row r="4894" spans="12:13" x14ac:dyDescent="0.35">
      <c r="L4894" s="91"/>
      <c r="M4894"/>
    </row>
    <row r="4895" spans="12:13" x14ac:dyDescent="0.35">
      <c r="L4895" s="91"/>
      <c r="M4895"/>
    </row>
    <row r="4896" spans="12:13" x14ac:dyDescent="0.35">
      <c r="L4896" s="91"/>
      <c r="M4896"/>
    </row>
    <row r="4897" spans="12:13" x14ac:dyDescent="0.35">
      <c r="L4897" s="91"/>
      <c r="M4897"/>
    </row>
    <row r="4898" spans="12:13" x14ac:dyDescent="0.35">
      <c r="L4898" s="91"/>
      <c r="M4898"/>
    </row>
    <row r="4899" spans="12:13" x14ac:dyDescent="0.35">
      <c r="L4899" s="91"/>
      <c r="M4899"/>
    </row>
    <row r="4900" spans="12:13" x14ac:dyDescent="0.35">
      <c r="L4900" s="91"/>
      <c r="M4900"/>
    </row>
    <row r="4901" spans="12:13" x14ac:dyDescent="0.35">
      <c r="L4901" s="91"/>
      <c r="M4901"/>
    </row>
    <row r="4902" spans="12:13" x14ac:dyDescent="0.35">
      <c r="L4902" s="91"/>
      <c r="M4902"/>
    </row>
    <row r="4903" spans="12:13" x14ac:dyDescent="0.35">
      <c r="L4903" s="91"/>
      <c r="M4903"/>
    </row>
    <row r="4904" spans="12:13" x14ac:dyDescent="0.35">
      <c r="L4904" s="91"/>
      <c r="M4904"/>
    </row>
    <row r="4905" spans="12:13" x14ac:dyDescent="0.35">
      <c r="L4905" s="91"/>
      <c r="M4905"/>
    </row>
    <row r="4906" spans="12:13" x14ac:dyDescent="0.35">
      <c r="L4906" s="91"/>
      <c r="M4906"/>
    </row>
    <row r="4907" spans="12:13" x14ac:dyDescent="0.35">
      <c r="L4907" s="91"/>
      <c r="M4907"/>
    </row>
    <row r="4908" spans="12:13" x14ac:dyDescent="0.35">
      <c r="L4908" s="91"/>
      <c r="M4908"/>
    </row>
    <row r="4909" spans="12:13" x14ac:dyDescent="0.35">
      <c r="L4909" s="91"/>
      <c r="M4909"/>
    </row>
    <row r="4910" spans="12:13" x14ac:dyDescent="0.35">
      <c r="L4910" s="91"/>
      <c r="M4910"/>
    </row>
    <row r="4911" spans="12:13" x14ac:dyDescent="0.35">
      <c r="L4911" s="91"/>
      <c r="M4911"/>
    </row>
    <row r="4912" spans="12:13" x14ac:dyDescent="0.35">
      <c r="L4912" s="91"/>
      <c r="M4912"/>
    </row>
    <row r="4913" spans="12:13" x14ac:dyDescent="0.35">
      <c r="L4913" s="91"/>
      <c r="M4913"/>
    </row>
    <row r="4914" spans="12:13" x14ac:dyDescent="0.35">
      <c r="L4914" s="91"/>
      <c r="M4914"/>
    </row>
    <row r="4915" spans="12:13" x14ac:dyDescent="0.35">
      <c r="L4915" s="91"/>
      <c r="M4915"/>
    </row>
    <row r="4916" spans="12:13" x14ac:dyDescent="0.35">
      <c r="L4916" s="91"/>
      <c r="M4916"/>
    </row>
    <row r="4917" spans="12:13" x14ac:dyDescent="0.35">
      <c r="L4917" s="91"/>
      <c r="M4917"/>
    </row>
    <row r="4918" spans="12:13" x14ac:dyDescent="0.35">
      <c r="L4918" s="91"/>
      <c r="M4918"/>
    </row>
    <row r="4919" spans="12:13" x14ac:dyDescent="0.35">
      <c r="L4919" s="91"/>
      <c r="M4919"/>
    </row>
    <row r="4920" spans="12:13" x14ac:dyDescent="0.35">
      <c r="L4920" s="91"/>
      <c r="M4920"/>
    </row>
    <row r="4921" spans="12:13" x14ac:dyDescent="0.35">
      <c r="L4921" s="91"/>
      <c r="M4921"/>
    </row>
    <row r="4922" spans="12:13" x14ac:dyDescent="0.35">
      <c r="L4922" s="91"/>
      <c r="M4922"/>
    </row>
    <row r="4923" spans="12:13" x14ac:dyDescent="0.35">
      <c r="L4923" s="91"/>
      <c r="M4923"/>
    </row>
    <row r="4924" spans="12:13" x14ac:dyDescent="0.35">
      <c r="L4924" s="91"/>
      <c r="M4924"/>
    </row>
    <row r="4925" spans="12:13" x14ac:dyDescent="0.35">
      <c r="L4925" s="91"/>
      <c r="M4925"/>
    </row>
    <row r="4926" spans="12:13" x14ac:dyDescent="0.35">
      <c r="L4926" s="91"/>
      <c r="M4926"/>
    </row>
    <row r="4927" spans="12:13" x14ac:dyDescent="0.35">
      <c r="L4927" s="91"/>
      <c r="M4927"/>
    </row>
    <row r="4928" spans="12:13" x14ac:dyDescent="0.35">
      <c r="L4928" s="91"/>
      <c r="M4928"/>
    </row>
    <row r="4929" spans="12:13" x14ac:dyDescent="0.35">
      <c r="L4929" s="91"/>
      <c r="M4929"/>
    </row>
    <row r="4930" spans="12:13" x14ac:dyDescent="0.35">
      <c r="L4930" s="91"/>
      <c r="M4930"/>
    </row>
    <row r="4931" spans="12:13" x14ac:dyDescent="0.35">
      <c r="L4931" s="91"/>
      <c r="M4931"/>
    </row>
    <row r="4932" spans="12:13" x14ac:dyDescent="0.35">
      <c r="L4932" s="91"/>
      <c r="M4932"/>
    </row>
    <row r="4933" spans="12:13" x14ac:dyDescent="0.35">
      <c r="L4933" s="91"/>
      <c r="M4933"/>
    </row>
    <row r="4934" spans="12:13" x14ac:dyDescent="0.35">
      <c r="L4934" s="91"/>
      <c r="M4934"/>
    </row>
    <row r="4935" spans="12:13" x14ac:dyDescent="0.35">
      <c r="L4935" s="91"/>
      <c r="M4935"/>
    </row>
    <row r="4936" spans="12:13" x14ac:dyDescent="0.35">
      <c r="L4936" s="91"/>
      <c r="M4936"/>
    </row>
    <row r="4937" spans="12:13" x14ac:dyDescent="0.35">
      <c r="L4937" s="91"/>
      <c r="M4937"/>
    </row>
    <row r="4938" spans="12:13" x14ac:dyDescent="0.35">
      <c r="L4938" s="91"/>
      <c r="M4938"/>
    </row>
    <row r="4939" spans="12:13" x14ac:dyDescent="0.35">
      <c r="L4939" s="91"/>
      <c r="M4939"/>
    </row>
    <row r="4940" spans="12:13" x14ac:dyDescent="0.35">
      <c r="L4940" s="91"/>
      <c r="M4940"/>
    </row>
    <row r="4941" spans="12:13" x14ac:dyDescent="0.35">
      <c r="L4941" s="91"/>
      <c r="M4941"/>
    </row>
    <row r="4942" spans="12:13" x14ac:dyDescent="0.35">
      <c r="L4942" s="91"/>
      <c r="M4942"/>
    </row>
    <row r="4943" spans="12:13" x14ac:dyDescent="0.35">
      <c r="L4943" s="91"/>
      <c r="M4943"/>
    </row>
    <row r="4944" spans="12:13" x14ac:dyDescent="0.35">
      <c r="L4944" s="91"/>
      <c r="M4944"/>
    </row>
    <row r="4945" spans="12:13" x14ac:dyDescent="0.35">
      <c r="L4945" s="91"/>
      <c r="M4945"/>
    </row>
    <row r="4946" spans="12:13" x14ac:dyDescent="0.35">
      <c r="L4946" s="91"/>
      <c r="M4946"/>
    </row>
    <row r="4947" spans="12:13" x14ac:dyDescent="0.35">
      <c r="L4947" s="91"/>
      <c r="M4947"/>
    </row>
    <row r="4948" spans="12:13" x14ac:dyDescent="0.35">
      <c r="L4948" s="91"/>
      <c r="M4948"/>
    </row>
    <row r="4949" spans="12:13" x14ac:dyDescent="0.35">
      <c r="L4949" s="91"/>
      <c r="M4949"/>
    </row>
    <row r="4950" spans="12:13" x14ac:dyDescent="0.35">
      <c r="L4950" s="91"/>
      <c r="M4950"/>
    </row>
    <row r="4951" spans="12:13" x14ac:dyDescent="0.35">
      <c r="L4951" s="91"/>
      <c r="M4951"/>
    </row>
    <row r="4952" spans="12:13" x14ac:dyDescent="0.35">
      <c r="L4952" s="91"/>
      <c r="M4952"/>
    </row>
    <row r="4953" spans="12:13" x14ac:dyDescent="0.35">
      <c r="L4953" s="91"/>
      <c r="M4953"/>
    </row>
    <row r="4954" spans="12:13" x14ac:dyDescent="0.35">
      <c r="L4954" s="91"/>
      <c r="M4954"/>
    </row>
    <row r="4955" spans="12:13" x14ac:dyDescent="0.35">
      <c r="L4955" s="91"/>
      <c r="M4955"/>
    </row>
    <row r="4956" spans="12:13" x14ac:dyDescent="0.35">
      <c r="L4956" s="91"/>
      <c r="M4956"/>
    </row>
    <row r="4957" spans="12:13" x14ac:dyDescent="0.35">
      <c r="L4957" s="91"/>
      <c r="M4957"/>
    </row>
    <row r="4958" spans="12:13" x14ac:dyDescent="0.35">
      <c r="L4958" s="91"/>
      <c r="M4958"/>
    </row>
    <row r="4959" spans="12:13" x14ac:dyDescent="0.35">
      <c r="L4959" s="91"/>
      <c r="M4959"/>
    </row>
    <row r="4960" spans="12:13" x14ac:dyDescent="0.35">
      <c r="L4960" s="91"/>
      <c r="M4960"/>
    </row>
    <row r="4961" spans="12:13" x14ac:dyDescent="0.35">
      <c r="L4961" s="91"/>
      <c r="M4961"/>
    </row>
    <row r="4962" spans="12:13" x14ac:dyDescent="0.35">
      <c r="L4962" s="91"/>
      <c r="M4962"/>
    </row>
    <row r="4963" spans="12:13" x14ac:dyDescent="0.35">
      <c r="L4963" s="91"/>
      <c r="M4963"/>
    </row>
    <row r="4964" spans="12:13" x14ac:dyDescent="0.35">
      <c r="L4964" s="91"/>
      <c r="M4964"/>
    </row>
    <row r="4965" spans="12:13" x14ac:dyDescent="0.35">
      <c r="L4965" s="91"/>
      <c r="M4965"/>
    </row>
    <row r="4966" spans="12:13" x14ac:dyDescent="0.35">
      <c r="L4966" s="91"/>
      <c r="M4966"/>
    </row>
    <row r="4967" spans="12:13" x14ac:dyDescent="0.35">
      <c r="L4967" s="91"/>
      <c r="M4967"/>
    </row>
    <row r="4968" spans="12:13" x14ac:dyDescent="0.35">
      <c r="L4968" s="91"/>
      <c r="M4968"/>
    </row>
    <row r="4969" spans="12:13" x14ac:dyDescent="0.35">
      <c r="L4969" s="91"/>
      <c r="M4969"/>
    </row>
    <row r="4970" spans="12:13" x14ac:dyDescent="0.35">
      <c r="L4970" s="91"/>
      <c r="M4970"/>
    </row>
    <row r="4971" spans="12:13" x14ac:dyDescent="0.35">
      <c r="L4971" s="91"/>
      <c r="M4971"/>
    </row>
    <row r="4972" spans="12:13" x14ac:dyDescent="0.35">
      <c r="L4972" s="91"/>
      <c r="M4972"/>
    </row>
    <row r="4973" spans="12:13" x14ac:dyDescent="0.35">
      <c r="L4973" s="91"/>
      <c r="M4973"/>
    </row>
    <row r="4974" spans="12:13" x14ac:dyDescent="0.35">
      <c r="L4974" s="91"/>
      <c r="M4974"/>
    </row>
    <row r="4975" spans="12:13" x14ac:dyDescent="0.35">
      <c r="L4975" s="91"/>
      <c r="M4975"/>
    </row>
    <row r="4976" spans="12:13" x14ac:dyDescent="0.35">
      <c r="L4976" s="91"/>
      <c r="M4976"/>
    </row>
    <row r="4977" spans="12:13" x14ac:dyDescent="0.35">
      <c r="L4977" s="91"/>
      <c r="M4977"/>
    </row>
    <row r="4978" spans="12:13" x14ac:dyDescent="0.35">
      <c r="L4978" s="91"/>
      <c r="M4978"/>
    </row>
    <row r="4979" spans="12:13" x14ac:dyDescent="0.35">
      <c r="L4979" s="91"/>
      <c r="M4979"/>
    </row>
    <row r="4980" spans="12:13" x14ac:dyDescent="0.35">
      <c r="L4980" s="91"/>
      <c r="M4980"/>
    </row>
    <row r="4981" spans="12:13" x14ac:dyDescent="0.35">
      <c r="L4981" s="91"/>
      <c r="M4981"/>
    </row>
    <row r="4982" spans="12:13" x14ac:dyDescent="0.35">
      <c r="L4982" s="91"/>
      <c r="M4982"/>
    </row>
    <row r="4983" spans="12:13" x14ac:dyDescent="0.35">
      <c r="L4983" s="91"/>
      <c r="M4983"/>
    </row>
    <row r="4984" spans="12:13" x14ac:dyDescent="0.35">
      <c r="L4984" s="91"/>
      <c r="M4984"/>
    </row>
    <row r="4985" spans="12:13" x14ac:dyDescent="0.35">
      <c r="L4985" s="91"/>
      <c r="M4985"/>
    </row>
    <row r="4986" spans="12:13" x14ac:dyDescent="0.35">
      <c r="L4986" s="91"/>
      <c r="M4986"/>
    </row>
    <row r="4987" spans="12:13" x14ac:dyDescent="0.35">
      <c r="L4987" s="91"/>
      <c r="M4987"/>
    </row>
    <row r="4988" spans="12:13" x14ac:dyDescent="0.35">
      <c r="L4988" s="91"/>
      <c r="M4988"/>
    </row>
    <row r="4989" spans="12:13" x14ac:dyDescent="0.35">
      <c r="L4989" s="91"/>
      <c r="M4989"/>
    </row>
    <row r="4990" spans="12:13" x14ac:dyDescent="0.35">
      <c r="L4990" s="91"/>
      <c r="M4990"/>
    </row>
    <row r="4991" spans="12:13" x14ac:dyDescent="0.35">
      <c r="L4991" s="91"/>
      <c r="M4991"/>
    </row>
    <row r="4992" spans="12:13" x14ac:dyDescent="0.35">
      <c r="L4992" s="91"/>
      <c r="M4992"/>
    </row>
    <row r="4993" spans="12:13" x14ac:dyDescent="0.35">
      <c r="L4993" s="91"/>
      <c r="M4993"/>
    </row>
    <row r="4994" spans="12:13" x14ac:dyDescent="0.35">
      <c r="L4994" s="91"/>
      <c r="M4994"/>
    </row>
    <row r="4995" spans="12:13" x14ac:dyDescent="0.35">
      <c r="L4995" s="91"/>
      <c r="M4995"/>
    </row>
    <row r="4996" spans="12:13" x14ac:dyDescent="0.35">
      <c r="L4996" s="91"/>
      <c r="M4996"/>
    </row>
    <row r="4997" spans="12:13" x14ac:dyDescent="0.35">
      <c r="L4997" s="91"/>
      <c r="M4997"/>
    </row>
    <row r="4998" spans="12:13" x14ac:dyDescent="0.35">
      <c r="L4998" s="91"/>
      <c r="M4998"/>
    </row>
    <row r="4999" spans="12:13" x14ac:dyDescent="0.35">
      <c r="L4999" s="91"/>
      <c r="M4999"/>
    </row>
    <row r="5000" spans="12:13" x14ac:dyDescent="0.35">
      <c r="L5000" s="91"/>
      <c r="M5000"/>
    </row>
    <row r="5001" spans="12:13" x14ac:dyDescent="0.35">
      <c r="L5001" s="91"/>
      <c r="M5001"/>
    </row>
    <row r="5002" spans="12:13" x14ac:dyDescent="0.35">
      <c r="L5002" s="91"/>
      <c r="M5002"/>
    </row>
    <row r="5003" spans="12:13" x14ac:dyDescent="0.35">
      <c r="L5003" s="91"/>
      <c r="M5003"/>
    </row>
    <row r="5004" spans="12:13" x14ac:dyDescent="0.35">
      <c r="L5004" s="91"/>
      <c r="M5004"/>
    </row>
    <row r="5005" spans="12:13" x14ac:dyDescent="0.35">
      <c r="L5005" s="91"/>
      <c r="M5005"/>
    </row>
    <row r="5006" spans="12:13" x14ac:dyDescent="0.35">
      <c r="L5006" s="91"/>
      <c r="M5006"/>
    </row>
    <row r="5007" spans="12:13" x14ac:dyDescent="0.35">
      <c r="L5007" s="91"/>
      <c r="M5007"/>
    </row>
    <row r="5008" spans="12:13" x14ac:dyDescent="0.35">
      <c r="L5008" s="91"/>
      <c r="M5008"/>
    </row>
    <row r="5009" spans="12:13" x14ac:dyDescent="0.35">
      <c r="L5009" s="91"/>
      <c r="M5009"/>
    </row>
    <row r="5010" spans="12:13" x14ac:dyDescent="0.35">
      <c r="L5010" s="91"/>
      <c r="M5010"/>
    </row>
    <row r="5011" spans="12:13" x14ac:dyDescent="0.35">
      <c r="L5011" s="91"/>
      <c r="M5011"/>
    </row>
    <row r="5012" spans="12:13" x14ac:dyDescent="0.35">
      <c r="L5012" s="91"/>
      <c r="M5012"/>
    </row>
    <row r="5013" spans="12:13" x14ac:dyDescent="0.35">
      <c r="L5013" s="91"/>
      <c r="M5013"/>
    </row>
    <row r="5014" spans="12:13" x14ac:dyDescent="0.35">
      <c r="L5014" s="91"/>
      <c r="M5014"/>
    </row>
    <row r="5015" spans="12:13" x14ac:dyDescent="0.35">
      <c r="L5015" s="91"/>
      <c r="M5015"/>
    </row>
    <row r="5016" spans="12:13" x14ac:dyDescent="0.35">
      <c r="L5016" s="91"/>
      <c r="M5016"/>
    </row>
    <row r="5017" spans="12:13" x14ac:dyDescent="0.35">
      <c r="L5017" s="91"/>
      <c r="M5017"/>
    </row>
    <row r="5018" spans="12:13" x14ac:dyDescent="0.35">
      <c r="L5018" s="91"/>
      <c r="M5018"/>
    </row>
    <row r="5019" spans="12:13" x14ac:dyDescent="0.35">
      <c r="L5019" s="91"/>
      <c r="M5019"/>
    </row>
    <row r="5020" spans="12:13" x14ac:dyDescent="0.35">
      <c r="L5020" s="91"/>
      <c r="M5020"/>
    </row>
    <row r="5021" spans="12:13" x14ac:dyDescent="0.35">
      <c r="L5021" s="91"/>
      <c r="M5021"/>
    </row>
    <row r="5022" spans="12:13" x14ac:dyDescent="0.35">
      <c r="L5022" s="91"/>
      <c r="M5022"/>
    </row>
    <row r="5023" spans="12:13" x14ac:dyDescent="0.35">
      <c r="L5023" s="91"/>
      <c r="M5023"/>
    </row>
    <row r="5024" spans="12:13" x14ac:dyDescent="0.35">
      <c r="L5024" s="91"/>
      <c r="M5024"/>
    </row>
    <row r="5025" spans="12:13" x14ac:dyDescent="0.35">
      <c r="L5025" s="91"/>
      <c r="M5025"/>
    </row>
    <row r="5026" spans="12:13" x14ac:dyDescent="0.35">
      <c r="L5026" s="91"/>
      <c r="M5026"/>
    </row>
    <row r="5027" spans="12:13" x14ac:dyDescent="0.35">
      <c r="L5027" s="91"/>
      <c r="M5027"/>
    </row>
    <row r="5028" spans="12:13" x14ac:dyDescent="0.35">
      <c r="L5028" s="91"/>
      <c r="M5028"/>
    </row>
    <row r="5029" spans="12:13" x14ac:dyDescent="0.35">
      <c r="L5029" s="91"/>
      <c r="M5029"/>
    </row>
    <row r="5030" spans="12:13" x14ac:dyDescent="0.35">
      <c r="L5030" s="91"/>
      <c r="M5030"/>
    </row>
    <row r="5031" spans="12:13" x14ac:dyDescent="0.35">
      <c r="L5031" s="91"/>
      <c r="M5031"/>
    </row>
    <row r="5032" spans="12:13" x14ac:dyDescent="0.35">
      <c r="L5032" s="91"/>
      <c r="M5032"/>
    </row>
    <row r="5033" spans="12:13" x14ac:dyDescent="0.35">
      <c r="L5033" s="91"/>
      <c r="M5033"/>
    </row>
    <row r="5034" spans="12:13" x14ac:dyDescent="0.35">
      <c r="L5034" s="91"/>
      <c r="M5034"/>
    </row>
    <row r="5035" spans="12:13" x14ac:dyDescent="0.35">
      <c r="L5035" s="91"/>
      <c r="M5035"/>
    </row>
    <row r="5036" spans="12:13" x14ac:dyDescent="0.35">
      <c r="L5036" s="91"/>
      <c r="M5036"/>
    </row>
    <row r="5037" spans="12:13" x14ac:dyDescent="0.35">
      <c r="L5037" s="91"/>
      <c r="M5037"/>
    </row>
    <row r="5038" spans="12:13" x14ac:dyDescent="0.35">
      <c r="L5038" s="91"/>
      <c r="M5038"/>
    </row>
    <row r="5039" spans="12:13" x14ac:dyDescent="0.35">
      <c r="L5039" s="91"/>
      <c r="M5039"/>
    </row>
    <row r="5040" spans="12:13" x14ac:dyDescent="0.35">
      <c r="L5040" s="91"/>
      <c r="M5040"/>
    </row>
    <row r="5041" spans="12:13" x14ac:dyDescent="0.35">
      <c r="L5041" s="91"/>
      <c r="M5041"/>
    </row>
    <row r="5042" spans="12:13" x14ac:dyDescent="0.35">
      <c r="L5042" s="91"/>
      <c r="M5042"/>
    </row>
    <row r="5043" spans="12:13" x14ac:dyDescent="0.35">
      <c r="L5043" s="91"/>
      <c r="M5043"/>
    </row>
    <row r="5044" spans="12:13" x14ac:dyDescent="0.35">
      <c r="L5044" s="91"/>
      <c r="M5044"/>
    </row>
    <row r="5045" spans="12:13" x14ac:dyDescent="0.35">
      <c r="L5045" s="91"/>
      <c r="M5045"/>
    </row>
    <row r="5046" spans="12:13" x14ac:dyDescent="0.35">
      <c r="L5046" s="91"/>
      <c r="M5046"/>
    </row>
    <row r="5047" spans="12:13" x14ac:dyDescent="0.35">
      <c r="L5047" s="91"/>
      <c r="M5047"/>
    </row>
    <row r="5048" spans="12:13" x14ac:dyDescent="0.35">
      <c r="L5048" s="91"/>
      <c r="M5048"/>
    </row>
    <row r="5049" spans="12:13" x14ac:dyDescent="0.35">
      <c r="L5049" s="91"/>
      <c r="M5049"/>
    </row>
    <row r="5050" spans="12:13" x14ac:dyDescent="0.35">
      <c r="L5050" s="91"/>
      <c r="M5050"/>
    </row>
    <row r="5051" spans="12:13" x14ac:dyDescent="0.35">
      <c r="L5051" s="91"/>
      <c r="M5051"/>
    </row>
    <row r="5052" spans="12:13" x14ac:dyDescent="0.35">
      <c r="L5052" s="91"/>
      <c r="M5052"/>
    </row>
    <row r="5053" spans="12:13" x14ac:dyDescent="0.35">
      <c r="L5053" s="91"/>
      <c r="M5053"/>
    </row>
    <row r="5054" spans="12:13" x14ac:dyDescent="0.35">
      <c r="L5054" s="91"/>
      <c r="M5054"/>
    </row>
    <row r="5055" spans="12:13" x14ac:dyDescent="0.35">
      <c r="L5055" s="91"/>
      <c r="M5055"/>
    </row>
    <row r="5056" spans="12:13" x14ac:dyDescent="0.35">
      <c r="L5056" s="91"/>
      <c r="M5056"/>
    </row>
    <row r="5057" spans="12:13" x14ac:dyDescent="0.35">
      <c r="L5057" s="91"/>
      <c r="M5057"/>
    </row>
    <row r="5058" spans="12:13" x14ac:dyDescent="0.35">
      <c r="L5058" s="91"/>
      <c r="M5058"/>
    </row>
    <row r="5059" spans="12:13" x14ac:dyDescent="0.35">
      <c r="L5059" s="91"/>
      <c r="M5059"/>
    </row>
    <row r="5060" spans="12:13" x14ac:dyDescent="0.35">
      <c r="L5060" s="91"/>
      <c r="M5060"/>
    </row>
    <row r="5061" spans="12:13" x14ac:dyDescent="0.35">
      <c r="L5061" s="91"/>
      <c r="M5061"/>
    </row>
    <row r="5062" spans="12:13" x14ac:dyDescent="0.35">
      <c r="L5062" s="91"/>
      <c r="M5062"/>
    </row>
    <row r="5063" spans="12:13" x14ac:dyDescent="0.35">
      <c r="L5063" s="91"/>
      <c r="M5063"/>
    </row>
    <row r="5064" spans="12:13" x14ac:dyDescent="0.35">
      <c r="L5064" s="91"/>
      <c r="M5064"/>
    </row>
    <row r="5065" spans="12:13" x14ac:dyDescent="0.35">
      <c r="L5065" s="91"/>
      <c r="M5065"/>
    </row>
    <row r="5066" spans="12:13" x14ac:dyDescent="0.35">
      <c r="L5066" s="91"/>
      <c r="M5066"/>
    </row>
    <row r="5067" spans="12:13" x14ac:dyDescent="0.35">
      <c r="L5067" s="91"/>
      <c r="M5067"/>
    </row>
    <row r="5068" spans="12:13" x14ac:dyDescent="0.35">
      <c r="L5068" s="91"/>
      <c r="M5068"/>
    </row>
    <row r="5069" spans="12:13" x14ac:dyDescent="0.35">
      <c r="L5069" s="91"/>
      <c r="M5069"/>
    </row>
    <row r="5070" spans="12:13" x14ac:dyDescent="0.35">
      <c r="L5070" s="91"/>
      <c r="M5070"/>
    </row>
    <row r="5071" spans="12:13" x14ac:dyDescent="0.35">
      <c r="L5071" s="91"/>
      <c r="M5071"/>
    </row>
    <row r="5072" spans="12:13" x14ac:dyDescent="0.35">
      <c r="L5072" s="91"/>
      <c r="M5072"/>
    </row>
    <row r="5073" spans="12:13" x14ac:dyDescent="0.35">
      <c r="L5073" s="91"/>
      <c r="M5073"/>
    </row>
    <row r="5074" spans="12:13" x14ac:dyDescent="0.35">
      <c r="L5074" s="91"/>
      <c r="M5074"/>
    </row>
    <row r="5075" spans="12:13" x14ac:dyDescent="0.35">
      <c r="L5075" s="91"/>
      <c r="M5075"/>
    </row>
    <row r="5076" spans="12:13" x14ac:dyDescent="0.35">
      <c r="L5076" s="91"/>
      <c r="M5076"/>
    </row>
    <row r="5077" spans="12:13" x14ac:dyDescent="0.35">
      <c r="L5077" s="91"/>
      <c r="M5077"/>
    </row>
    <row r="5078" spans="12:13" x14ac:dyDescent="0.35">
      <c r="L5078" s="91"/>
      <c r="M5078"/>
    </row>
    <row r="5079" spans="12:13" x14ac:dyDescent="0.35">
      <c r="L5079" s="91"/>
      <c r="M5079"/>
    </row>
    <row r="5080" spans="12:13" x14ac:dyDescent="0.35">
      <c r="L5080" s="91"/>
      <c r="M5080"/>
    </row>
    <row r="5081" spans="12:13" x14ac:dyDescent="0.35">
      <c r="L5081" s="91"/>
      <c r="M5081"/>
    </row>
    <row r="5082" spans="12:13" x14ac:dyDescent="0.35">
      <c r="L5082" s="91"/>
      <c r="M5082"/>
    </row>
    <row r="5083" spans="12:13" x14ac:dyDescent="0.35">
      <c r="L5083" s="91"/>
      <c r="M5083"/>
    </row>
    <row r="5084" spans="12:13" x14ac:dyDescent="0.35">
      <c r="L5084" s="91"/>
      <c r="M5084"/>
    </row>
    <row r="5085" spans="12:13" x14ac:dyDescent="0.35">
      <c r="L5085" s="91"/>
      <c r="M5085"/>
    </row>
    <row r="5086" spans="12:13" x14ac:dyDescent="0.35">
      <c r="L5086" s="91"/>
      <c r="M5086"/>
    </row>
    <row r="5087" spans="12:13" x14ac:dyDescent="0.35">
      <c r="L5087" s="91"/>
      <c r="M5087"/>
    </row>
    <row r="5088" spans="12:13" x14ac:dyDescent="0.35">
      <c r="L5088" s="91"/>
      <c r="M5088"/>
    </row>
    <row r="5089" spans="12:13" x14ac:dyDescent="0.35">
      <c r="L5089" s="91"/>
      <c r="M5089"/>
    </row>
    <row r="5090" spans="12:13" x14ac:dyDescent="0.35">
      <c r="L5090" s="91"/>
      <c r="M5090"/>
    </row>
    <row r="5091" spans="12:13" x14ac:dyDescent="0.35">
      <c r="L5091" s="91"/>
      <c r="M5091"/>
    </row>
    <row r="5092" spans="12:13" x14ac:dyDescent="0.35">
      <c r="L5092" s="91"/>
      <c r="M5092"/>
    </row>
    <row r="5093" spans="12:13" x14ac:dyDescent="0.35">
      <c r="L5093" s="91"/>
      <c r="M5093"/>
    </row>
    <row r="5094" spans="12:13" x14ac:dyDescent="0.35">
      <c r="L5094" s="91"/>
      <c r="M5094"/>
    </row>
    <row r="5095" spans="12:13" x14ac:dyDescent="0.35">
      <c r="L5095" s="91"/>
      <c r="M5095"/>
    </row>
    <row r="5096" spans="12:13" x14ac:dyDescent="0.35">
      <c r="L5096" s="91"/>
      <c r="M5096"/>
    </row>
    <row r="5097" spans="12:13" x14ac:dyDescent="0.35">
      <c r="L5097" s="91"/>
      <c r="M5097"/>
    </row>
    <row r="5098" spans="12:13" x14ac:dyDescent="0.35">
      <c r="L5098" s="91"/>
      <c r="M5098"/>
    </row>
    <row r="5099" spans="12:13" x14ac:dyDescent="0.35">
      <c r="L5099" s="91"/>
      <c r="M5099"/>
    </row>
    <row r="5100" spans="12:13" x14ac:dyDescent="0.35">
      <c r="L5100" s="91"/>
      <c r="M5100"/>
    </row>
    <row r="5101" spans="12:13" x14ac:dyDescent="0.35">
      <c r="L5101" s="91"/>
      <c r="M5101"/>
    </row>
    <row r="5102" spans="12:13" x14ac:dyDescent="0.35">
      <c r="L5102" s="91"/>
      <c r="M5102"/>
    </row>
    <row r="5103" spans="12:13" x14ac:dyDescent="0.35">
      <c r="L5103" s="91"/>
      <c r="M5103"/>
    </row>
    <row r="5104" spans="12:13" x14ac:dyDescent="0.35">
      <c r="L5104" s="91"/>
      <c r="M5104"/>
    </row>
    <row r="5105" spans="12:13" x14ac:dyDescent="0.35">
      <c r="L5105" s="91"/>
      <c r="M5105"/>
    </row>
    <row r="5106" spans="12:13" x14ac:dyDescent="0.35">
      <c r="L5106" s="91"/>
      <c r="M5106"/>
    </row>
    <row r="5107" spans="12:13" x14ac:dyDescent="0.35">
      <c r="L5107" s="91"/>
      <c r="M5107"/>
    </row>
    <row r="5108" spans="12:13" x14ac:dyDescent="0.35">
      <c r="L5108" s="91"/>
      <c r="M5108"/>
    </row>
    <row r="5109" spans="12:13" x14ac:dyDescent="0.35">
      <c r="L5109" s="91"/>
      <c r="M5109"/>
    </row>
    <row r="5110" spans="12:13" x14ac:dyDescent="0.35">
      <c r="L5110" s="91"/>
      <c r="M5110"/>
    </row>
    <row r="5111" spans="12:13" x14ac:dyDescent="0.35">
      <c r="L5111" s="91"/>
      <c r="M5111"/>
    </row>
    <row r="5112" spans="12:13" x14ac:dyDescent="0.35">
      <c r="L5112" s="91"/>
      <c r="M5112"/>
    </row>
    <row r="5113" spans="12:13" x14ac:dyDescent="0.35">
      <c r="L5113" s="91"/>
      <c r="M5113"/>
    </row>
    <row r="5114" spans="12:13" x14ac:dyDescent="0.35">
      <c r="L5114" s="91"/>
      <c r="M5114"/>
    </row>
    <row r="5115" spans="12:13" x14ac:dyDescent="0.35">
      <c r="L5115" s="91"/>
      <c r="M5115"/>
    </row>
    <row r="5116" spans="12:13" x14ac:dyDescent="0.35">
      <c r="L5116" s="91"/>
      <c r="M5116"/>
    </row>
    <row r="5117" spans="12:13" x14ac:dyDescent="0.35">
      <c r="L5117" s="91"/>
      <c r="M5117"/>
    </row>
    <row r="5118" spans="12:13" x14ac:dyDescent="0.35">
      <c r="L5118" s="91"/>
      <c r="M5118"/>
    </row>
    <row r="5119" spans="12:13" x14ac:dyDescent="0.35">
      <c r="L5119" s="91"/>
      <c r="M5119"/>
    </row>
    <row r="5120" spans="12:13" x14ac:dyDescent="0.35">
      <c r="L5120" s="91"/>
      <c r="M5120"/>
    </row>
    <row r="5121" spans="12:13" x14ac:dyDescent="0.35">
      <c r="L5121" s="91"/>
      <c r="M5121"/>
    </row>
    <row r="5122" spans="12:13" x14ac:dyDescent="0.35">
      <c r="L5122" s="91"/>
      <c r="M5122"/>
    </row>
    <row r="5123" spans="12:13" x14ac:dyDescent="0.35">
      <c r="L5123" s="91"/>
      <c r="M5123"/>
    </row>
    <row r="5124" spans="12:13" x14ac:dyDescent="0.35">
      <c r="L5124" s="91"/>
      <c r="M5124"/>
    </row>
    <row r="5125" spans="12:13" x14ac:dyDescent="0.35">
      <c r="L5125" s="91"/>
      <c r="M5125"/>
    </row>
    <row r="5126" spans="12:13" x14ac:dyDescent="0.35">
      <c r="L5126" s="91"/>
      <c r="M5126"/>
    </row>
    <row r="5127" spans="12:13" x14ac:dyDescent="0.35">
      <c r="L5127" s="91"/>
      <c r="M5127"/>
    </row>
    <row r="5128" spans="12:13" x14ac:dyDescent="0.35">
      <c r="L5128" s="91"/>
      <c r="M5128"/>
    </row>
    <row r="5129" spans="12:13" x14ac:dyDescent="0.35">
      <c r="L5129" s="91"/>
      <c r="M5129"/>
    </row>
    <row r="5130" spans="12:13" x14ac:dyDescent="0.35">
      <c r="L5130" s="91"/>
      <c r="M5130"/>
    </row>
    <row r="5131" spans="12:13" x14ac:dyDescent="0.35">
      <c r="L5131" s="91"/>
      <c r="M5131"/>
    </row>
    <row r="5132" spans="12:13" x14ac:dyDescent="0.35">
      <c r="L5132" s="91"/>
      <c r="M5132"/>
    </row>
    <row r="5133" spans="12:13" x14ac:dyDescent="0.35">
      <c r="L5133" s="91"/>
      <c r="M5133"/>
    </row>
    <row r="5134" spans="12:13" x14ac:dyDescent="0.35">
      <c r="L5134" s="91"/>
      <c r="M5134"/>
    </row>
    <row r="5135" spans="12:13" x14ac:dyDescent="0.35">
      <c r="L5135" s="91"/>
      <c r="M5135"/>
    </row>
    <row r="5136" spans="12:13" x14ac:dyDescent="0.35">
      <c r="L5136" s="91"/>
      <c r="M5136"/>
    </row>
    <row r="5137" spans="12:13" x14ac:dyDescent="0.35">
      <c r="L5137" s="91"/>
      <c r="M5137"/>
    </row>
    <row r="5138" spans="12:13" x14ac:dyDescent="0.35">
      <c r="L5138" s="91"/>
      <c r="M5138"/>
    </row>
    <row r="5139" spans="12:13" x14ac:dyDescent="0.35">
      <c r="L5139" s="91"/>
      <c r="M5139"/>
    </row>
    <row r="5140" spans="12:13" x14ac:dyDescent="0.35">
      <c r="L5140" s="91"/>
      <c r="M5140"/>
    </row>
    <row r="5141" spans="12:13" x14ac:dyDescent="0.35">
      <c r="L5141" s="91"/>
      <c r="M5141"/>
    </row>
    <row r="5142" spans="12:13" x14ac:dyDescent="0.35">
      <c r="L5142" s="91"/>
      <c r="M5142"/>
    </row>
    <row r="5143" spans="12:13" x14ac:dyDescent="0.35">
      <c r="L5143" s="91"/>
      <c r="M5143"/>
    </row>
    <row r="5144" spans="12:13" x14ac:dyDescent="0.35">
      <c r="L5144" s="91"/>
      <c r="M5144"/>
    </row>
    <row r="5145" spans="12:13" x14ac:dyDescent="0.35">
      <c r="L5145" s="91"/>
      <c r="M5145"/>
    </row>
    <row r="5146" spans="12:13" x14ac:dyDescent="0.35">
      <c r="L5146" s="91"/>
      <c r="M5146"/>
    </row>
    <row r="5147" spans="12:13" x14ac:dyDescent="0.35">
      <c r="L5147" s="91"/>
      <c r="M5147"/>
    </row>
    <row r="5148" spans="12:13" x14ac:dyDescent="0.35">
      <c r="L5148" s="91"/>
      <c r="M5148"/>
    </row>
    <row r="5149" spans="12:13" x14ac:dyDescent="0.35">
      <c r="L5149" s="91"/>
      <c r="M5149"/>
    </row>
    <row r="5150" spans="12:13" x14ac:dyDescent="0.35">
      <c r="L5150" s="91"/>
      <c r="M5150"/>
    </row>
    <row r="5151" spans="12:13" x14ac:dyDescent="0.35">
      <c r="L5151" s="91"/>
      <c r="M5151"/>
    </row>
    <row r="5152" spans="12:13" x14ac:dyDescent="0.35">
      <c r="L5152" s="91"/>
      <c r="M5152"/>
    </row>
    <row r="5153" spans="12:13" x14ac:dyDescent="0.35">
      <c r="L5153" s="91"/>
      <c r="M5153"/>
    </row>
    <row r="5154" spans="12:13" x14ac:dyDescent="0.35">
      <c r="L5154" s="91"/>
      <c r="M5154"/>
    </row>
    <row r="5155" spans="12:13" x14ac:dyDescent="0.35">
      <c r="L5155" s="91"/>
      <c r="M5155"/>
    </row>
    <row r="5156" spans="12:13" x14ac:dyDescent="0.35">
      <c r="L5156" s="91"/>
      <c r="M5156"/>
    </row>
    <row r="5157" spans="12:13" x14ac:dyDescent="0.35">
      <c r="L5157" s="91"/>
      <c r="M5157"/>
    </row>
    <row r="5158" spans="12:13" x14ac:dyDescent="0.35">
      <c r="L5158" s="91"/>
      <c r="M5158"/>
    </row>
    <row r="5159" spans="12:13" x14ac:dyDescent="0.35">
      <c r="L5159" s="91"/>
      <c r="M5159"/>
    </row>
    <row r="5160" spans="12:13" x14ac:dyDescent="0.35">
      <c r="L5160" s="91"/>
      <c r="M5160"/>
    </row>
    <row r="5161" spans="12:13" x14ac:dyDescent="0.35">
      <c r="L5161" s="91"/>
      <c r="M5161"/>
    </row>
    <row r="5162" spans="12:13" x14ac:dyDescent="0.35">
      <c r="L5162" s="91"/>
      <c r="M5162"/>
    </row>
    <row r="5163" spans="12:13" x14ac:dyDescent="0.35">
      <c r="L5163" s="91"/>
      <c r="M5163"/>
    </row>
    <row r="5164" spans="12:13" x14ac:dyDescent="0.35">
      <c r="L5164" s="91"/>
      <c r="M5164"/>
    </row>
    <row r="5165" spans="12:13" x14ac:dyDescent="0.35">
      <c r="L5165" s="91"/>
      <c r="M5165"/>
    </row>
    <row r="5166" spans="12:13" x14ac:dyDescent="0.35">
      <c r="L5166" s="91"/>
      <c r="M5166"/>
    </row>
    <row r="5167" spans="12:13" x14ac:dyDescent="0.35">
      <c r="L5167" s="91"/>
      <c r="M5167"/>
    </row>
    <row r="5168" spans="12:13" x14ac:dyDescent="0.35">
      <c r="L5168" s="91"/>
      <c r="M5168"/>
    </row>
    <row r="5169" spans="12:13" x14ac:dyDescent="0.35">
      <c r="L5169" s="91"/>
      <c r="M5169"/>
    </row>
    <row r="5170" spans="12:13" x14ac:dyDescent="0.35">
      <c r="L5170" s="91"/>
      <c r="M5170"/>
    </row>
    <row r="5171" spans="12:13" x14ac:dyDescent="0.35">
      <c r="L5171" s="91"/>
      <c r="M5171"/>
    </row>
    <row r="5172" spans="12:13" x14ac:dyDescent="0.35">
      <c r="L5172" s="91"/>
      <c r="M5172"/>
    </row>
    <row r="5173" spans="12:13" x14ac:dyDescent="0.35">
      <c r="L5173" s="91"/>
      <c r="M5173"/>
    </row>
    <row r="5174" spans="12:13" x14ac:dyDescent="0.35">
      <c r="L5174" s="91"/>
      <c r="M5174"/>
    </row>
    <row r="5175" spans="12:13" x14ac:dyDescent="0.35">
      <c r="L5175" s="91"/>
      <c r="M5175"/>
    </row>
    <row r="5176" spans="12:13" x14ac:dyDescent="0.35">
      <c r="L5176" s="91"/>
      <c r="M5176"/>
    </row>
    <row r="5177" spans="12:13" x14ac:dyDescent="0.35">
      <c r="L5177" s="91"/>
      <c r="M5177"/>
    </row>
    <row r="5178" spans="12:13" x14ac:dyDescent="0.35">
      <c r="L5178" s="91"/>
      <c r="M5178"/>
    </row>
    <row r="5179" spans="12:13" x14ac:dyDescent="0.35">
      <c r="L5179" s="91"/>
      <c r="M5179"/>
    </row>
    <row r="5180" spans="12:13" x14ac:dyDescent="0.35">
      <c r="L5180" s="91"/>
      <c r="M5180"/>
    </row>
    <row r="5181" spans="12:13" x14ac:dyDescent="0.35">
      <c r="L5181" s="91"/>
      <c r="M5181"/>
    </row>
    <row r="5182" spans="12:13" x14ac:dyDescent="0.35">
      <c r="L5182" s="91"/>
      <c r="M5182"/>
    </row>
    <row r="5183" spans="12:13" x14ac:dyDescent="0.35">
      <c r="L5183" s="91"/>
      <c r="M5183"/>
    </row>
    <row r="5184" spans="12:13" x14ac:dyDescent="0.35">
      <c r="L5184" s="91"/>
      <c r="M5184"/>
    </row>
    <row r="5185" spans="12:13" x14ac:dyDescent="0.35">
      <c r="L5185" s="91"/>
      <c r="M5185"/>
    </row>
    <row r="5186" spans="12:13" x14ac:dyDescent="0.35">
      <c r="L5186" s="91"/>
      <c r="M5186"/>
    </row>
    <row r="5187" spans="12:13" x14ac:dyDescent="0.35">
      <c r="L5187" s="91"/>
      <c r="M5187"/>
    </row>
    <row r="5188" spans="12:13" x14ac:dyDescent="0.35">
      <c r="L5188" s="91"/>
      <c r="M5188"/>
    </row>
    <row r="5189" spans="12:13" x14ac:dyDescent="0.35">
      <c r="L5189" s="91"/>
      <c r="M5189"/>
    </row>
    <row r="5190" spans="12:13" x14ac:dyDescent="0.35">
      <c r="L5190" s="91"/>
      <c r="M5190"/>
    </row>
    <row r="5191" spans="12:13" x14ac:dyDescent="0.35">
      <c r="L5191" s="91"/>
      <c r="M5191"/>
    </row>
    <row r="5192" spans="12:13" x14ac:dyDescent="0.35">
      <c r="L5192" s="91"/>
      <c r="M5192"/>
    </row>
    <row r="5193" spans="12:13" x14ac:dyDescent="0.35">
      <c r="L5193" s="91"/>
      <c r="M5193"/>
    </row>
    <row r="5194" spans="12:13" x14ac:dyDescent="0.35">
      <c r="L5194" s="91"/>
      <c r="M5194"/>
    </row>
    <row r="5195" spans="12:13" x14ac:dyDescent="0.35">
      <c r="L5195" s="91"/>
      <c r="M5195"/>
    </row>
    <row r="5196" spans="12:13" x14ac:dyDescent="0.35">
      <c r="L5196" s="91"/>
      <c r="M5196"/>
    </row>
    <row r="5197" spans="12:13" x14ac:dyDescent="0.35">
      <c r="L5197" s="91"/>
      <c r="M5197"/>
    </row>
    <row r="5198" spans="12:13" x14ac:dyDescent="0.35">
      <c r="L5198" s="91"/>
      <c r="M5198"/>
    </row>
    <row r="5199" spans="12:13" x14ac:dyDescent="0.35">
      <c r="L5199" s="91"/>
      <c r="M5199"/>
    </row>
    <row r="5200" spans="12:13" x14ac:dyDescent="0.35">
      <c r="L5200" s="91"/>
      <c r="M5200"/>
    </row>
    <row r="5201" spans="12:13" x14ac:dyDescent="0.35">
      <c r="L5201" s="91"/>
      <c r="M5201"/>
    </row>
    <row r="5202" spans="12:13" x14ac:dyDescent="0.35">
      <c r="L5202" s="91"/>
      <c r="M5202"/>
    </row>
    <row r="5203" spans="12:13" x14ac:dyDescent="0.35">
      <c r="L5203" s="91"/>
      <c r="M5203"/>
    </row>
    <row r="5204" spans="12:13" x14ac:dyDescent="0.35">
      <c r="L5204" s="91"/>
      <c r="M5204"/>
    </row>
    <row r="5205" spans="12:13" x14ac:dyDescent="0.35">
      <c r="L5205" s="91"/>
      <c r="M5205"/>
    </row>
    <row r="5206" spans="12:13" x14ac:dyDescent="0.35">
      <c r="L5206" s="91"/>
      <c r="M5206"/>
    </row>
    <row r="5207" spans="12:13" x14ac:dyDescent="0.35">
      <c r="L5207" s="91"/>
      <c r="M5207"/>
    </row>
    <row r="5208" spans="12:13" x14ac:dyDescent="0.35">
      <c r="L5208" s="91"/>
      <c r="M5208"/>
    </row>
    <row r="5209" spans="12:13" x14ac:dyDescent="0.35">
      <c r="L5209" s="91"/>
      <c r="M5209"/>
    </row>
    <row r="5210" spans="12:13" x14ac:dyDescent="0.35">
      <c r="L5210" s="91"/>
      <c r="M5210"/>
    </row>
    <row r="5211" spans="12:13" x14ac:dyDescent="0.35">
      <c r="L5211" s="91"/>
      <c r="M5211"/>
    </row>
    <row r="5212" spans="12:13" x14ac:dyDescent="0.35">
      <c r="L5212" s="91"/>
      <c r="M5212"/>
    </row>
    <row r="5213" spans="12:13" x14ac:dyDescent="0.35">
      <c r="L5213" s="91"/>
      <c r="M5213"/>
    </row>
    <row r="5214" spans="12:13" x14ac:dyDescent="0.35">
      <c r="L5214" s="91"/>
      <c r="M5214"/>
    </row>
    <row r="5215" spans="12:13" x14ac:dyDescent="0.35">
      <c r="L5215" s="91"/>
      <c r="M5215"/>
    </row>
    <row r="5216" spans="12:13" x14ac:dyDescent="0.35">
      <c r="L5216" s="91"/>
      <c r="M5216"/>
    </row>
    <row r="5217" spans="12:13" x14ac:dyDescent="0.35">
      <c r="L5217" s="91"/>
      <c r="M5217"/>
    </row>
    <row r="5218" spans="12:13" x14ac:dyDescent="0.35">
      <c r="L5218" s="91"/>
      <c r="M5218"/>
    </row>
    <row r="5219" spans="12:13" x14ac:dyDescent="0.35">
      <c r="L5219" s="91"/>
      <c r="M5219"/>
    </row>
    <row r="5220" spans="12:13" x14ac:dyDescent="0.35">
      <c r="L5220" s="91"/>
      <c r="M5220"/>
    </row>
    <row r="5221" spans="12:13" x14ac:dyDescent="0.35">
      <c r="L5221" s="91"/>
      <c r="M5221"/>
    </row>
    <row r="5222" spans="12:13" x14ac:dyDescent="0.35">
      <c r="L5222" s="91"/>
      <c r="M5222"/>
    </row>
    <row r="5223" spans="12:13" x14ac:dyDescent="0.35">
      <c r="L5223" s="91"/>
      <c r="M5223"/>
    </row>
    <row r="5224" spans="12:13" x14ac:dyDescent="0.35">
      <c r="L5224" s="91"/>
      <c r="M5224"/>
    </row>
    <row r="5225" spans="12:13" x14ac:dyDescent="0.35">
      <c r="L5225" s="91"/>
      <c r="M5225"/>
    </row>
    <row r="5226" spans="12:13" x14ac:dyDescent="0.35">
      <c r="L5226" s="91"/>
      <c r="M5226"/>
    </row>
    <row r="5227" spans="12:13" x14ac:dyDescent="0.35">
      <c r="L5227" s="91"/>
      <c r="M5227"/>
    </row>
    <row r="5228" spans="12:13" x14ac:dyDescent="0.35">
      <c r="L5228" s="91"/>
      <c r="M5228"/>
    </row>
    <row r="5229" spans="12:13" x14ac:dyDescent="0.35">
      <c r="L5229" s="91"/>
      <c r="M5229"/>
    </row>
    <row r="5230" spans="12:13" x14ac:dyDescent="0.35">
      <c r="L5230" s="91"/>
      <c r="M5230"/>
    </row>
    <row r="5231" spans="12:13" x14ac:dyDescent="0.35">
      <c r="L5231" s="91"/>
      <c r="M5231"/>
    </row>
    <row r="5232" spans="12:13" x14ac:dyDescent="0.35">
      <c r="L5232" s="91"/>
      <c r="M5232"/>
    </row>
    <row r="5233" spans="12:13" x14ac:dyDescent="0.35">
      <c r="L5233" s="91"/>
      <c r="M5233"/>
    </row>
    <row r="5234" spans="12:13" x14ac:dyDescent="0.35">
      <c r="L5234" s="91"/>
      <c r="M5234"/>
    </row>
    <row r="5235" spans="12:13" x14ac:dyDescent="0.35">
      <c r="L5235" s="91"/>
      <c r="M5235"/>
    </row>
    <row r="5236" spans="12:13" x14ac:dyDescent="0.35">
      <c r="L5236" s="91"/>
      <c r="M5236"/>
    </row>
    <row r="5237" spans="12:13" x14ac:dyDescent="0.35">
      <c r="L5237" s="91"/>
      <c r="M5237"/>
    </row>
    <row r="5238" spans="12:13" x14ac:dyDescent="0.35">
      <c r="L5238" s="91"/>
      <c r="M5238"/>
    </row>
    <row r="5239" spans="12:13" x14ac:dyDescent="0.35">
      <c r="L5239" s="91"/>
      <c r="M5239"/>
    </row>
    <row r="5240" spans="12:13" x14ac:dyDescent="0.35">
      <c r="L5240" s="91"/>
      <c r="M5240"/>
    </row>
    <row r="5241" spans="12:13" x14ac:dyDescent="0.35">
      <c r="L5241" s="91"/>
      <c r="M5241"/>
    </row>
    <row r="5242" spans="12:13" x14ac:dyDescent="0.35">
      <c r="L5242" s="91"/>
      <c r="M5242"/>
    </row>
    <row r="5243" spans="12:13" x14ac:dyDescent="0.35">
      <c r="L5243" s="91"/>
      <c r="M5243"/>
    </row>
    <row r="5244" spans="12:13" x14ac:dyDescent="0.35">
      <c r="L5244" s="91"/>
      <c r="M5244"/>
    </row>
    <row r="5245" spans="12:13" x14ac:dyDescent="0.35">
      <c r="L5245" s="91"/>
      <c r="M5245"/>
    </row>
    <row r="5246" spans="12:13" x14ac:dyDescent="0.35">
      <c r="L5246" s="91"/>
      <c r="M5246"/>
    </row>
    <row r="5247" spans="12:13" x14ac:dyDescent="0.35">
      <c r="L5247" s="91"/>
      <c r="M5247"/>
    </row>
    <row r="5248" spans="12:13" x14ac:dyDescent="0.35">
      <c r="L5248" s="91"/>
      <c r="M5248"/>
    </row>
    <row r="5249" spans="12:13" x14ac:dyDescent="0.35">
      <c r="L5249" s="91"/>
      <c r="M5249"/>
    </row>
    <row r="5250" spans="12:13" x14ac:dyDescent="0.35">
      <c r="L5250" s="91"/>
      <c r="M5250"/>
    </row>
    <row r="5251" spans="12:13" x14ac:dyDescent="0.35">
      <c r="L5251" s="91"/>
      <c r="M5251"/>
    </row>
    <row r="5252" spans="12:13" x14ac:dyDescent="0.35">
      <c r="L5252" s="91"/>
      <c r="M5252"/>
    </row>
    <row r="5253" spans="12:13" x14ac:dyDescent="0.35">
      <c r="L5253" s="91"/>
      <c r="M5253"/>
    </row>
    <row r="5254" spans="12:13" x14ac:dyDescent="0.35">
      <c r="L5254" s="91"/>
      <c r="M5254"/>
    </row>
    <row r="5255" spans="12:13" x14ac:dyDescent="0.35">
      <c r="L5255" s="91"/>
      <c r="M5255"/>
    </row>
    <row r="5256" spans="12:13" x14ac:dyDescent="0.35">
      <c r="L5256" s="91"/>
      <c r="M5256"/>
    </row>
    <row r="5257" spans="12:13" x14ac:dyDescent="0.35">
      <c r="L5257" s="91"/>
      <c r="M5257"/>
    </row>
    <row r="5258" spans="12:13" x14ac:dyDescent="0.35">
      <c r="L5258" s="91"/>
      <c r="M5258"/>
    </row>
    <row r="5259" spans="12:13" x14ac:dyDescent="0.35">
      <c r="L5259" s="91"/>
      <c r="M5259"/>
    </row>
    <row r="5260" spans="12:13" x14ac:dyDescent="0.35">
      <c r="L5260" s="91"/>
      <c r="M5260"/>
    </row>
    <row r="5261" spans="12:13" x14ac:dyDescent="0.35">
      <c r="L5261" s="91"/>
      <c r="M5261"/>
    </row>
    <row r="5262" spans="12:13" x14ac:dyDescent="0.35">
      <c r="L5262" s="91"/>
      <c r="M5262"/>
    </row>
    <row r="5263" spans="12:13" x14ac:dyDescent="0.35">
      <c r="L5263" s="91"/>
      <c r="M5263"/>
    </row>
    <row r="5264" spans="12:13" x14ac:dyDescent="0.35">
      <c r="L5264" s="91"/>
      <c r="M5264"/>
    </row>
    <row r="5265" spans="12:13" x14ac:dyDescent="0.35">
      <c r="L5265" s="91"/>
      <c r="M5265"/>
    </row>
    <row r="5266" spans="12:13" x14ac:dyDescent="0.35">
      <c r="L5266" s="91"/>
      <c r="M5266"/>
    </row>
    <row r="5267" spans="12:13" x14ac:dyDescent="0.35">
      <c r="L5267" s="91"/>
      <c r="M5267"/>
    </row>
    <row r="5268" spans="12:13" x14ac:dyDescent="0.35">
      <c r="L5268" s="91"/>
      <c r="M5268"/>
    </row>
    <row r="5269" spans="12:13" x14ac:dyDescent="0.35">
      <c r="L5269" s="91"/>
      <c r="M5269"/>
    </row>
    <row r="5270" spans="12:13" x14ac:dyDescent="0.35">
      <c r="L5270" s="91"/>
      <c r="M5270"/>
    </row>
    <row r="5271" spans="12:13" x14ac:dyDescent="0.35">
      <c r="L5271" s="91"/>
      <c r="M5271"/>
    </row>
    <row r="5272" spans="12:13" x14ac:dyDescent="0.35">
      <c r="L5272" s="91"/>
      <c r="M5272"/>
    </row>
    <row r="5273" spans="12:13" x14ac:dyDescent="0.35">
      <c r="L5273" s="91"/>
      <c r="M5273"/>
    </row>
    <row r="5274" spans="12:13" x14ac:dyDescent="0.35">
      <c r="L5274" s="91"/>
      <c r="M5274"/>
    </row>
    <row r="5275" spans="12:13" x14ac:dyDescent="0.35">
      <c r="L5275" s="91"/>
      <c r="M5275"/>
    </row>
    <row r="5276" spans="12:13" x14ac:dyDescent="0.35">
      <c r="L5276" s="91"/>
      <c r="M5276"/>
    </row>
    <row r="5277" spans="12:13" x14ac:dyDescent="0.35">
      <c r="L5277" s="91"/>
      <c r="M5277"/>
    </row>
    <row r="5278" spans="12:13" x14ac:dyDescent="0.35">
      <c r="L5278" s="91"/>
      <c r="M5278"/>
    </row>
    <row r="5279" spans="12:13" x14ac:dyDescent="0.35">
      <c r="L5279" s="91"/>
      <c r="M5279"/>
    </row>
    <row r="5280" spans="12:13" x14ac:dyDescent="0.35">
      <c r="L5280" s="91"/>
      <c r="M5280"/>
    </row>
    <row r="5281" spans="12:13" x14ac:dyDescent="0.35">
      <c r="L5281" s="91"/>
      <c r="M5281"/>
    </row>
    <row r="5282" spans="12:13" x14ac:dyDescent="0.35">
      <c r="L5282" s="91"/>
      <c r="M5282"/>
    </row>
    <row r="5283" spans="12:13" x14ac:dyDescent="0.35">
      <c r="L5283" s="91"/>
      <c r="M5283"/>
    </row>
    <row r="5284" spans="12:13" x14ac:dyDescent="0.35">
      <c r="L5284" s="91"/>
      <c r="M5284"/>
    </row>
    <row r="5285" spans="12:13" x14ac:dyDescent="0.35">
      <c r="L5285" s="91"/>
      <c r="M5285"/>
    </row>
    <row r="5286" spans="12:13" x14ac:dyDescent="0.35">
      <c r="L5286" s="91"/>
      <c r="M5286"/>
    </row>
    <row r="5287" spans="12:13" x14ac:dyDescent="0.35">
      <c r="L5287" s="91"/>
      <c r="M5287"/>
    </row>
    <row r="5288" spans="12:13" x14ac:dyDescent="0.35">
      <c r="L5288" s="91"/>
      <c r="M5288"/>
    </row>
    <row r="5289" spans="12:13" x14ac:dyDescent="0.35">
      <c r="L5289" s="91"/>
      <c r="M5289"/>
    </row>
    <row r="5290" spans="12:13" x14ac:dyDescent="0.35">
      <c r="L5290" s="91"/>
      <c r="M5290"/>
    </row>
    <row r="5291" spans="12:13" x14ac:dyDescent="0.35">
      <c r="L5291" s="91"/>
      <c r="M5291"/>
    </row>
    <row r="5292" spans="12:13" x14ac:dyDescent="0.35">
      <c r="L5292" s="91"/>
      <c r="M5292"/>
    </row>
    <row r="5293" spans="12:13" x14ac:dyDescent="0.35">
      <c r="L5293" s="91"/>
      <c r="M5293"/>
    </row>
    <row r="5294" spans="12:13" x14ac:dyDescent="0.35">
      <c r="L5294" s="91"/>
      <c r="M5294"/>
    </row>
    <row r="5295" spans="12:13" x14ac:dyDescent="0.35">
      <c r="L5295" s="91"/>
      <c r="M5295"/>
    </row>
    <row r="5296" spans="12:13" x14ac:dyDescent="0.35">
      <c r="L5296" s="91"/>
      <c r="M5296"/>
    </row>
    <row r="5297" spans="12:13" x14ac:dyDescent="0.35">
      <c r="L5297" s="91"/>
      <c r="M5297"/>
    </row>
    <row r="5298" spans="12:13" x14ac:dyDescent="0.35">
      <c r="L5298" s="91"/>
      <c r="M5298"/>
    </row>
    <row r="5299" spans="12:13" x14ac:dyDescent="0.35">
      <c r="L5299" s="91"/>
      <c r="M5299"/>
    </row>
    <row r="5300" spans="12:13" x14ac:dyDescent="0.35">
      <c r="L5300" s="91"/>
      <c r="M5300"/>
    </row>
    <row r="5301" spans="12:13" x14ac:dyDescent="0.35">
      <c r="L5301" s="91"/>
      <c r="M5301"/>
    </row>
    <row r="5302" spans="12:13" x14ac:dyDescent="0.35">
      <c r="L5302" s="91"/>
      <c r="M5302"/>
    </row>
    <row r="5303" spans="12:13" x14ac:dyDescent="0.35">
      <c r="L5303" s="91"/>
      <c r="M5303"/>
    </row>
    <row r="5304" spans="12:13" x14ac:dyDescent="0.35">
      <c r="L5304" s="91"/>
      <c r="M5304"/>
    </row>
    <row r="5305" spans="12:13" x14ac:dyDescent="0.35">
      <c r="L5305" s="91"/>
      <c r="M5305"/>
    </row>
    <row r="5306" spans="12:13" x14ac:dyDescent="0.35">
      <c r="L5306" s="91"/>
      <c r="M5306"/>
    </row>
    <row r="5307" spans="12:13" x14ac:dyDescent="0.35">
      <c r="L5307" s="91"/>
      <c r="M5307"/>
    </row>
    <row r="5308" spans="12:13" x14ac:dyDescent="0.35">
      <c r="L5308" s="91"/>
      <c r="M5308"/>
    </row>
    <row r="5309" spans="12:13" x14ac:dyDescent="0.35">
      <c r="L5309" s="91"/>
      <c r="M5309"/>
    </row>
    <row r="5310" spans="12:13" x14ac:dyDescent="0.35">
      <c r="L5310" s="91"/>
      <c r="M5310"/>
    </row>
    <row r="5311" spans="12:13" x14ac:dyDescent="0.35">
      <c r="L5311" s="91"/>
      <c r="M5311"/>
    </row>
    <row r="5312" spans="12:13" x14ac:dyDescent="0.35">
      <c r="L5312" s="91"/>
      <c r="M5312"/>
    </row>
    <row r="5313" spans="12:13" x14ac:dyDescent="0.35">
      <c r="L5313" s="91"/>
      <c r="M5313"/>
    </row>
    <row r="5314" spans="12:13" x14ac:dyDescent="0.35">
      <c r="L5314" s="91"/>
      <c r="M5314"/>
    </row>
    <row r="5315" spans="12:13" x14ac:dyDescent="0.35">
      <c r="L5315" s="91"/>
      <c r="M5315"/>
    </row>
    <row r="5316" spans="12:13" x14ac:dyDescent="0.35">
      <c r="L5316" s="91"/>
      <c r="M5316"/>
    </row>
    <row r="5317" spans="12:13" x14ac:dyDescent="0.35">
      <c r="L5317" s="91"/>
      <c r="M5317"/>
    </row>
    <row r="5318" spans="12:13" x14ac:dyDescent="0.35">
      <c r="L5318" s="91"/>
      <c r="M5318"/>
    </row>
    <row r="5319" spans="12:13" x14ac:dyDescent="0.35">
      <c r="L5319" s="91"/>
      <c r="M5319"/>
    </row>
    <row r="5320" spans="12:13" x14ac:dyDescent="0.35">
      <c r="L5320" s="91"/>
      <c r="M5320"/>
    </row>
    <row r="5321" spans="12:13" x14ac:dyDescent="0.35">
      <c r="L5321" s="91"/>
      <c r="M5321"/>
    </row>
    <row r="5322" spans="12:13" x14ac:dyDescent="0.35">
      <c r="L5322" s="91"/>
      <c r="M5322"/>
    </row>
    <row r="5323" spans="12:13" x14ac:dyDescent="0.35">
      <c r="L5323" s="91"/>
      <c r="M5323"/>
    </row>
    <row r="5324" spans="12:13" x14ac:dyDescent="0.35">
      <c r="L5324" s="91"/>
      <c r="M5324"/>
    </row>
    <row r="5325" spans="12:13" x14ac:dyDescent="0.35">
      <c r="L5325" s="91"/>
      <c r="M5325"/>
    </row>
    <row r="5326" spans="12:13" x14ac:dyDescent="0.35">
      <c r="L5326" s="91"/>
      <c r="M5326"/>
    </row>
    <row r="5327" spans="12:13" x14ac:dyDescent="0.35">
      <c r="L5327" s="91"/>
      <c r="M5327"/>
    </row>
    <row r="5328" spans="12:13" x14ac:dyDescent="0.35">
      <c r="L5328" s="91"/>
      <c r="M5328"/>
    </row>
    <row r="5329" spans="12:13" x14ac:dyDescent="0.35">
      <c r="L5329" s="91"/>
      <c r="M5329"/>
    </row>
    <row r="5330" spans="12:13" x14ac:dyDescent="0.35">
      <c r="L5330" s="91"/>
      <c r="M5330"/>
    </row>
    <row r="5331" spans="12:13" x14ac:dyDescent="0.35">
      <c r="L5331" s="91"/>
      <c r="M5331"/>
    </row>
    <row r="5332" spans="12:13" x14ac:dyDescent="0.35">
      <c r="L5332" s="91"/>
      <c r="M5332"/>
    </row>
    <row r="5333" spans="12:13" x14ac:dyDescent="0.35">
      <c r="L5333" s="91"/>
      <c r="M5333"/>
    </row>
    <row r="5334" spans="12:13" x14ac:dyDescent="0.35">
      <c r="L5334" s="91"/>
      <c r="M5334"/>
    </row>
    <row r="5335" spans="12:13" x14ac:dyDescent="0.35">
      <c r="L5335" s="91"/>
      <c r="M5335"/>
    </row>
    <row r="5336" spans="12:13" x14ac:dyDescent="0.35">
      <c r="L5336" s="91"/>
      <c r="M5336"/>
    </row>
    <row r="5337" spans="12:13" x14ac:dyDescent="0.35">
      <c r="L5337" s="91"/>
      <c r="M5337"/>
    </row>
    <row r="5338" spans="12:13" x14ac:dyDescent="0.35">
      <c r="L5338" s="91"/>
      <c r="M5338"/>
    </row>
    <row r="5339" spans="12:13" x14ac:dyDescent="0.35">
      <c r="L5339" s="91"/>
      <c r="M5339"/>
    </row>
    <row r="5340" spans="12:13" x14ac:dyDescent="0.35">
      <c r="L5340" s="91"/>
      <c r="M5340"/>
    </row>
    <row r="5341" spans="12:13" x14ac:dyDescent="0.35">
      <c r="L5341" s="91"/>
      <c r="M5341"/>
    </row>
    <row r="5342" spans="12:13" x14ac:dyDescent="0.35">
      <c r="L5342" s="91"/>
      <c r="M5342"/>
    </row>
    <row r="5343" spans="12:13" x14ac:dyDescent="0.35">
      <c r="L5343" s="91"/>
      <c r="M5343"/>
    </row>
    <row r="5344" spans="12:13" x14ac:dyDescent="0.35">
      <c r="L5344" s="91"/>
      <c r="M5344"/>
    </row>
    <row r="5345" spans="12:13" x14ac:dyDescent="0.35">
      <c r="L5345" s="91"/>
      <c r="M5345"/>
    </row>
    <row r="5346" spans="12:13" x14ac:dyDescent="0.35">
      <c r="L5346" s="91"/>
      <c r="M5346"/>
    </row>
    <row r="5347" spans="12:13" x14ac:dyDescent="0.35">
      <c r="L5347" s="91"/>
      <c r="M5347"/>
    </row>
    <row r="5348" spans="12:13" x14ac:dyDescent="0.35">
      <c r="L5348" s="91"/>
      <c r="M5348"/>
    </row>
    <row r="5349" spans="12:13" x14ac:dyDescent="0.35">
      <c r="L5349" s="91"/>
      <c r="M5349"/>
    </row>
    <row r="5350" spans="12:13" x14ac:dyDescent="0.35">
      <c r="L5350" s="91"/>
      <c r="M5350"/>
    </row>
    <row r="5351" spans="12:13" x14ac:dyDescent="0.35">
      <c r="L5351" s="91"/>
      <c r="M5351"/>
    </row>
    <row r="5352" spans="12:13" x14ac:dyDescent="0.35">
      <c r="L5352" s="91"/>
      <c r="M5352"/>
    </row>
    <row r="5353" spans="12:13" x14ac:dyDescent="0.35">
      <c r="L5353" s="91"/>
      <c r="M5353"/>
    </row>
    <row r="5354" spans="12:13" x14ac:dyDescent="0.35">
      <c r="L5354" s="91"/>
      <c r="M5354"/>
    </row>
    <row r="5355" spans="12:13" x14ac:dyDescent="0.35">
      <c r="L5355" s="91"/>
      <c r="M5355"/>
    </row>
    <row r="5356" spans="12:13" x14ac:dyDescent="0.35">
      <c r="L5356" s="91"/>
      <c r="M5356"/>
    </row>
    <row r="5357" spans="12:13" x14ac:dyDescent="0.35">
      <c r="L5357" s="91"/>
      <c r="M5357"/>
    </row>
    <row r="5358" spans="12:13" x14ac:dyDescent="0.35">
      <c r="L5358" s="91"/>
      <c r="M5358"/>
    </row>
    <row r="5359" spans="12:13" x14ac:dyDescent="0.35">
      <c r="L5359" s="91"/>
      <c r="M5359"/>
    </row>
    <row r="5360" spans="12:13" x14ac:dyDescent="0.35">
      <c r="L5360" s="91"/>
      <c r="M5360"/>
    </row>
    <row r="5361" spans="12:13" x14ac:dyDescent="0.35">
      <c r="L5361" s="91"/>
      <c r="M5361"/>
    </row>
    <row r="5362" spans="12:13" x14ac:dyDescent="0.35">
      <c r="L5362" s="91"/>
      <c r="M5362"/>
    </row>
    <row r="5363" spans="12:13" x14ac:dyDescent="0.35">
      <c r="L5363" s="91"/>
      <c r="M5363"/>
    </row>
    <row r="5364" spans="12:13" x14ac:dyDescent="0.35">
      <c r="L5364" s="91"/>
      <c r="M5364"/>
    </row>
    <row r="5365" spans="12:13" x14ac:dyDescent="0.35">
      <c r="L5365" s="91"/>
      <c r="M5365"/>
    </row>
    <row r="5366" spans="12:13" x14ac:dyDescent="0.35">
      <c r="L5366" s="91"/>
      <c r="M5366"/>
    </row>
    <row r="5367" spans="12:13" x14ac:dyDescent="0.35">
      <c r="L5367" s="91"/>
      <c r="M5367"/>
    </row>
    <row r="5368" spans="12:13" x14ac:dyDescent="0.35">
      <c r="L5368" s="91"/>
      <c r="M5368"/>
    </row>
    <row r="5369" spans="12:13" x14ac:dyDescent="0.35">
      <c r="L5369" s="91"/>
      <c r="M5369"/>
    </row>
    <row r="5370" spans="12:13" x14ac:dyDescent="0.35">
      <c r="L5370" s="91"/>
      <c r="M5370"/>
    </row>
    <row r="5371" spans="12:13" x14ac:dyDescent="0.35">
      <c r="L5371" s="91"/>
      <c r="M5371"/>
    </row>
    <row r="5372" spans="12:13" x14ac:dyDescent="0.35">
      <c r="L5372" s="91"/>
      <c r="M5372"/>
    </row>
    <row r="5373" spans="12:13" x14ac:dyDescent="0.35">
      <c r="L5373" s="91"/>
      <c r="M5373"/>
    </row>
    <row r="5374" spans="12:13" x14ac:dyDescent="0.35">
      <c r="L5374" s="91"/>
      <c r="M5374"/>
    </row>
    <row r="5375" spans="12:13" x14ac:dyDescent="0.35">
      <c r="L5375" s="91"/>
      <c r="M5375"/>
    </row>
    <row r="5376" spans="12:13" x14ac:dyDescent="0.35">
      <c r="L5376" s="91"/>
      <c r="M5376"/>
    </row>
    <row r="5377" spans="12:13" x14ac:dyDescent="0.35">
      <c r="L5377" s="91"/>
      <c r="M5377"/>
    </row>
    <row r="5378" spans="12:13" x14ac:dyDescent="0.35">
      <c r="L5378" s="91"/>
      <c r="M5378"/>
    </row>
    <row r="5379" spans="12:13" x14ac:dyDescent="0.35">
      <c r="L5379" s="91"/>
      <c r="M5379"/>
    </row>
    <row r="5380" spans="12:13" x14ac:dyDescent="0.35">
      <c r="L5380" s="91"/>
      <c r="M5380"/>
    </row>
    <row r="5381" spans="12:13" x14ac:dyDescent="0.35">
      <c r="L5381" s="91"/>
      <c r="M5381"/>
    </row>
    <row r="5382" spans="12:13" x14ac:dyDescent="0.35">
      <c r="L5382" s="91"/>
      <c r="M5382"/>
    </row>
    <row r="5383" spans="12:13" x14ac:dyDescent="0.35">
      <c r="L5383" s="91"/>
      <c r="M5383"/>
    </row>
    <row r="5384" spans="12:13" x14ac:dyDescent="0.35">
      <c r="L5384" s="91"/>
      <c r="M5384"/>
    </row>
    <row r="5385" spans="12:13" x14ac:dyDescent="0.35">
      <c r="L5385" s="91"/>
      <c r="M5385"/>
    </row>
    <row r="5386" spans="12:13" x14ac:dyDescent="0.35">
      <c r="L5386" s="91"/>
      <c r="M5386"/>
    </row>
    <row r="5387" spans="12:13" x14ac:dyDescent="0.35">
      <c r="L5387" s="91"/>
      <c r="M5387"/>
    </row>
    <row r="5388" spans="12:13" x14ac:dyDescent="0.35">
      <c r="L5388" s="91"/>
      <c r="M5388"/>
    </row>
    <row r="5389" spans="12:13" x14ac:dyDescent="0.35">
      <c r="L5389" s="91"/>
      <c r="M5389"/>
    </row>
    <row r="5390" spans="12:13" x14ac:dyDescent="0.35">
      <c r="L5390" s="91"/>
      <c r="M5390"/>
    </row>
    <row r="5391" spans="12:13" x14ac:dyDescent="0.35">
      <c r="L5391" s="91"/>
      <c r="M5391"/>
    </row>
    <row r="5392" spans="12:13" x14ac:dyDescent="0.35">
      <c r="L5392" s="91"/>
      <c r="M5392"/>
    </row>
    <row r="5393" spans="12:13" x14ac:dyDescent="0.35">
      <c r="L5393" s="91"/>
      <c r="M5393"/>
    </row>
    <row r="5394" spans="12:13" x14ac:dyDescent="0.35">
      <c r="L5394" s="91"/>
      <c r="M5394"/>
    </row>
    <row r="5395" spans="12:13" x14ac:dyDescent="0.35">
      <c r="L5395" s="91"/>
      <c r="M5395"/>
    </row>
    <row r="5396" spans="12:13" x14ac:dyDescent="0.35">
      <c r="L5396" s="91"/>
      <c r="M5396"/>
    </row>
    <row r="5397" spans="12:13" x14ac:dyDescent="0.35">
      <c r="L5397" s="91"/>
      <c r="M5397"/>
    </row>
    <row r="5398" spans="12:13" x14ac:dyDescent="0.35">
      <c r="L5398" s="91"/>
      <c r="M5398"/>
    </row>
    <row r="5399" spans="12:13" x14ac:dyDescent="0.35">
      <c r="L5399" s="91"/>
      <c r="M5399"/>
    </row>
    <row r="5400" spans="12:13" x14ac:dyDescent="0.35">
      <c r="L5400" s="91"/>
      <c r="M5400"/>
    </row>
    <row r="5401" spans="12:13" x14ac:dyDescent="0.35">
      <c r="L5401" s="91"/>
      <c r="M5401"/>
    </row>
    <row r="5402" spans="12:13" x14ac:dyDescent="0.35">
      <c r="L5402" s="91"/>
      <c r="M5402"/>
    </row>
    <row r="5403" spans="12:13" x14ac:dyDescent="0.35">
      <c r="L5403" s="91"/>
      <c r="M5403"/>
    </row>
    <row r="5404" spans="12:13" x14ac:dyDescent="0.35">
      <c r="L5404" s="91"/>
      <c r="M5404"/>
    </row>
    <row r="5405" spans="12:13" x14ac:dyDescent="0.35">
      <c r="L5405" s="91"/>
      <c r="M5405"/>
    </row>
    <row r="5406" spans="12:13" x14ac:dyDescent="0.35">
      <c r="L5406" s="91"/>
      <c r="M5406"/>
    </row>
    <row r="5407" spans="12:13" x14ac:dyDescent="0.35">
      <c r="L5407" s="91"/>
      <c r="M5407"/>
    </row>
    <row r="5408" spans="12:13" x14ac:dyDescent="0.35">
      <c r="L5408" s="91"/>
      <c r="M5408"/>
    </row>
    <row r="5409" spans="12:13" x14ac:dyDescent="0.35">
      <c r="L5409" s="91"/>
      <c r="M5409"/>
    </row>
    <row r="5410" spans="12:13" x14ac:dyDescent="0.35">
      <c r="L5410" s="91"/>
      <c r="M5410"/>
    </row>
    <row r="5411" spans="12:13" x14ac:dyDescent="0.35">
      <c r="L5411" s="91"/>
      <c r="M5411"/>
    </row>
    <row r="5412" spans="12:13" x14ac:dyDescent="0.35">
      <c r="L5412" s="91"/>
      <c r="M5412"/>
    </row>
    <row r="5413" spans="12:13" x14ac:dyDescent="0.35">
      <c r="L5413" s="91"/>
      <c r="M5413"/>
    </row>
    <row r="5414" spans="12:13" x14ac:dyDescent="0.35">
      <c r="L5414" s="91"/>
      <c r="M5414"/>
    </row>
    <row r="5415" spans="12:13" x14ac:dyDescent="0.35">
      <c r="L5415" s="91"/>
      <c r="M5415"/>
    </row>
    <row r="5416" spans="12:13" x14ac:dyDescent="0.35">
      <c r="L5416" s="91"/>
      <c r="M5416"/>
    </row>
    <row r="5417" spans="12:13" x14ac:dyDescent="0.35">
      <c r="L5417" s="91"/>
      <c r="M5417"/>
    </row>
    <row r="5418" spans="12:13" x14ac:dyDescent="0.35">
      <c r="L5418" s="91"/>
      <c r="M5418"/>
    </row>
    <row r="5419" spans="12:13" x14ac:dyDescent="0.35">
      <c r="L5419" s="91"/>
      <c r="M5419"/>
    </row>
    <row r="5420" spans="12:13" x14ac:dyDescent="0.35">
      <c r="L5420" s="91"/>
      <c r="M5420"/>
    </row>
    <row r="5421" spans="12:13" x14ac:dyDescent="0.35">
      <c r="L5421" s="91"/>
      <c r="M5421"/>
    </row>
    <row r="5422" spans="12:13" x14ac:dyDescent="0.35">
      <c r="L5422" s="91"/>
      <c r="M5422"/>
    </row>
    <row r="5423" spans="12:13" x14ac:dyDescent="0.35">
      <c r="L5423" s="91"/>
      <c r="M5423"/>
    </row>
    <row r="5424" spans="12:13" x14ac:dyDescent="0.35">
      <c r="L5424" s="91"/>
      <c r="M5424"/>
    </row>
    <row r="5425" spans="12:13" x14ac:dyDescent="0.35">
      <c r="L5425" s="91"/>
      <c r="M5425"/>
    </row>
    <row r="5426" spans="12:13" x14ac:dyDescent="0.35">
      <c r="L5426" s="91"/>
      <c r="M5426"/>
    </row>
    <row r="5427" spans="12:13" x14ac:dyDescent="0.35">
      <c r="L5427" s="91"/>
      <c r="M5427"/>
    </row>
    <row r="5428" spans="12:13" x14ac:dyDescent="0.35">
      <c r="L5428" s="91"/>
      <c r="M5428"/>
    </row>
    <row r="5429" spans="12:13" x14ac:dyDescent="0.35">
      <c r="L5429" s="91"/>
      <c r="M5429"/>
    </row>
    <row r="5430" spans="12:13" x14ac:dyDescent="0.35">
      <c r="L5430" s="91"/>
      <c r="M5430"/>
    </row>
    <row r="5431" spans="12:13" x14ac:dyDescent="0.35">
      <c r="L5431" s="91"/>
      <c r="M5431"/>
    </row>
    <row r="5432" spans="12:13" x14ac:dyDescent="0.35">
      <c r="L5432" s="91"/>
      <c r="M5432"/>
    </row>
    <row r="5433" spans="12:13" x14ac:dyDescent="0.35">
      <c r="L5433" s="91"/>
      <c r="M5433"/>
    </row>
    <row r="5434" spans="12:13" x14ac:dyDescent="0.35">
      <c r="L5434" s="91"/>
      <c r="M5434"/>
    </row>
    <row r="5435" spans="12:13" x14ac:dyDescent="0.35">
      <c r="L5435" s="91"/>
      <c r="M5435"/>
    </row>
    <row r="5436" spans="12:13" x14ac:dyDescent="0.35">
      <c r="L5436" s="91"/>
      <c r="M5436"/>
    </row>
    <row r="5437" spans="12:13" x14ac:dyDescent="0.35">
      <c r="L5437" s="91"/>
      <c r="M5437"/>
    </row>
    <row r="5438" spans="12:13" x14ac:dyDescent="0.35">
      <c r="L5438" s="91"/>
      <c r="M5438"/>
    </row>
    <row r="5439" spans="12:13" x14ac:dyDescent="0.35">
      <c r="L5439" s="91"/>
      <c r="M5439"/>
    </row>
    <row r="5440" spans="12:13" x14ac:dyDescent="0.35">
      <c r="L5440" s="91"/>
      <c r="M5440"/>
    </row>
    <row r="5441" spans="12:13" x14ac:dyDescent="0.35">
      <c r="L5441" s="91"/>
      <c r="M5441"/>
    </row>
    <row r="5442" spans="12:13" x14ac:dyDescent="0.35">
      <c r="L5442" s="91"/>
      <c r="M5442"/>
    </row>
    <row r="5443" spans="12:13" x14ac:dyDescent="0.35">
      <c r="L5443" s="91"/>
      <c r="M5443"/>
    </row>
    <row r="5444" spans="12:13" x14ac:dyDescent="0.35">
      <c r="L5444" s="91"/>
      <c r="M5444"/>
    </row>
    <row r="5445" spans="12:13" x14ac:dyDescent="0.35">
      <c r="L5445" s="91"/>
      <c r="M5445"/>
    </row>
    <row r="5446" spans="12:13" x14ac:dyDescent="0.35">
      <c r="L5446" s="91"/>
      <c r="M5446"/>
    </row>
    <row r="5447" spans="12:13" x14ac:dyDescent="0.35">
      <c r="L5447" s="91"/>
      <c r="M5447"/>
    </row>
    <row r="5448" spans="12:13" x14ac:dyDescent="0.35">
      <c r="L5448" s="91"/>
      <c r="M5448"/>
    </row>
    <row r="5449" spans="12:13" x14ac:dyDescent="0.35">
      <c r="L5449" s="91"/>
      <c r="M5449"/>
    </row>
    <row r="5450" spans="12:13" x14ac:dyDescent="0.35">
      <c r="L5450" s="91"/>
      <c r="M5450"/>
    </row>
    <row r="5451" spans="12:13" x14ac:dyDescent="0.35">
      <c r="L5451" s="91"/>
      <c r="M5451"/>
    </row>
    <row r="5452" spans="12:13" x14ac:dyDescent="0.35">
      <c r="L5452" s="91"/>
      <c r="M5452"/>
    </row>
    <row r="5453" spans="12:13" x14ac:dyDescent="0.35">
      <c r="L5453" s="91"/>
      <c r="M5453"/>
    </row>
    <row r="5454" spans="12:13" x14ac:dyDescent="0.35">
      <c r="L5454" s="91"/>
      <c r="M5454"/>
    </row>
    <row r="5455" spans="12:13" x14ac:dyDescent="0.35">
      <c r="L5455" s="91"/>
      <c r="M5455"/>
    </row>
    <row r="5456" spans="12:13" x14ac:dyDescent="0.35">
      <c r="L5456" s="91"/>
      <c r="M5456"/>
    </row>
    <row r="5457" spans="12:13" x14ac:dyDescent="0.35">
      <c r="L5457" s="91"/>
      <c r="M5457"/>
    </row>
    <row r="5458" spans="12:13" x14ac:dyDescent="0.35">
      <c r="L5458" s="91"/>
      <c r="M5458"/>
    </row>
    <row r="5459" spans="12:13" x14ac:dyDescent="0.35">
      <c r="L5459" s="91"/>
      <c r="M5459"/>
    </row>
    <row r="5460" spans="12:13" x14ac:dyDescent="0.35">
      <c r="L5460" s="91"/>
      <c r="M5460"/>
    </row>
    <row r="5461" spans="12:13" x14ac:dyDescent="0.35">
      <c r="L5461" s="91"/>
      <c r="M5461"/>
    </row>
    <row r="5462" spans="12:13" x14ac:dyDescent="0.35">
      <c r="L5462" s="91"/>
      <c r="M5462"/>
    </row>
    <row r="5463" spans="12:13" x14ac:dyDescent="0.35">
      <c r="L5463" s="91"/>
      <c r="M5463"/>
    </row>
    <row r="5464" spans="12:13" x14ac:dyDescent="0.35">
      <c r="L5464" s="91"/>
      <c r="M5464"/>
    </row>
    <row r="5465" spans="12:13" x14ac:dyDescent="0.35">
      <c r="L5465" s="91"/>
      <c r="M5465"/>
    </row>
    <row r="5466" spans="12:13" x14ac:dyDescent="0.35">
      <c r="L5466" s="91"/>
      <c r="M5466"/>
    </row>
    <row r="5467" spans="12:13" x14ac:dyDescent="0.35">
      <c r="L5467" s="91"/>
      <c r="M5467"/>
    </row>
    <row r="5468" spans="12:13" x14ac:dyDescent="0.35">
      <c r="L5468" s="91"/>
      <c r="M5468"/>
    </row>
    <row r="5469" spans="12:13" x14ac:dyDescent="0.35">
      <c r="L5469" s="91"/>
      <c r="M5469"/>
    </row>
    <row r="5470" spans="12:13" x14ac:dyDescent="0.35">
      <c r="L5470" s="91"/>
      <c r="M5470"/>
    </row>
    <row r="5471" spans="12:13" x14ac:dyDescent="0.35">
      <c r="L5471" s="91"/>
      <c r="M5471"/>
    </row>
    <row r="5472" spans="12:13" x14ac:dyDescent="0.35">
      <c r="L5472" s="91"/>
      <c r="M5472"/>
    </row>
    <row r="5473" spans="12:13" x14ac:dyDescent="0.35">
      <c r="L5473" s="91"/>
      <c r="M5473"/>
    </row>
    <row r="5474" spans="12:13" x14ac:dyDescent="0.35">
      <c r="L5474" s="91"/>
      <c r="M5474"/>
    </row>
    <row r="5475" spans="12:13" x14ac:dyDescent="0.35">
      <c r="L5475" s="91"/>
      <c r="M5475"/>
    </row>
    <row r="5476" spans="12:13" x14ac:dyDescent="0.35">
      <c r="L5476" s="91"/>
      <c r="M5476"/>
    </row>
    <row r="5477" spans="12:13" x14ac:dyDescent="0.35">
      <c r="L5477" s="91"/>
      <c r="M5477"/>
    </row>
    <row r="5478" spans="12:13" x14ac:dyDescent="0.35">
      <c r="L5478" s="91"/>
      <c r="M5478"/>
    </row>
    <row r="5479" spans="12:13" x14ac:dyDescent="0.35">
      <c r="L5479" s="91"/>
      <c r="M5479"/>
    </row>
    <row r="5480" spans="12:13" x14ac:dyDescent="0.35">
      <c r="L5480" s="91"/>
      <c r="M5480"/>
    </row>
    <row r="5481" spans="12:13" x14ac:dyDescent="0.35">
      <c r="L5481" s="91"/>
      <c r="M5481"/>
    </row>
    <row r="5482" spans="12:13" x14ac:dyDescent="0.35">
      <c r="L5482" s="91"/>
      <c r="M5482"/>
    </row>
    <row r="5483" spans="12:13" x14ac:dyDescent="0.35">
      <c r="L5483" s="91"/>
      <c r="M5483"/>
    </row>
    <row r="5484" spans="12:13" x14ac:dyDescent="0.35">
      <c r="L5484" s="91"/>
      <c r="M5484"/>
    </row>
    <row r="5485" spans="12:13" x14ac:dyDescent="0.35">
      <c r="L5485" s="91"/>
      <c r="M5485"/>
    </row>
    <row r="5486" spans="12:13" x14ac:dyDescent="0.35">
      <c r="L5486" s="91"/>
      <c r="M5486"/>
    </row>
    <row r="5487" spans="12:13" x14ac:dyDescent="0.35">
      <c r="L5487" s="91"/>
      <c r="M5487"/>
    </row>
    <row r="5488" spans="12:13" x14ac:dyDescent="0.35">
      <c r="L5488" s="91"/>
      <c r="M5488"/>
    </row>
    <row r="5489" spans="12:13" x14ac:dyDescent="0.35">
      <c r="L5489" s="91"/>
      <c r="M5489"/>
    </row>
    <row r="5490" spans="12:13" x14ac:dyDescent="0.35">
      <c r="L5490" s="91"/>
      <c r="M5490"/>
    </row>
    <row r="5491" spans="12:13" x14ac:dyDescent="0.35">
      <c r="L5491" s="91"/>
      <c r="M5491"/>
    </row>
    <row r="5492" spans="12:13" x14ac:dyDescent="0.35">
      <c r="L5492" s="91"/>
      <c r="M5492"/>
    </row>
    <row r="5493" spans="12:13" x14ac:dyDescent="0.35">
      <c r="L5493" s="91"/>
      <c r="M5493"/>
    </row>
    <row r="5494" spans="12:13" x14ac:dyDescent="0.35">
      <c r="L5494" s="91"/>
      <c r="M5494"/>
    </row>
    <row r="5495" spans="12:13" x14ac:dyDescent="0.35">
      <c r="L5495" s="91"/>
      <c r="M5495"/>
    </row>
    <row r="5496" spans="12:13" x14ac:dyDescent="0.35">
      <c r="L5496" s="91"/>
      <c r="M5496"/>
    </row>
    <row r="5497" spans="12:13" x14ac:dyDescent="0.35">
      <c r="L5497" s="91"/>
      <c r="M5497"/>
    </row>
    <row r="5498" spans="12:13" x14ac:dyDescent="0.35">
      <c r="L5498" s="91"/>
      <c r="M5498"/>
    </row>
    <row r="5499" spans="12:13" x14ac:dyDescent="0.35">
      <c r="L5499" s="91"/>
      <c r="M5499"/>
    </row>
    <row r="5500" spans="12:13" x14ac:dyDescent="0.35">
      <c r="L5500" s="91"/>
      <c r="M5500"/>
    </row>
    <row r="5501" spans="12:13" x14ac:dyDescent="0.35">
      <c r="L5501" s="91"/>
      <c r="M5501"/>
    </row>
    <row r="5502" spans="12:13" x14ac:dyDescent="0.35">
      <c r="L5502" s="91"/>
      <c r="M5502"/>
    </row>
    <row r="5503" spans="12:13" x14ac:dyDescent="0.35">
      <c r="L5503" s="91"/>
      <c r="M5503"/>
    </row>
    <row r="5504" spans="12:13" x14ac:dyDescent="0.35">
      <c r="L5504" s="91"/>
      <c r="M5504"/>
    </row>
    <row r="5505" spans="12:13" x14ac:dyDescent="0.35">
      <c r="L5505" s="91"/>
      <c r="M5505"/>
    </row>
    <row r="5506" spans="12:13" x14ac:dyDescent="0.35">
      <c r="L5506" s="91"/>
      <c r="M5506"/>
    </row>
    <row r="5507" spans="12:13" x14ac:dyDescent="0.35">
      <c r="L5507" s="91"/>
      <c r="M5507"/>
    </row>
    <row r="5508" spans="12:13" x14ac:dyDescent="0.35">
      <c r="L5508" s="91"/>
      <c r="M5508"/>
    </row>
    <row r="5509" spans="12:13" x14ac:dyDescent="0.35">
      <c r="L5509" s="91"/>
      <c r="M5509"/>
    </row>
    <row r="5510" spans="12:13" x14ac:dyDescent="0.35">
      <c r="L5510" s="91"/>
      <c r="M5510"/>
    </row>
    <row r="5511" spans="12:13" x14ac:dyDescent="0.35">
      <c r="L5511" s="91"/>
      <c r="M5511"/>
    </row>
    <row r="5512" spans="12:13" x14ac:dyDescent="0.35">
      <c r="L5512" s="91"/>
      <c r="M5512"/>
    </row>
    <row r="5513" spans="12:13" x14ac:dyDescent="0.35">
      <c r="L5513" s="91"/>
      <c r="M5513"/>
    </row>
    <row r="5514" spans="12:13" x14ac:dyDescent="0.35">
      <c r="L5514" s="91"/>
      <c r="M5514"/>
    </row>
    <row r="5515" spans="12:13" x14ac:dyDescent="0.35">
      <c r="L5515" s="91"/>
      <c r="M5515"/>
    </row>
    <row r="5516" spans="12:13" x14ac:dyDescent="0.35">
      <c r="L5516" s="91"/>
      <c r="M5516"/>
    </row>
    <row r="5517" spans="12:13" x14ac:dyDescent="0.35">
      <c r="L5517" s="91"/>
      <c r="M5517"/>
    </row>
    <row r="5518" spans="12:13" x14ac:dyDescent="0.35">
      <c r="L5518" s="91"/>
      <c r="M5518"/>
    </row>
    <row r="5519" spans="12:13" x14ac:dyDescent="0.35">
      <c r="L5519" s="91"/>
      <c r="M5519"/>
    </row>
    <row r="5520" spans="12:13" x14ac:dyDescent="0.35">
      <c r="L5520" s="91"/>
      <c r="M5520"/>
    </row>
    <row r="5521" spans="12:13" x14ac:dyDescent="0.35">
      <c r="L5521" s="91"/>
      <c r="M5521"/>
    </row>
    <row r="5522" spans="12:13" x14ac:dyDescent="0.35">
      <c r="L5522" s="91"/>
      <c r="M5522"/>
    </row>
    <row r="5523" spans="12:13" x14ac:dyDescent="0.35">
      <c r="L5523" s="91"/>
      <c r="M5523"/>
    </row>
    <row r="5524" spans="12:13" x14ac:dyDescent="0.35">
      <c r="L5524" s="91"/>
      <c r="M5524"/>
    </row>
    <row r="5525" spans="12:13" x14ac:dyDescent="0.35">
      <c r="L5525" s="91"/>
      <c r="M5525"/>
    </row>
    <row r="5526" spans="12:13" x14ac:dyDescent="0.35">
      <c r="L5526" s="91"/>
      <c r="M5526"/>
    </row>
    <row r="5527" spans="12:13" x14ac:dyDescent="0.35">
      <c r="L5527" s="91"/>
      <c r="M5527"/>
    </row>
    <row r="5528" spans="12:13" x14ac:dyDescent="0.35">
      <c r="L5528" s="91"/>
      <c r="M5528"/>
    </row>
    <row r="5529" spans="12:13" x14ac:dyDescent="0.35">
      <c r="L5529" s="91"/>
      <c r="M5529"/>
    </row>
    <row r="5530" spans="12:13" x14ac:dyDescent="0.35">
      <c r="L5530" s="91"/>
      <c r="M5530"/>
    </row>
    <row r="5531" spans="12:13" x14ac:dyDescent="0.35">
      <c r="L5531" s="91"/>
      <c r="M5531"/>
    </row>
    <row r="5532" spans="12:13" x14ac:dyDescent="0.35">
      <c r="L5532" s="91"/>
      <c r="M5532"/>
    </row>
    <row r="5533" spans="12:13" x14ac:dyDescent="0.35">
      <c r="L5533" s="91"/>
      <c r="M5533"/>
    </row>
    <row r="5534" spans="12:13" x14ac:dyDescent="0.35">
      <c r="L5534" s="91"/>
      <c r="M5534"/>
    </row>
    <row r="5535" spans="12:13" x14ac:dyDescent="0.35">
      <c r="L5535" s="91"/>
      <c r="M5535"/>
    </row>
    <row r="5536" spans="12:13" x14ac:dyDescent="0.35">
      <c r="L5536" s="91"/>
      <c r="M5536"/>
    </row>
    <row r="5537" spans="12:13" x14ac:dyDescent="0.35">
      <c r="L5537" s="91"/>
      <c r="M5537"/>
    </row>
    <row r="5538" spans="12:13" x14ac:dyDescent="0.35">
      <c r="L5538" s="91"/>
      <c r="M5538"/>
    </row>
    <row r="5539" spans="12:13" x14ac:dyDescent="0.35">
      <c r="L5539" s="91"/>
      <c r="M5539"/>
    </row>
    <row r="5540" spans="12:13" x14ac:dyDescent="0.35">
      <c r="L5540" s="91"/>
      <c r="M5540"/>
    </row>
    <row r="5541" spans="12:13" x14ac:dyDescent="0.35">
      <c r="L5541" s="91"/>
      <c r="M5541"/>
    </row>
    <row r="5542" spans="12:13" x14ac:dyDescent="0.35">
      <c r="L5542" s="91"/>
      <c r="M5542"/>
    </row>
    <row r="5543" spans="12:13" x14ac:dyDescent="0.35">
      <c r="L5543" s="91"/>
      <c r="M5543"/>
    </row>
    <row r="5544" spans="12:13" x14ac:dyDescent="0.35">
      <c r="L5544" s="91"/>
      <c r="M5544"/>
    </row>
    <row r="5545" spans="12:13" x14ac:dyDescent="0.35">
      <c r="L5545" s="91"/>
      <c r="M5545"/>
    </row>
    <row r="5546" spans="12:13" x14ac:dyDescent="0.35">
      <c r="L5546" s="91"/>
      <c r="M5546"/>
    </row>
    <row r="5547" spans="12:13" x14ac:dyDescent="0.35">
      <c r="L5547" s="91"/>
      <c r="M5547"/>
    </row>
    <row r="5548" spans="12:13" x14ac:dyDescent="0.35">
      <c r="L5548" s="91"/>
      <c r="M5548"/>
    </row>
    <row r="5549" spans="12:13" x14ac:dyDescent="0.35">
      <c r="L5549" s="91"/>
      <c r="M5549"/>
    </row>
    <row r="5550" spans="12:13" x14ac:dyDescent="0.35">
      <c r="L5550" s="91"/>
      <c r="M5550"/>
    </row>
    <row r="5551" spans="12:13" x14ac:dyDescent="0.35">
      <c r="L5551" s="91"/>
      <c r="M5551"/>
    </row>
    <row r="5552" spans="12:13" x14ac:dyDescent="0.35">
      <c r="L5552" s="91"/>
      <c r="M5552"/>
    </row>
    <row r="5553" spans="12:13" x14ac:dyDescent="0.35">
      <c r="L5553" s="91"/>
      <c r="M5553"/>
    </row>
    <row r="5554" spans="12:13" x14ac:dyDescent="0.35">
      <c r="L5554" s="91"/>
      <c r="M5554"/>
    </row>
    <row r="5555" spans="12:13" x14ac:dyDescent="0.35">
      <c r="L5555" s="91"/>
      <c r="M5555"/>
    </row>
    <row r="5556" spans="12:13" x14ac:dyDescent="0.35">
      <c r="L5556" s="91"/>
      <c r="M5556"/>
    </row>
    <row r="5557" spans="12:13" x14ac:dyDescent="0.35">
      <c r="L5557" s="91"/>
      <c r="M5557"/>
    </row>
    <row r="5558" spans="12:13" x14ac:dyDescent="0.35">
      <c r="L5558" s="91"/>
      <c r="M5558"/>
    </row>
    <row r="5559" spans="12:13" x14ac:dyDescent="0.35">
      <c r="L5559" s="91"/>
      <c r="M5559"/>
    </row>
    <row r="5560" spans="12:13" x14ac:dyDescent="0.35">
      <c r="L5560" s="91"/>
      <c r="M5560"/>
    </row>
    <row r="5561" spans="12:13" x14ac:dyDescent="0.35">
      <c r="L5561" s="91"/>
      <c r="M5561"/>
    </row>
    <row r="5562" spans="12:13" x14ac:dyDescent="0.35">
      <c r="L5562" s="91"/>
      <c r="M5562"/>
    </row>
    <row r="5563" spans="12:13" x14ac:dyDescent="0.35">
      <c r="L5563" s="91"/>
      <c r="M5563"/>
    </row>
    <row r="5564" spans="12:13" x14ac:dyDescent="0.35">
      <c r="L5564" s="91"/>
      <c r="M5564"/>
    </row>
    <row r="5565" spans="12:13" x14ac:dyDescent="0.35">
      <c r="L5565" s="91"/>
      <c r="M5565"/>
    </row>
    <row r="5566" spans="12:13" x14ac:dyDescent="0.35">
      <c r="L5566" s="91"/>
      <c r="M5566"/>
    </row>
    <row r="5567" spans="12:13" x14ac:dyDescent="0.35">
      <c r="L5567" s="91"/>
      <c r="M5567"/>
    </row>
    <row r="5568" spans="12:13" x14ac:dyDescent="0.35">
      <c r="L5568" s="91"/>
      <c r="M5568"/>
    </row>
    <row r="5569" spans="12:13" x14ac:dyDescent="0.35">
      <c r="L5569" s="91"/>
      <c r="M5569"/>
    </row>
    <row r="5570" spans="12:13" x14ac:dyDescent="0.35">
      <c r="L5570" s="91"/>
      <c r="M5570"/>
    </row>
    <row r="5571" spans="12:13" x14ac:dyDescent="0.35">
      <c r="L5571" s="91"/>
      <c r="M5571"/>
    </row>
    <row r="5572" spans="12:13" x14ac:dyDescent="0.35">
      <c r="L5572" s="91"/>
      <c r="M5572"/>
    </row>
    <row r="5573" spans="12:13" x14ac:dyDescent="0.35">
      <c r="L5573" s="91"/>
      <c r="M5573"/>
    </row>
    <row r="5574" spans="12:13" x14ac:dyDescent="0.35">
      <c r="L5574" s="91"/>
      <c r="M5574"/>
    </row>
    <row r="5575" spans="12:13" x14ac:dyDescent="0.35">
      <c r="L5575" s="91"/>
      <c r="M5575"/>
    </row>
    <row r="5576" spans="12:13" x14ac:dyDescent="0.35">
      <c r="L5576" s="91"/>
      <c r="M5576"/>
    </row>
    <row r="5577" spans="12:13" x14ac:dyDescent="0.35">
      <c r="L5577" s="91"/>
      <c r="M5577"/>
    </row>
    <row r="5578" spans="12:13" x14ac:dyDescent="0.35">
      <c r="L5578" s="91"/>
      <c r="M5578"/>
    </row>
    <row r="5579" spans="12:13" x14ac:dyDescent="0.35">
      <c r="L5579" s="91"/>
      <c r="M5579"/>
    </row>
    <row r="5580" spans="12:13" x14ac:dyDescent="0.35">
      <c r="L5580" s="91"/>
      <c r="M5580"/>
    </row>
    <row r="5581" spans="12:13" x14ac:dyDescent="0.35">
      <c r="L5581" s="91"/>
      <c r="M5581"/>
    </row>
    <row r="5582" spans="12:13" x14ac:dyDescent="0.35">
      <c r="L5582" s="91"/>
      <c r="M5582"/>
    </row>
    <row r="5583" spans="12:13" x14ac:dyDescent="0.35">
      <c r="L5583" s="91"/>
      <c r="M5583"/>
    </row>
    <row r="5584" spans="12:13" x14ac:dyDescent="0.35">
      <c r="L5584" s="91"/>
      <c r="M5584"/>
    </row>
    <row r="5585" spans="12:13" x14ac:dyDescent="0.35">
      <c r="L5585" s="91"/>
      <c r="M5585"/>
    </row>
    <row r="5586" spans="12:13" x14ac:dyDescent="0.35">
      <c r="L5586" s="91"/>
      <c r="M5586"/>
    </row>
    <row r="5587" spans="12:13" x14ac:dyDescent="0.35">
      <c r="L5587" s="91"/>
      <c r="M5587"/>
    </row>
    <row r="5588" spans="12:13" x14ac:dyDescent="0.35">
      <c r="L5588" s="91"/>
      <c r="M5588"/>
    </row>
    <row r="5589" spans="12:13" x14ac:dyDescent="0.35">
      <c r="L5589" s="91"/>
      <c r="M5589"/>
    </row>
    <row r="5590" spans="12:13" x14ac:dyDescent="0.35">
      <c r="L5590" s="91"/>
      <c r="M5590"/>
    </row>
    <row r="5591" spans="12:13" x14ac:dyDescent="0.35">
      <c r="L5591" s="91"/>
      <c r="M5591"/>
    </row>
    <row r="5592" spans="12:13" x14ac:dyDescent="0.35">
      <c r="L5592" s="91"/>
      <c r="M5592"/>
    </row>
    <row r="5593" spans="12:13" x14ac:dyDescent="0.35">
      <c r="L5593" s="91"/>
      <c r="M5593"/>
    </row>
    <row r="5594" spans="12:13" x14ac:dyDescent="0.35">
      <c r="L5594" s="91"/>
      <c r="M5594"/>
    </row>
    <row r="5595" spans="12:13" x14ac:dyDescent="0.35">
      <c r="L5595" s="91"/>
      <c r="M5595"/>
    </row>
    <row r="5596" spans="12:13" x14ac:dyDescent="0.35">
      <c r="L5596" s="91"/>
      <c r="M5596"/>
    </row>
    <row r="5597" spans="12:13" x14ac:dyDescent="0.35">
      <c r="L5597" s="91"/>
      <c r="M5597"/>
    </row>
    <row r="5598" spans="12:13" x14ac:dyDescent="0.35">
      <c r="L5598" s="91"/>
      <c r="M5598"/>
    </row>
    <row r="5599" spans="12:13" x14ac:dyDescent="0.35">
      <c r="L5599" s="91"/>
      <c r="M5599"/>
    </row>
    <row r="5600" spans="12:13" x14ac:dyDescent="0.35">
      <c r="L5600" s="91"/>
      <c r="M5600"/>
    </row>
    <row r="5601" spans="12:13" x14ac:dyDescent="0.35">
      <c r="L5601" s="91"/>
      <c r="M5601"/>
    </row>
    <row r="5602" spans="12:13" x14ac:dyDescent="0.35">
      <c r="L5602" s="91"/>
      <c r="M5602"/>
    </row>
    <row r="5603" spans="12:13" x14ac:dyDescent="0.35">
      <c r="L5603" s="91"/>
      <c r="M5603"/>
    </row>
    <row r="5604" spans="12:13" x14ac:dyDescent="0.35">
      <c r="L5604" s="91"/>
      <c r="M5604"/>
    </row>
    <row r="5605" spans="12:13" x14ac:dyDescent="0.35">
      <c r="L5605" s="91"/>
      <c r="M5605"/>
    </row>
    <row r="5606" spans="12:13" x14ac:dyDescent="0.35">
      <c r="L5606" s="91"/>
      <c r="M5606"/>
    </row>
    <row r="5607" spans="12:13" x14ac:dyDescent="0.35">
      <c r="L5607" s="91"/>
      <c r="M5607"/>
    </row>
    <row r="5608" spans="12:13" x14ac:dyDescent="0.35">
      <c r="L5608" s="91"/>
      <c r="M5608"/>
    </row>
    <row r="5609" spans="12:13" x14ac:dyDescent="0.35">
      <c r="L5609" s="91"/>
      <c r="M5609"/>
    </row>
    <row r="5610" spans="12:13" x14ac:dyDescent="0.35">
      <c r="L5610" s="91"/>
      <c r="M5610"/>
    </row>
    <row r="5611" spans="12:13" x14ac:dyDescent="0.35">
      <c r="L5611" s="91"/>
      <c r="M5611"/>
    </row>
    <row r="5612" spans="12:13" x14ac:dyDescent="0.35">
      <c r="L5612" s="91"/>
      <c r="M5612"/>
    </row>
    <row r="5613" spans="12:13" x14ac:dyDescent="0.35">
      <c r="L5613" s="91"/>
      <c r="M5613"/>
    </row>
    <row r="5614" spans="12:13" x14ac:dyDescent="0.35">
      <c r="L5614" s="91"/>
      <c r="M5614"/>
    </row>
    <row r="5615" spans="12:13" x14ac:dyDescent="0.35">
      <c r="L5615" s="91"/>
      <c r="M5615"/>
    </row>
    <row r="5616" spans="12:13" x14ac:dyDescent="0.35">
      <c r="L5616" s="91"/>
      <c r="M5616"/>
    </row>
    <row r="5617" spans="12:13" x14ac:dyDescent="0.35">
      <c r="L5617" s="91"/>
      <c r="M5617"/>
    </row>
    <row r="5618" spans="12:13" x14ac:dyDescent="0.35">
      <c r="L5618" s="91"/>
      <c r="M5618"/>
    </row>
    <row r="5619" spans="12:13" x14ac:dyDescent="0.35">
      <c r="L5619" s="91"/>
      <c r="M5619"/>
    </row>
    <row r="5620" spans="12:13" x14ac:dyDescent="0.35">
      <c r="L5620" s="91"/>
      <c r="M5620"/>
    </row>
    <row r="5621" spans="12:13" x14ac:dyDescent="0.35">
      <c r="L5621" s="91"/>
      <c r="M5621"/>
    </row>
    <row r="5622" spans="12:13" x14ac:dyDescent="0.35">
      <c r="L5622" s="91"/>
      <c r="M5622"/>
    </row>
    <row r="5623" spans="12:13" x14ac:dyDescent="0.35">
      <c r="L5623" s="91"/>
      <c r="M5623"/>
    </row>
    <row r="5624" spans="12:13" x14ac:dyDescent="0.35">
      <c r="L5624" s="91"/>
      <c r="M5624"/>
    </row>
    <row r="5625" spans="12:13" x14ac:dyDescent="0.35">
      <c r="L5625" s="91"/>
      <c r="M5625"/>
    </row>
    <row r="5626" spans="12:13" x14ac:dyDescent="0.35">
      <c r="L5626" s="91"/>
      <c r="M5626"/>
    </row>
    <row r="5627" spans="12:13" x14ac:dyDescent="0.35">
      <c r="L5627" s="91"/>
      <c r="M5627"/>
    </row>
    <row r="5628" spans="12:13" x14ac:dyDescent="0.35">
      <c r="L5628" s="91"/>
      <c r="M5628"/>
    </row>
    <row r="5629" spans="12:13" x14ac:dyDescent="0.35">
      <c r="L5629" s="91"/>
      <c r="M5629"/>
    </row>
    <row r="5630" spans="12:13" x14ac:dyDescent="0.35">
      <c r="L5630" s="91"/>
      <c r="M5630"/>
    </row>
    <row r="5631" spans="12:13" x14ac:dyDescent="0.35">
      <c r="L5631" s="91"/>
      <c r="M5631"/>
    </row>
    <row r="5632" spans="12:13" x14ac:dyDescent="0.35">
      <c r="L5632" s="91"/>
      <c r="M5632"/>
    </row>
    <row r="5633" spans="12:13" x14ac:dyDescent="0.35">
      <c r="L5633" s="91"/>
      <c r="M5633"/>
    </row>
    <row r="5634" spans="12:13" x14ac:dyDescent="0.35">
      <c r="L5634" s="91"/>
      <c r="M5634"/>
    </row>
    <row r="5635" spans="12:13" x14ac:dyDescent="0.35">
      <c r="L5635" s="91"/>
      <c r="M5635"/>
    </row>
    <row r="5636" spans="12:13" x14ac:dyDescent="0.35">
      <c r="L5636" s="91"/>
      <c r="M5636"/>
    </row>
    <row r="5637" spans="12:13" x14ac:dyDescent="0.35">
      <c r="L5637" s="91"/>
      <c r="M5637"/>
    </row>
    <row r="5638" spans="12:13" x14ac:dyDescent="0.35">
      <c r="L5638" s="91"/>
      <c r="M5638"/>
    </row>
    <row r="5639" spans="12:13" x14ac:dyDescent="0.35">
      <c r="L5639" s="91"/>
      <c r="M5639"/>
    </row>
    <row r="5640" spans="12:13" x14ac:dyDescent="0.35">
      <c r="L5640" s="91"/>
      <c r="M5640"/>
    </row>
    <row r="5641" spans="12:13" x14ac:dyDescent="0.35">
      <c r="L5641" s="91"/>
      <c r="M5641"/>
    </row>
    <row r="5642" spans="12:13" x14ac:dyDescent="0.35">
      <c r="L5642" s="91"/>
      <c r="M5642"/>
    </row>
    <row r="5643" spans="12:13" x14ac:dyDescent="0.35">
      <c r="L5643" s="91"/>
      <c r="M5643"/>
    </row>
    <row r="5644" spans="12:13" x14ac:dyDescent="0.35">
      <c r="L5644" s="91"/>
      <c r="M5644"/>
    </row>
    <row r="5645" spans="12:13" x14ac:dyDescent="0.35">
      <c r="L5645" s="91"/>
      <c r="M5645"/>
    </row>
    <row r="5646" spans="12:13" x14ac:dyDescent="0.35">
      <c r="L5646" s="91"/>
      <c r="M5646"/>
    </row>
    <row r="5647" spans="12:13" x14ac:dyDescent="0.35">
      <c r="L5647" s="91"/>
      <c r="M5647"/>
    </row>
    <row r="5648" spans="12:13" x14ac:dyDescent="0.35">
      <c r="L5648" s="91"/>
      <c r="M5648"/>
    </row>
    <row r="5649" spans="12:13" x14ac:dyDescent="0.35">
      <c r="L5649" s="91"/>
      <c r="M5649"/>
    </row>
    <row r="5650" spans="12:13" x14ac:dyDescent="0.35">
      <c r="L5650" s="91"/>
      <c r="M5650"/>
    </row>
    <row r="5651" spans="12:13" x14ac:dyDescent="0.35">
      <c r="L5651" s="91"/>
      <c r="M5651"/>
    </row>
    <row r="5652" spans="12:13" x14ac:dyDescent="0.35">
      <c r="L5652" s="91"/>
      <c r="M5652"/>
    </row>
    <row r="5653" spans="12:13" x14ac:dyDescent="0.35">
      <c r="L5653" s="91"/>
      <c r="M5653"/>
    </row>
    <row r="5654" spans="12:13" x14ac:dyDescent="0.35">
      <c r="L5654" s="91"/>
      <c r="M5654"/>
    </row>
    <row r="5655" spans="12:13" x14ac:dyDescent="0.35">
      <c r="L5655" s="91"/>
      <c r="M5655"/>
    </row>
    <row r="5656" spans="12:13" x14ac:dyDescent="0.35">
      <c r="L5656" s="91"/>
      <c r="M5656"/>
    </row>
    <row r="5657" spans="12:13" x14ac:dyDescent="0.35">
      <c r="L5657" s="91"/>
      <c r="M5657"/>
    </row>
    <row r="5658" spans="12:13" x14ac:dyDescent="0.35">
      <c r="L5658" s="91"/>
      <c r="M5658"/>
    </row>
    <row r="5659" spans="12:13" x14ac:dyDescent="0.35">
      <c r="L5659" s="91"/>
      <c r="M5659"/>
    </row>
    <row r="5660" spans="12:13" x14ac:dyDescent="0.35">
      <c r="L5660" s="91"/>
      <c r="M5660"/>
    </row>
    <row r="5661" spans="12:13" x14ac:dyDescent="0.35">
      <c r="L5661" s="91"/>
      <c r="M5661"/>
    </row>
    <row r="5662" spans="12:13" x14ac:dyDescent="0.35">
      <c r="L5662" s="91"/>
      <c r="M5662"/>
    </row>
    <row r="5663" spans="12:13" x14ac:dyDescent="0.35">
      <c r="L5663" s="91"/>
      <c r="M5663"/>
    </row>
    <row r="5664" spans="12:13" x14ac:dyDescent="0.35">
      <c r="L5664" s="91"/>
      <c r="M5664"/>
    </row>
    <row r="5665" spans="12:13" x14ac:dyDescent="0.35">
      <c r="L5665" s="91"/>
      <c r="M5665"/>
    </row>
    <row r="5666" spans="12:13" x14ac:dyDescent="0.35">
      <c r="L5666" s="91"/>
      <c r="M5666"/>
    </row>
    <row r="5667" spans="12:13" x14ac:dyDescent="0.35">
      <c r="L5667" s="91"/>
      <c r="M5667"/>
    </row>
    <row r="5668" spans="12:13" x14ac:dyDescent="0.35">
      <c r="L5668" s="91"/>
      <c r="M5668"/>
    </row>
    <row r="5669" spans="12:13" x14ac:dyDescent="0.35">
      <c r="L5669" s="91"/>
      <c r="M5669"/>
    </row>
    <row r="5670" spans="12:13" x14ac:dyDescent="0.35">
      <c r="L5670" s="91"/>
      <c r="M5670"/>
    </row>
    <row r="5671" spans="12:13" x14ac:dyDescent="0.35">
      <c r="L5671" s="91"/>
      <c r="M5671"/>
    </row>
    <row r="5672" spans="12:13" x14ac:dyDescent="0.35">
      <c r="L5672" s="91"/>
      <c r="M5672"/>
    </row>
    <row r="5673" spans="12:13" x14ac:dyDescent="0.35">
      <c r="L5673" s="91"/>
      <c r="M5673"/>
    </row>
    <row r="5674" spans="12:13" x14ac:dyDescent="0.35">
      <c r="L5674" s="91"/>
      <c r="M5674"/>
    </row>
    <row r="5675" spans="12:13" x14ac:dyDescent="0.35">
      <c r="L5675" s="91"/>
      <c r="M5675"/>
    </row>
    <row r="5676" spans="12:13" x14ac:dyDescent="0.35">
      <c r="L5676" s="91"/>
      <c r="M5676"/>
    </row>
    <row r="5677" spans="12:13" x14ac:dyDescent="0.35">
      <c r="L5677" s="91"/>
      <c r="M5677"/>
    </row>
    <row r="5678" spans="12:13" x14ac:dyDescent="0.35">
      <c r="L5678" s="91"/>
      <c r="M5678"/>
    </row>
    <row r="5679" spans="12:13" x14ac:dyDescent="0.35">
      <c r="L5679" s="91"/>
      <c r="M5679"/>
    </row>
    <row r="5680" spans="12:13" x14ac:dyDescent="0.35">
      <c r="L5680" s="91"/>
      <c r="M5680"/>
    </row>
    <row r="5681" spans="12:13" x14ac:dyDescent="0.35">
      <c r="L5681" s="91"/>
      <c r="M5681"/>
    </row>
    <row r="5682" spans="12:13" x14ac:dyDescent="0.35">
      <c r="L5682" s="91"/>
      <c r="M5682"/>
    </row>
    <row r="5683" spans="12:13" x14ac:dyDescent="0.35">
      <c r="L5683" s="91"/>
      <c r="M5683"/>
    </row>
    <row r="5684" spans="12:13" x14ac:dyDescent="0.35">
      <c r="L5684" s="91"/>
      <c r="M5684"/>
    </row>
    <row r="5685" spans="12:13" x14ac:dyDescent="0.35">
      <c r="L5685" s="91"/>
      <c r="M5685"/>
    </row>
    <row r="5686" spans="12:13" x14ac:dyDescent="0.35">
      <c r="L5686" s="91"/>
      <c r="M5686"/>
    </row>
    <row r="5687" spans="12:13" x14ac:dyDescent="0.35">
      <c r="L5687" s="91"/>
      <c r="M5687"/>
    </row>
    <row r="5688" spans="12:13" x14ac:dyDescent="0.35">
      <c r="L5688" s="91"/>
      <c r="M5688"/>
    </row>
    <row r="5689" spans="12:13" x14ac:dyDescent="0.35">
      <c r="L5689" s="91"/>
      <c r="M5689"/>
    </row>
    <row r="5690" spans="12:13" x14ac:dyDescent="0.35">
      <c r="L5690" s="91"/>
      <c r="M5690"/>
    </row>
    <row r="5691" spans="12:13" x14ac:dyDescent="0.35">
      <c r="L5691" s="91"/>
      <c r="M5691"/>
    </row>
    <row r="5692" spans="12:13" x14ac:dyDescent="0.35">
      <c r="L5692" s="91"/>
      <c r="M5692"/>
    </row>
    <row r="5693" spans="12:13" x14ac:dyDescent="0.35">
      <c r="L5693" s="91"/>
      <c r="M5693"/>
    </row>
    <row r="5694" spans="12:13" x14ac:dyDescent="0.35">
      <c r="L5694" s="91"/>
      <c r="M5694"/>
    </row>
    <row r="5695" spans="12:13" x14ac:dyDescent="0.35">
      <c r="L5695" s="91"/>
      <c r="M5695"/>
    </row>
    <row r="5696" spans="12:13" x14ac:dyDescent="0.35">
      <c r="L5696" s="91"/>
      <c r="M5696"/>
    </row>
    <row r="5697" spans="12:13" x14ac:dyDescent="0.35">
      <c r="L5697" s="91"/>
      <c r="M5697"/>
    </row>
    <row r="5698" spans="12:13" x14ac:dyDescent="0.35">
      <c r="L5698" s="91"/>
      <c r="M5698"/>
    </row>
    <row r="5699" spans="12:13" x14ac:dyDescent="0.35">
      <c r="L5699" s="91"/>
      <c r="M5699"/>
    </row>
    <row r="5700" spans="12:13" x14ac:dyDescent="0.35">
      <c r="L5700" s="91"/>
      <c r="M5700"/>
    </row>
    <row r="5701" spans="12:13" x14ac:dyDescent="0.35">
      <c r="L5701" s="91"/>
      <c r="M5701"/>
    </row>
    <row r="5702" spans="12:13" x14ac:dyDescent="0.35">
      <c r="L5702" s="91"/>
      <c r="M5702"/>
    </row>
    <row r="5703" spans="12:13" x14ac:dyDescent="0.35">
      <c r="L5703" s="91"/>
      <c r="M5703"/>
    </row>
    <row r="5704" spans="12:13" x14ac:dyDescent="0.35">
      <c r="L5704" s="91"/>
      <c r="M5704"/>
    </row>
    <row r="5705" spans="12:13" x14ac:dyDescent="0.35">
      <c r="L5705" s="91"/>
      <c r="M5705"/>
    </row>
    <row r="5706" spans="12:13" x14ac:dyDescent="0.35">
      <c r="L5706" s="91"/>
      <c r="M5706"/>
    </row>
    <row r="5707" spans="12:13" x14ac:dyDescent="0.35">
      <c r="L5707" s="91"/>
      <c r="M5707"/>
    </row>
    <row r="5708" spans="12:13" x14ac:dyDescent="0.35">
      <c r="L5708" s="91"/>
      <c r="M5708"/>
    </row>
    <row r="5709" spans="12:13" x14ac:dyDescent="0.35">
      <c r="L5709" s="91"/>
      <c r="M5709"/>
    </row>
    <row r="5710" spans="12:13" x14ac:dyDescent="0.35">
      <c r="L5710" s="91"/>
      <c r="M5710"/>
    </row>
    <row r="5711" spans="12:13" x14ac:dyDescent="0.35">
      <c r="L5711" s="91"/>
      <c r="M5711"/>
    </row>
    <row r="5712" spans="12:13" x14ac:dyDescent="0.35">
      <c r="L5712" s="91"/>
      <c r="M5712"/>
    </row>
    <row r="5713" spans="12:13" x14ac:dyDescent="0.35">
      <c r="L5713" s="91"/>
      <c r="M5713"/>
    </row>
    <row r="5714" spans="12:13" x14ac:dyDescent="0.35">
      <c r="L5714" s="91"/>
      <c r="M5714"/>
    </row>
    <row r="5715" spans="12:13" x14ac:dyDescent="0.35">
      <c r="L5715" s="91"/>
      <c r="M5715"/>
    </row>
    <row r="5716" spans="12:13" x14ac:dyDescent="0.35">
      <c r="L5716" s="91"/>
      <c r="M5716"/>
    </row>
    <row r="5717" spans="12:13" x14ac:dyDescent="0.35">
      <c r="L5717" s="91"/>
      <c r="M5717"/>
    </row>
    <row r="5718" spans="12:13" x14ac:dyDescent="0.35">
      <c r="L5718" s="91"/>
      <c r="M5718"/>
    </row>
    <row r="5719" spans="12:13" x14ac:dyDescent="0.35">
      <c r="L5719" s="91"/>
      <c r="M5719"/>
    </row>
    <row r="5720" spans="12:13" x14ac:dyDescent="0.35">
      <c r="L5720" s="91"/>
      <c r="M5720"/>
    </row>
    <row r="5721" spans="12:13" x14ac:dyDescent="0.35">
      <c r="L5721" s="91"/>
      <c r="M5721"/>
    </row>
    <row r="5722" spans="12:13" x14ac:dyDescent="0.35">
      <c r="L5722" s="91"/>
      <c r="M5722"/>
    </row>
    <row r="5723" spans="12:13" x14ac:dyDescent="0.35">
      <c r="L5723" s="91"/>
      <c r="M5723"/>
    </row>
    <row r="5724" spans="12:13" x14ac:dyDescent="0.35">
      <c r="L5724" s="91"/>
      <c r="M5724"/>
    </row>
    <row r="5725" spans="12:13" x14ac:dyDescent="0.35">
      <c r="L5725" s="91"/>
      <c r="M5725"/>
    </row>
    <row r="5726" spans="12:13" x14ac:dyDescent="0.35">
      <c r="L5726" s="91"/>
      <c r="M5726"/>
    </row>
    <row r="5727" spans="12:13" x14ac:dyDescent="0.35">
      <c r="L5727" s="91"/>
      <c r="M5727"/>
    </row>
    <row r="5728" spans="12:13" x14ac:dyDescent="0.35">
      <c r="L5728" s="91"/>
      <c r="M5728"/>
    </row>
    <row r="5729" spans="12:13" x14ac:dyDescent="0.35">
      <c r="L5729" s="91"/>
      <c r="M5729"/>
    </row>
    <row r="5730" spans="12:13" x14ac:dyDescent="0.35">
      <c r="L5730" s="91"/>
      <c r="M5730"/>
    </row>
    <row r="5731" spans="12:13" x14ac:dyDescent="0.35">
      <c r="L5731" s="91"/>
      <c r="M5731"/>
    </row>
    <row r="5732" spans="12:13" x14ac:dyDescent="0.35">
      <c r="L5732" s="91"/>
      <c r="M5732"/>
    </row>
    <row r="5733" spans="12:13" x14ac:dyDescent="0.35">
      <c r="L5733" s="91"/>
      <c r="M5733"/>
    </row>
    <row r="5734" spans="12:13" x14ac:dyDescent="0.35">
      <c r="L5734" s="91"/>
      <c r="M5734"/>
    </row>
    <row r="5735" spans="12:13" x14ac:dyDescent="0.35">
      <c r="L5735" s="91"/>
      <c r="M5735"/>
    </row>
    <row r="5736" spans="12:13" x14ac:dyDescent="0.35">
      <c r="L5736" s="91"/>
      <c r="M5736"/>
    </row>
    <row r="5737" spans="12:13" x14ac:dyDescent="0.35">
      <c r="L5737" s="91"/>
      <c r="M5737"/>
    </row>
    <row r="5738" spans="12:13" x14ac:dyDescent="0.35">
      <c r="L5738" s="91"/>
      <c r="M5738"/>
    </row>
    <row r="5739" spans="12:13" x14ac:dyDescent="0.35">
      <c r="L5739" s="91"/>
      <c r="M5739"/>
    </row>
    <row r="5740" spans="12:13" x14ac:dyDescent="0.35">
      <c r="L5740" s="91"/>
      <c r="M5740"/>
    </row>
    <row r="5741" spans="12:13" x14ac:dyDescent="0.35">
      <c r="L5741" s="91"/>
      <c r="M5741"/>
    </row>
    <row r="5742" spans="12:13" x14ac:dyDescent="0.35">
      <c r="L5742" s="91"/>
      <c r="M5742"/>
    </row>
    <row r="5743" spans="12:13" x14ac:dyDescent="0.35">
      <c r="L5743" s="91"/>
      <c r="M5743"/>
    </row>
    <row r="5744" spans="12:13" x14ac:dyDescent="0.35">
      <c r="L5744" s="91"/>
      <c r="M5744"/>
    </row>
    <row r="5745" spans="12:13" x14ac:dyDescent="0.35">
      <c r="L5745" s="91"/>
      <c r="M5745"/>
    </row>
    <row r="5746" spans="12:13" x14ac:dyDescent="0.35">
      <c r="L5746" s="91"/>
      <c r="M5746"/>
    </row>
    <row r="5747" spans="12:13" x14ac:dyDescent="0.35">
      <c r="L5747" s="91"/>
      <c r="M5747"/>
    </row>
    <row r="5748" spans="12:13" x14ac:dyDescent="0.35">
      <c r="L5748" s="91"/>
      <c r="M5748"/>
    </row>
    <row r="5749" spans="12:13" x14ac:dyDescent="0.35">
      <c r="L5749" s="91"/>
      <c r="M5749"/>
    </row>
    <row r="5750" spans="12:13" x14ac:dyDescent="0.35">
      <c r="L5750" s="91"/>
      <c r="M5750"/>
    </row>
    <row r="5751" spans="12:13" x14ac:dyDescent="0.35">
      <c r="L5751" s="91"/>
      <c r="M5751"/>
    </row>
    <row r="5752" spans="12:13" x14ac:dyDescent="0.35">
      <c r="L5752" s="91"/>
      <c r="M5752"/>
    </row>
    <row r="5753" spans="12:13" x14ac:dyDescent="0.35">
      <c r="L5753" s="91"/>
      <c r="M5753"/>
    </row>
    <row r="5754" spans="12:13" x14ac:dyDescent="0.35">
      <c r="L5754" s="91"/>
      <c r="M5754"/>
    </row>
    <row r="5755" spans="12:13" x14ac:dyDescent="0.35">
      <c r="L5755" s="91"/>
      <c r="M5755"/>
    </row>
    <row r="5756" spans="12:13" x14ac:dyDescent="0.35">
      <c r="L5756" s="91"/>
      <c r="M5756"/>
    </row>
    <row r="5757" spans="12:13" x14ac:dyDescent="0.35">
      <c r="L5757" s="91"/>
      <c r="M5757"/>
    </row>
    <row r="5758" spans="12:13" x14ac:dyDescent="0.35">
      <c r="L5758" s="91"/>
      <c r="M5758"/>
    </row>
    <row r="5759" spans="12:13" x14ac:dyDescent="0.35">
      <c r="L5759" s="91"/>
      <c r="M5759"/>
    </row>
    <row r="5760" spans="12:13" x14ac:dyDescent="0.35">
      <c r="L5760" s="91"/>
      <c r="M5760"/>
    </row>
    <row r="5761" spans="12:13" x14ac:dyDescent="0.35">
      <c r="L5761" s="91"/>
      <c r="M5761"/>
    </row>
    <row r="5762" spans="12:13" x14ac:dyDescent="0.35">
      <c r="L5762" s="91"/>
      <c r="M5762"/>
    </row>
    <row r="5763" spans="12:13" x14ac:dyDescent="0.35">
      <c r="L5763" s="91"/>
      <c r="M5763"/>
    </row>
    <row r="5764" spans="12:13" x14ac:dyDescent="0.35">
      <c r="L5764" s="91"/>
      <c r="M5764"/>
    </row>
    <row r="5765" spans="12:13" x14ac:dyDescent="0.35">
      <c r="L5765" s="91"/>
      <c r="M5765"/>
    </row>
    <row r="5766" spans="12:13" x14ac:dyDescent="0.35">
      <c r="L5766" s="91"/>
      <c r="M5766"/>
    </row>
    <row r="5767" spans="12:13" x14ac:dyDescent="0.35">
      <c r="L5767" s="91"/>
      <c r="M5767"/>
    </row>
    <row r="5768" spans="12:13" x14ac:dyDescent="0.35">
      <c r="L5768" s="91"/>
      <c r="M5768"/>
    </row>
    <row r="5769" spans="12:13" x14ac:dyDescent="0.35">
      <c r="L5769" s="91"/>
      <c r="M5769"/>
    </row>
    <row r="5770" spans="12:13" x14ac:dyDescent="0.35">
      <c r="L5770" s="91"/>
      <c r="M5770"/>
    </row>
    <row r="5771" spans="12:13" x14ac:dyDescent="0.35">
      <c r="L5771" s="91"/>
      <c r="M5771"/>
    </row>
    <row r="5772" spans="12:13" x14ac:dyDescent="0.35">
      <c r="L5772" s="91"/>
      <c r="M5772"/>
    </row>
    <row r="5773" spans="12:13" x14ac:dyDescent="0.35">
      <c r="L5773" s="91"/>
      <c r="M5773"/>
    </row>
    <row r="5774" spans="12:13" x14ac:dyDescent="0.35">
      <c r="L5774" s="91"/>
      <c r="M5774"/>
    </row>
    <row r="5775" spans="12:13" x14ac:dyDescent="0.35">
      <c r="L5775" s="91"/>
      <c r="M5775"/>
    </row>
    <row r="5776" spans="12:13" x14ac:dyDescent="0.35">
      <c r="L5776" s="91"/>
      <c r="M5776"/>
    </row>
    <row r="5777" spans="12:13" x14ac:dyDescent="0.35">
      <c r="L5777" s="91"/>
      <c r="M5777"/>
    </row>
    <row r="5778" spans="12:13" x14ac:dyDescent="0.35">
      <c r="L5778" s="91"/>
      <c r="M5778"/>
    </row>
    <row r="5779" spans="12:13" x14ac:dyDescent="0.35">
      <c r="L5779" s="91"/>
      <c r="M5779"/>
    </row>
    <row r="5780" spans="12:13" x14ac:dyDescent="0.35">
      <c r="L5780" s="91"/>
      <c r="M5780"/>
    </row>
    <row r="5781" spans="12:13" x14ac:dyDescent="0.35">
      <c r="L5781" s="91"/>
      <c r="M5781"/>
    </row>
    <row r="5782" spans="12:13" x14ac:dyDescent="0.35">
      <c r="L5782" s="91"/>
      <c r="M5782"/>
    </row>
    <row r="5783" spans="12:13" x14ac:dyDescent="0.35">
      <c r="L5783" s="91"/>
      <c r="M5783"/>
    </row>
    <row r="5784" spans="12:13" x14ac:dyDescent="0.35">
      <c r="L5784" s="91"/>
      <c r="M5784"/>
    </row>
    <row r="5785" spans="12:13" x14ac:dyDescent="0.35">
      <c r="L5785" s="91"/>
      <c r="M5785"/>
    </row>
    <row r="5786" spans="12:13" x14ac:dyDescent="0.35">
      <c r="L5786" s="91"/>
      <c r="M5786"/>
    </row>
    <row r="5787" spans="12:13" x14ac:dyDescent="0.35">
      <c r="L5787" s="91"/>
      <c r="M5787"/>
    </row>
    <row r="5788" spans="12:13" x14ac:dyDescent="0.35">
      <c r="L5788" s="91"/>
      <c r="M5788"/>
    </row>
    <row r="5789" spans="12:13" x14ac:dyDescent="0.35">
      <c r="L5789" s="91"/>
      <c r="M5789"/>
    </row>
    <row r="5790" spans="12:13" x14ac:dyDescent="0.35">
      <c r="L5790" s="91"/>
      <c r="M5790"/>
    </row>
    <row r="5791" spans="12:13" x14ac:dyDescent="0.35">
      <c r="L5791" s="91"/>
      <c r="M5791"/>
    </row>
    <row r="5792" spans="12:13" x14ac:dyDescent="0.35">
      <c r="L5792" s="91"/>
      <c r="M5792"/>
    </row>
    <row r="5793" spans="12:13" x14ac:dyDescent="0.35">
      <c r="L5793" s="91"/>
      <c r="M5793"/>
    </row>
    <row r="5794" spans="12:13" x14ac:dyDescent="0.35">
      <c r="L5794" s="91"/>
      <c r="M5794"/>
    </row>
    <row r="5795" spans="12:13" x14ac:dyDescent="0.35">
      <c r="L5795" s="91"/>
      <c r="M5795"/>
    </row>
    <row r="5796" spans="12:13" x14ac:dyDescent="0.35">
      <c r="L5796" s="91"/>
      <c r="M5796"/>
    </row>
    <row r="5797" spans="12:13" x14ac:dyDescent="0.35">
      <c r="L5797" s="91"/>
      <c r="M5797"/>
    </row>
    <row r="5798" spans="12:13" x14ac:dyDescent="0.35">
      <c r="L5798" s="91"/>
      <c r="M5798"/>
    </row>
    <row r="5799" spans="12:13" x14ac:dyDescent="0.35">
      <c r="L5799" s="91"/>
      <c r="M5799"/>
    </row>
    <row r="5800" spans="12:13" x14ac:dyDescent="0.35">
      <c r="L5800" s="91"/>
      <c r="M5800"/>
    </row>
    <row r="5801" spans="12:13" x14ac:dyDescent="0.35">
      <c r="L5801" s="91"/>
      <c r="M5801"/>
    </row>
    <row r="5802" spans="12:13" x14ac:dyDescent="0.35">
      <c r="L5802" s="91"/>
      <c r="M5802"/>
    </row>
    <row r="5803" spans="12:13" x14ac:dyDescent="0.35">
      <c r="L5803" s="91"/>
      <c r="M5803"/>
    </row>
    <row r="5804" spans="12:13" x14ac:dyDescent="0.35">
      <c r="L5804" s="91"/>
      <c r="M5804"/>
    </row>
    <row r="5805" spans="12:13" x14ac:dyDescent="0.35">
      <c r="L5805" s="91"/>
      <c r="M5805"/>
    </row>
    <row r="5806" spans="12:13" x14ac:dyDescent="0.35">
      <c r="L5806" s="91"/>
      <c r="M5806"/>
    </row>
    <row r="5807" spans="12:13" x14ac:dyDescent="0.35">
      <c r="L5807" s="91"/>
      <c r="M5807"/>
    </row>
    <row r="5808" spans="12:13" x14ac:dyDescent="0.35">
      <c r="L5808" s="91"/>
      <c r="M5808"/>
    </row>
    <row r="5809" spans="12:13" x14ac:dyDescent="0.35">
      <c r="L5809" s="91"/>
      <c r="M5809"/>
    </row>
    <row r="5810" spans="12:13" x14ac:dyDescent="0.35">
      <c r="L5810" s="91"/>
      <c r="M5810"/>
    </row>
    <row r="5811" spans="12:13" x14ac:dyDescent="0.35">
      <c r="L5811" s="91"/>
      <c r="M5811"/>
    </row>
    <row r="5812" spans="12:13" x14ac:dyDescent="0.35">
      <c r="L5812" s="91"/>
      <c r="M5812"/>
    </row>
    <row r="5813" spans="12:13" x14ac:dyDescent="0.35">
      <c r="L5813" s="91"/>
      <c r="M5813"/>
    </row>
    <row r="5814" spans="12:13" x14ac:dyDescent="0.35">
      <c r="L5814" s="91"/>
      <c r="M5814"/>
    </row>
    <row r="5815" spans="12:13" x14ac:dyDescent="0.35">
      <c r="L5815" s="91"/>
      <c r="M5815"/>
    </row>
    <row r="5816" spans="12:13" x14ac:dyDescent="0.35">
      <c r="L5816" s="91"/>
      <c r="M5816"/>
    </row>
    <row r="5817" spans="12:13" x14ac:dyDescent="0.35">
      <c r="L5817" s="91"/>
      <c r="M5817"/>
    </row>
    <row r="5818" spans="12:13" x14ac:dyDescent="0.35">
      <c r="L5818" s="91"/>
      <c r="M5818"/>
    </row>
    <row r="5819" spans="12:13" x14ac:dyDescent="0.35">
      <c r="L5819" s="91"/>
      <c r="M5819"/>
    </row>
    <row r="5820" spans="12:13" x14ac:dyDescent="0.35">
      <c r="L5820" s="91"/>
      <c r="M5820"/>
    </row>
    <row r="5821" spans="12:13" x14ac:dyDescent="0.35">
      <c r="L5821" s="91"/>
      <c r="M5821"/>
    </row>
    <row r="5822" spans="12:13" x14ac:dyDescent="0.35">
      <c r="L5822" s="91"/>
      <c r="M5822"/>
    </row>
    <row r="5823" spans="12:13" x14ac:dyDescent="0.35">
      <c r="L5823" s="91"/>
      <c r="M5823"/>
    </row>
    <row r="5824" spans="12:13" x14ac:dyDescent="0.35">
      <c r="L5824" s="91"/>
      <c r="M5824"/>
    </row>
    <row r="5825" spans="12:13" x14ac:dyDescent="0.35">
      <c r="L5825" s="91"/>
      <c r="M5825"/>
    </row>
    <row r="5826" spans="12:13" x14ac:dyDescent="0.35">
      <c r="L5826" s="91"/>
      <c r="M5826"/>
    </row>
    <row r="5827" spans="12:13" x14ac:dyDescent="0.35">
      <c r="L5827" s="91"/>
      <c r="M5827"/>
    </row>
    <row r="5828" spans="12:13" x14ac:dyDescent="0.35">
      <c r="L5828" s="91"/>
      <c r="M5828"/>
    </row>
    <row r="5829" spans="12:13" x14ac:dyDescent="0.35">
      <c r="L5829" s="91"/>
      <c r="M5829"/>
    </row>
    <row r="5830" spans="12:13" x14ac:dyDescent="0.35">
      <c r="L5830" s="91"/>
      <c r="M5830"/>
    </row>
    <row r="5831" spans="12:13" x14ac:dyDescent="0.35">
      <c r="L5831" s="91"/>
      <c r="M5831"/>
    </row>
    <row r="5832" spans="12:13" x14ac:dyDescent="0.35">
      <c r="L5832" s="91"/>
      <c r="M5832"/>
    </row>
    <row r="5833" spans="12:13" x14ac:dyDescent="0.35">
      <c r="L5833" s="91"/>
      <c r="M5833"/>
    </row>
    <row r="5834" spans="12:13" x14ac:dyDescent="0.35">
      <c r="L5834" s="91"/>
      <c r="M5834"/>
    </row>
    <row r="5835" spans="12:13" x14ac:dyDescent="0.35">
      <c r="L5835" s="91"/>
      <c r="M5835"/>
    </row>
    <row r="5836" spans="12:13" x14ac:dyDescent="0.35">
      <c r="L5836" s="91"/>
      <c r="M5836"/>
    </row>
    <row r="5837" spans="12:13" x14ac:dyDescent="0.35">
      <c r="L5837" s="91"/>
      <c r="M5837"/>
    </row>
    <row r="5838" spans="12:13" x14ac:dyDescent="0.35">
      <c r="L5838" s="91"/>
      <c r="M5838"/>
    </row>
    <row r="5839" spans="12:13" x14ac:dyDescent="0.35">
      <c r="L5839" s="91"/>
      <c r="M5839"/>
    </row>
    <row r="5840" spans="12:13" x14ac:dyDescent="0.35">
      <c r="L5840" s="91"/>
      <c r="M5840"/>
    </row>
    <row r="5841" spans="12:13" x14ac:dyDescent="0.35">
      <c r="L5841" s="91"/>
      <c r="M5841"/>
    </row>
    <row r="5842" spans="12:13" x14ac:dyDescent="0.35">
      <c r="L5842" s="91"/>
      <c r="M5842"/>
    </row>
    <row r="5843" spans="12:13" x14ac:dyDescent="0.35">
      <c r="L5843" s="91"/>
      <c r="M5843"/>
    </row>
    <row r="5844" spans="12:13" x14ac:dyDescent="0.35">
      <c r="L5844" s="91"/>
      <c r="M5844"/>
    </row>
    <row r="5845" spans="12:13" x14ac:dyDescent="0.35">
      <c r="L5845" s="91"/>
      <c r="M5845"/>
    </row>
    <row r="5846" spans="12:13" x14ac:dyDescent="0.35">
      <c r="L5846" s="91"/>
      <c r="M5846"/>
    </row>
    <row r="5847" spans="12:13" x14ac:dyDescent="0.35">
      <c r="L5847" s="91"/>
      <c r="M5847"/>
    </row>
    <row r="5848" spans="12:13" x14ac:dyDescent="0.35">
      <c r="L5848" s="91"/>
      <c r="M5848"/>
    </row>
    <row r="5849" spans="12:13" x14ac:dyDescent="0.35">
      <c r="L5849" s="91"/>
      <c r="M5849"/>
    </row>
    <row r="5850" spans="12:13" x14ac:dyDescent="0.35">
      <c r="L5850" s="91"/>
      <c r="M5850"/>
    </row>
    <row r="5851" spans="12:13" x14ac:dyDescent="0.35">
      <c r="L5851" s="91"/>
      <c r="M5851"/>
    </row>
    <row r="5852" spans="12:13" x14ac:dyDescent="0.35">
      <c r="L5852" s="91"/>
      <c r="M5852"/>
    </row>
    <row r="5853" spans="12:13" x14ac:dyDescent="0.35">
      <c r="L5853" s="91"/>
      <c r="M5853"/>
    </row>
    <row r="5854" spans="12:13" x14ac:dyDescent="0.35">
      <c r="L5854" s="91"/>
      <c r="M5854"/>
    </row>
    <row r="5855" spans="12:13" x14ac:dyDescent="0.35">
      <c r="L5855" s="91"/>
      <c r="M5855"/>
    </row>
    <row r="5856" spans="12:13" x14ac:dyDescent="0.35">
      <c r="L5856" s="91"/>
      <c r="M5856"/>
    </row>
    <row r="5857" spans="12:13" x14ac:dyDescent="0.35">
      <c r="L5857" s="91"/>
      <c r="M5857"/>
    </row>
    <row r="5858" spans="12:13" x14ac:dyDescent="0.35">
      <c r="L5858" s="91"/>
      <c r="M5858"/>
    </row>
    <row r="5859" spans="12:13" x14ac:dyDescent="0.35">
      <c r="L5859" s="91"/>
      <c r="M5859"/>
    </row>
    <row r="5860" spans="12:13" x14ac:dyDescent="0.35">
      <c r="L5860" s="91"/>
      <c r="M5860"/>
    </row>
    <row r="5861" spans="12:13" x14ac:dyDescent="0.35">
      <c r="L5861" s="91"/>
      <c r="M5861"/>
    </row>
    <row r="5862" spans="12:13" x14ac:dyDescent="0.35">
      <c r="L5862" s="91"/>
      <c r="M5862"/>
    </row>
    <row r="5863" spans="12:13" x14ac:dyDescent="0.35">
      <c r="L5863" s="91"/>
      <c r="M5863"/>
    </row>
    <row r="5864" spans="12:13" x14ac:dyDescent="0.35">
      <c r="L5864" s="91"/>
      <c r="M5864"/>
    </row>
    <row r="5865" spans="12:13" x14ac:dyDescent="0.35">
      <c r="L5865" s="91"/>
      <c r="M5865"/>
    </row>
    <row r="5866" spans="12:13" x14ac:dyDescent="0.35">
      <c r="L5866" s="91"/>
      <c r="M5866"/>
    </row>
    <row r="5867" spans="12:13" x14ac:dyDescent="0.35">
      <c r="L5867" s="91"/>
      <c r="M5867"/>
    </row>
    <row r="5868" spans="12:13" x14ac:dyDescent="0.35">
      <c r="L5868" s="91"/>
      <c r="M5868"/>
    </row>
    <row r="5869" spans="12:13" x14ac:dyDescent="0.35">
      <c r="L5869" s="91"/>
      <c r="M5869"/>
    </row>
    <row r="5870" spans="12:13" x14ac:dyDescent="0.35">
      <c r="L5870" s="91"/>
      <c r="M5870"/>
    </row>
    <row r="5871" spans="12:13" x14ac:dyDescent="0.35">
      <c r="L5871" s="91"/>
      <c r="M5871"/>
    </row>
    <row r="5872" spans="12:13" x14ac:dyDescent="0.35">
      <c r="L5872" s="91"/>
      <c r="M5872"/>
    </row>
    <row r="5873" spans="12:13" x14ac:dyDescent="0.35">
      <c r="L5873" s="91"/>
      <c r="M5873"/>
    </row>
    <row r="5874" spans="12:13" x14ac:dyDescent="0.35">
      <c r="L5874" s="91"/>
      <c r="M5874"/>
    </row>
    <row r="5875" spans="12:13" x14ac:dyDescent="0.35">
      <c r="L5875" s="91"/>
      <c r="M5875"/>
    </row>
    <row r="5876" spans="12:13" x14ac:dyDescent="0.35">
      <c r="L5876" s="91"/>
      <c r="M5876"/>
    </row>
    <row r="5877" spans="12:13" x14ac:dyDescent="0.35">
      <c r="L5877" s="91"/>
      <c r="M5877"/>
    </row>
    <row r="5878" spans="12:13" x14ac:dyDescent="0.35">
      <c r="L5878" s="91"/>
      <c r="M5878"/>
    </row>
    <row r="5879" spans="12:13" x14ac:dyDescent="0.35">
      <c r="L5879" s="91"/>
      <c r="M5879"/>
    </row>
    <row r="5880" spans="12:13" x14ac:dyDescent="0.35">
      <c r="L5880" s="91"/>
      <c r="M5880"/>
    </row>
    <row r="5881" spans="12:13" x14ac:dyDescent="0.35">
      <c r="L5881" s="91"/>
      <c r="M5881"/>
    </row>
    <row r="5882" spans="12:13" x14ac:dyDescent="0.35">
      <c r="L5882" s="91"/>
      <c r="M5882"/>
    </row>
    <row r="5883" spans="12:13" x14ac:dyDescent="0.35">
      <c r="L5883" s="91"/>
      <c r="M5883"/>
    </row>
    <row r="5884" spans="12:13" x14ac:dyDescent="0.35">
      <c r="L5884" s="91"/>
      <c r="M5884"/>
    </row>
    <row r="5885" spans="12:13" x14ac:dyDescent="0.35">
      <c r="L5885" s="91"/>
      <c r="M5885"/>
    </row>
    <row r="5886" spans="12:13" x14ac:dyDescent="0.35">
      <c r="L5886" s="91"/>
      <c r="M5886"/>
    </row>
    <row r="5887" spans="12:13" x14ac:dyDescent="0.35">
      <c r="L5887" s="91"/>
      <c r="M5887"/>
    </row>
    <row r="5888" spans="12:13" x14ac:dyDescent="0.35">
      <c r="L5888" s="91"/>
      <c r="M5888"/>
    </row>
    <row r="5889" spans="12:13" x14ac:dyDescent="0.35">
      <c r="L5889" s="91"/>
      <c r="M5889"/>
    </row>
    <row r="5890" spans="12:13" x14ac:dyDescent="0.35">
      <c r="L5890" s="91"/>
      <c r="M5890"/>
    </row>
    <row r="5891" spans="12:13" x14ac:dyDescent="0.35">
      <c r="L5891" s="91"/>
      <c r="M5891"/>
    </row>
    <row r="5892" spans="12:13" x14ac:dyDescent="0.35">
      <c r="L5892" s="91"/>
      <c r="M5892"/>
    </row>
    <row r="5893" spans="12:13" x14ac:dyDescent="0.35">
      <c r="L5893" s="91"/>
      <c r="M5893"/>
    </row>
    <row r="5894" spans="12:13" x14ac:dyDescent="0.35">
      <c r="L5894" s="91"/>
      <c r="M5894"/>
    </row>
    <row r="5895" spans="12:13" x14ac:dyDescent="0.35">
      <c r="L5895" s="91"/>
      <c r="M5895"/>
    </row>
    <row r="5896" spans="12:13" x14ac:dyDescent="0.35">
      <c r="L5896" s="91"/>
      <c r="M5896"/>
    </row>
    <row r="5897" spans="12:13" x14ac:dyDescent="0.35">
      <c r="L5897" s="91"/>
      <c r="M5897"/>
    </row>
    <row r="5898" spans="12:13" x14ac:dyDescent="0.35">
      <c r="L5898" s="91"/>
      <c r="M5898"/>
    </row>
    <row r="5899" spans="12:13" x14ac:dyDescent="0.35">
      <c r="L5899" s="91"/>
      <c r="M5899"/>
    </row>
    <row r="5900" spans="12:13" x14ac:dyDescent="0.35">
      <c r="L5900" s="91"/>
      <c r="M5900"/>
    </row>
    <row r="5901" spans="12:13" x14ac:dyDescent="0.35">
      <c r="L5901" s="91"/>
      <c r="M5901"/>
    </row>
    <row r="5902" spans="12:13" x14ac:dyDescent="0.35">
      <c r="L5902" s="91"/>
      <c r="M5902"/>
    </row>
    <row r="5903" spans="12:13" x14ac:dyDescent="0.35">
      <c r="L5903" s="91"/>
      <c r="M5903"/>
    </row>
    <row r="5904" spans="12:13" x14ac:dyDescent="0.35">
      <c r="L5904" s="91"/>
      <c r="M5904"/>
    </row>
    <row r="5905" spans="12:13" x14ac:dyDescent="0.35">
      <c r="L5905" s="91"/>
      <c r="M5905"/>
    </row>
    <row r="5906" spans="12:13" x14ac:dyDescent="0.35">
      <c r="L5906" s="91"/>
      <c r="M5906"/>
    </row>
    <row r="5907" spans="12:13" x14ac:dyDescent="0.35">
      <c r="L5907" s="91"/>
      <c r="M5907"/>
    </row>
    <row r="5908" spans="12:13" x14ac:dyDescent="0.35">
      <c r="L5908" s="91"/>
      <c r="M5908"/>
    </row>
    <row r="5909" spans="12:13" x14ac:dyDescent="0.35">
      <c r="L5909" s="91"/>
      <c r="M5909"/>
    </row>
    <row r="5910" spans="12:13" x14ac:dyDescent="0.35">
      <c r="L5910" s="91"/>
      <c r="M5910"/>
    </row>
    <row r="5911" spans="12:13" x14ac:dyDescent="0.35">
      <c r="L5911" s="91"/>
      <c r="M5911"/>
    </row>
    <row r="5912" spans="12:13" x14ac:dyDescent="0.35">
      <c r="L5912" s="91"/>
      <c r="M5912"/>
    </row>
    <row r="5913" spans="12:13" x14ac:dyDescent="0.35">
      <c r="L5913" s="91"/>
      <c r="M5913"/>
    </row>
    <row r="5914" spans="12:13" x14ac:dyDescent="0.35">
      <c r="L5914" s="91"/>
      <c r="M5914"/>
    </row>
    <row r="5915" spans="12:13" x14ac:dyDescent="0.35">
      <c r="L5915" s="91"/>
      <c r="M5915"/>
    </row>
    <row r="5916" spans="12:13" x14ac:dyDescent="0.35">
      <c r="L5916" s="91"/>
      <c r="M5916"/>
    </row>
    <row r="5917" spans="12:13" x14ac:dyDescent="0.35">
      <c r="L5917" s="91"/>
      <c r="M5917"/>
    </row>
    <row r="5918" spans="12:13" x14ac:dyDescent="0.35">
      <c r="L5918" s="91"/>
      <c r="M5918"/>
    </row>
    <row r="5919" spans="12:13" x14ac:dyDescent="0.35">
      <c r="L5919" s="91"/>
      <c r="M5919"/>
    </row>
    <row r="5920" spans="12:13" x14ac:dyDescent="0.35">
      <c r="L5920" s="91"/>
      <c r="M5920"/>
    </row>
    <row r="5921" spans="12:13" x14ac:dyDescent="0.35">
      <c r="L5921" s="91"/>
      <c r="M5921"/>
    </row>
    <row r="5922" spans="12:13" x14ac:dyDescent="0.35">
      <c r="L5922" s="91"/>
      <c r="M5922"/>
    </row>
    <row r="5923" spans="12:13" x14ac:dyDescent="0.35">
      <c r="L5923" s="91"/>
      <c r="M5923"/>
    </row>
    <row r="5924" spans="12:13" x14ac:dyDescent="0.35">
      <c r="L5924" s="91"/>
      <c r="M5924"/>
    </row>
    <row r="5925" spans="12:13" x14ac:dyDescent="0.35">
      <c r="L5925" s="91"/>
      <c r="M5925"/>
    </row>
    <row r="5926" spans="12:13" x14ac:dyDescent="0.35">
      <c r="L5926" s="91"/>
      <c r="M5926"/>
    </row>
    <row r="5927" spans="12:13" x14ac:dyDescent="0.35">
      <c r="L5927" s="91"/>
      <c r="M5927"/>
    </row>
    <row r="5928" spans="12:13" x14ac:dyDescent="0.35">
      <c r="L5928" s="91"/>
      <c r="M5928"/>
    </row>
    <row r="5929" spans="12:13" x14ac:dyDescent="0.35">
      <c r="L5929" s="91"/>
      <c r="M5929"/>
    </row>
    <row r="5930" spans="12:13" x14ac:dyDescent="0.35">
      <c r="L5930" s="91"/>
      <c r="M5930"/>
    </row>
    <row r="5931" spans="12:13" x14ac:dyDescent="0.35">
      <c r="L5931" s="91"/>
      <c r="M5931"/>
    </row>
    <row r="5932" spans="12:13" x14ac:dyDescent="0.35">
      <c r="L5932" s="91"/>
      <c r="M5932"/>
    </row>
    <row r="5933" spans="12:13" x14ac:dyDescent="0.35">
      <c r="L5933" s="91"/>
      <c r="M5933"/>
    </row>
    <row r="5934" spans="12:13" x14ac:dyDescent="0.35">
      <c r="L5934" s="91"/>
      <c r="M5934"/>
    </row>
    <row r="5935" spans="12:13" x14ac:dyDescent="0.35">
      <c r="L5935" s="91"/>
      <c r="M5935"/>
    </row>
    <row r="5936" spans="12:13" x14ac:dyDescent="0.35">
      <c r="L5936" s="91"/>
      <c r="M5936"/>
    </row>
    <row r="5937" spans="12:13" x14ac:dyDescent="0.35">
      <c r="L5937" s="91"/>
      <c r="M5937"/>
    </row>
    <row r="5938" spans="12:13" x14ac:dyDescent="0.35">
      <c r="L5938" s="91"/>
      <c r="M5938"/>
    </row>
    <row r="5939" spans="12:13" x14ac:dyDescent="0.35">
      <c r="L5939" s="91"/>
      <c r="M5939"/>
    </row>
    <row r="5940" spans="12:13" x14ac:dyDescent="0.35">
      <c r="L5940" s="91"/>
      <c r="M5940"/>
    </row>
    <row r="5941" spans="12:13" x14ac:dyDescent="0.35">
      <c r="L5941" s="91"/>
      <c r="M5941"/>
    </row>
    <row r="5942" spans="12:13" x14ac:dyDescent="0.35">
      <c r="L5942" s="91"/>
      <c r="M5942"/>
    </row>
    <row r="5943" spans="12:13" x14ac:dyDescent="0.35">
      <c r="L5943" s="91"/>
      <c r="M5943"/>
    </row>
    <row r="5944" spans="12:13" x14ac:dyDescent="0.35">
      <c r="L5944" s="91"/>
      <c r="M5944"/>
    </row>
    <row r="5945" spans="12:13" x14ac:dyDescent="0.35">
      <c r="L5945" s="91"/>
      <c r="M5945"/>
    </row>
    <row r="5946" spans="12:13" x14ac:dyDescent="0.35">
      <c r="L5946" s="91"/>
      <c r="M5946"/>
    </row>
    <row r="5947" spans="12:13" x14ac:dyDescent="0.35">
      <c r="L5947" s="91"/>
      <c r="M5947"/>
    </row>
    <row r="5948" spans="12:13" x14ac:dyDescent="0.35">
      <c r="L5948" s="91"/>
      <c r="M5948"/>
    </row>
    <row r="5949" spans="12:13" x14ac:dyDescent="0.35">
      <c r="L5949" s="91"/>
      <c r="M5949"/>
    </row>
    <row r="5950" spans="12:13" x14ac:dyDescent="0.35">
      <c r="L5950" s="91"/>
      <c r="M5950"/>
    </row>
    <row r="5951" spans="12:13" x14ac:dyDescent="0.35">
      <c r="L5951" s="91"/>
      <c r="M5951"/>
    </row>
    <row r="5952" spans="12:13" x14ac:dyDescent="0.35">
      <c r="L5952" s="91"/>
      <c r="M5952"/>
    </row>
    <row r="5953" spans="12:13" x14ac:dyDescent="0.35">
      <c r="L5953" s="91"/>
      <c r="M5953"/>
    </row>
    <row r="5954" spans="12:13" x14ac:dyDescent="0.35">
      <c r="L5954" s="91"/>
      <c r="M5954"/>
    </row>
    <row r="5955" spans="12:13" x14ac:dyDescent="0.35">
      <c r="L5955" s="91"/>
      <c r="M5955"/>
    </row>
    <row r="5956" spans="12:13" x14ac:dyDescent="0.35">
      <c r="L5956" s="91"/>
      <c r="M5956"/>
    </row>
    <row r="5957" spans="12:13" x14ac:dyDescent="0.35">
      <c r="L5957" s="91"/>
      <c r="M5957"/>
    </row>
    <row r="5958" spans="12:13" x14ac:dyDescent="0.35">
      <c r="L5958" s="91"/>
      <c r="M5958"/>
    </row>
    <row r="5959" spans="12:13" x14ac:dyDescent="0.35">
      <c r="L5959" s="91"/>
      <c r="M5959"/>
    </row>
    <row r="5960" spans="12:13" x14ac:dyDescent="0.35">
      <c r="L5960" s="91"/>
      <c r="M5960"/>
    </row>
    <row r="5961" spans="12:13" x14ac:dyDescent="0.35">
      <c r="L5961" s="91"/>
      <c r="M5961"/>
    </row>
    <row r="5962" spans="12:13" x14ac:dyDescent="0.35">
      <c r="L5962" s="91"/>
      <c r="M5962"/>
    </row>
    <row r="5963" spans="12:13" x14ac:dyDescent="0.35">
      <c r="L5963" s="91"/>
      <c r="M5963"/>
    </row>
    <row r="5964" spans="12:13" x14ac:dyDescent="0.35">
      <c r="L5964" s="91"/>
      <c r="M5964"/>
    </row>
    <row r="5965" spans="12:13" x14ac:dyDescent="0.35">
      <c r="L5965" s="91"/>
      <c r="M5965"/>
    </row>
    <row r="5966" spans="12:13" x14ac:dyDescent="0.35">
      <c r="L5966" s="91"/>
      <c r="M5966"/>
    </row>
    <row r="5967" spans="12:13" x14ac:dyDescent="0.35">
      <c r="L5967" s="91"/>
      <c r="M5967"/>
    </row>
    <row r="5968" spans="12:13" x14ac:dyDescent="0.35">
      <c r="L5968" s="91"/>
      <c r="M5968"/>
    </row>
    <row r="5969" spans="12:13" x14ac:dyDescent="0.35">
      <c r="L5969" s="91"/>
      <c r="M5969"/>
    </row>
    <row r="5970" spans="12:13" x14ac:dyDescent="0.35">
      <c r="L5970" s="91"/>
      <c r="M5970"/>
    </row>
    <row r="5971" spans="12:13" x14ac:dyDescent="0.35">
      <c r="L5971" s="91"/>
      <c r="M5971"/>
    </row>
    <row r="5972" spans="12:13" x14ac:dyDescent="0.35">
      <c r="L5972" s="91"/>
      <c r="M5972"/>
    </row>
    <row r="5973" spans="12:13" x14ac:dyDescent="0.35">
      <c r="L5973" s="91"/>
      <c r="M5973"/>
    </row>
    <row r="5974" spans="12:13" x14ac:dyDescent="0.35">
      <c r="L5974" s="91"/>
      <c r="M5974"/>
    </row>
    <row r="5975" spans="12:13" x14ac:dyDescent="0.35">
      <c r="L5975" s="91"/>
      <c r="M5975"/>
    </row>
    <row r="5976" spans="12:13" x14ac:dyDescent="0.35">
      <c r="L5976" s="91"/>
      <c r="M5976"/>
    </row>
    <row r="5977" spans="12:13" x14ac:dyDescent="0.35">
      <c r="L5977" s="91"/>
      <c r="M5977"/>
    </row>
    <row r="5978" spans="12:13" x14ac:dyDescent="0.35">
      <c r="L5978" s="91"/>
      <c r="M5978"/>
    </row>
    <row r="5979" spans="12:13" x14ac:dyDescent="0.35">
      <c r="L5979" s="91"/>
      <c r="M5979"/>
    </row>
    <row r="5980" spans="12:13" x14ac:dyDescent="0.35">
      <c r="L5980" s="91"/>
      <c r="M5980"/>
    </row>
    <row r="5981" spans="12:13" x14ac:dyDescent="0.35">
      <c r="L5981" s="91"/>
      <c r="M5981"/>
    </row>
    <row r="5982" spans="12:13" x14ac:dyDescent="0.35">
      <c r="L5982" s="91"/>
      <c r="M5982"/>
    </row>
    <row r="5983" spans="12:13" x14ac:dyDescent="0.35">
      <c r="L5983" s="91"/>
      <c r="M5983"/>
    </row>
    <row r="5984" spans="12:13" x14ac:dyDescent="0.35">
      <c r="L5984" s="91"/>
      <c r="M5984"/>
    </row>
    <row r="5985" spans="12:13" x14ac:dyDescent="0.35">
      <c r="L5985" s="91"/>
      <c r="M5985"/>
    </row>
    <row r="5986" spans="12:13" x14ac:dyDescent="0.35">
      <c r="L5986" s="91"/>
      <c r="M5986"/>
    </row>
    <row r="5987" spans="12:13" x14ac:dyDescent="0.35">
      <c r="L5987" s="91"/>
      <c r="M5987"/>
    </row>
    <row r="5988" spans="12:13" x14ac:dyDescent="0.35">
      <c r="L5988" s="91"/>
      <c r="M5988"/>
    </row>
    <row r="5989" spans="12:13" x14ac:dyDescent="0.35">
      <c r="L5989" s="91"/>
      <c r="M5989"/>
    </row>
    <row r="5990" spans="12:13" x14ac:dyDescent="0.35">
      <c r="L5990" s="91"/>
      <c r="M5990"/>
    </row>
    <row r="5991" spans="12:13" x14ac:dyDescent="0.35">
      <c r="L5991" s="91"/>
      <c r="M5991"/>
    </row>
    <row r="5992" spans="12:13" x14ac:dyDescent="0.35">
      <c r="L5992" s="91"/>
      <c r="M5992"/>
    </row>
    <row r="5993" spans="12:13" x14ac:dyDescent="0.35">
      <c r="L5993" s="91"/>
      <c r="M5993"/>
    </row>
    <row r="5994" spans="12:13" x14ac:dyDescent="0.35">
      <c r="L5994" s="91"/>
      <c r="M5994"/>
    </row>
    <row r="5995" spans="12:13" x14ac:dyDescent="0.35">
      <c r="L5995" s="91"/>
      <c r="M5995"/>
    </row>
    <row r="5996" spans="12:13" x14ac:dyDescent="0.35">
      <c r="L5996" s="91"/>
      <c r="M5996"/>
    </row>
    <row r="5997" spans="12:13" x14ac:dyDescent="0.35">
      <c r="L5997" s="91"/>
      <c r="M5997"/>
    </row>
    <row r="5998" spans="12:13" x14ac:dyDescent="0.35">
      <c r="L5998" s="91"/>
      <c r="M5998"/>
    </row>
    <row r="5999" spans="12:13" x14ac:dyDescent="0.35">
      <c r="L5999" s="91"/>
      <c r="M5999"/>
    </row>
    <row r="6000" spans="12:13" x14ac:dyDescent="0.35">
      <c r="L6000" s="91"/>
      <c r="M6000"/>
    </row>
    <row r="6001" spans="12:13" x14ac:dyDescent="0.35">
      <c r="L6001" s="91"/>
      <c r="M6001"/>
    </row>
    <row r="6002" spans="12:13" x14ac:dyDescent="0.35">
      <c r="L6002" s="91"/>
      <c r="M6002"/>
    </row>
    <row r="6003" spans="12:13" x14ac:dyDescent="0.35">
      <c r="L6003" s="91"/>
      <c r="M6003"/>
    </row>
    <row r="6004" spans="12:13" x14ac:dyDescent="0.35">
      <c r="L6004" s="91"/>
      <c r="M6004"/>
    </row>
    <row r="6005" spans="12:13" x14ac:dyDescent="0.35">
      <c r="L6005" s="91"/>
      <c r="M6005"/>
    </row>
    <row r="6006" spans="12:13" x14ac:dyDescent="0.35">
      <c r="L6006" s="91"/>
      <c r="M6006"/>
    </row>
    <row r="6007" spans="12:13" x14ac:dyDescent="0.35">
      <c r="L6007" s="91"/>
      <c r="M6007"/>
    </row>
    <row r="6008" spans="12:13" x14ac:dyDescent="0.35">
      <c r="L6008" s="91"/>
      <c r="M6008"/>
    </row>
    <row r="6009" spans="12:13" x14ac:dyDescent="0.35">
      <c r="L6009" s="91"/>
      <c r="M6009"/>
    </row>
    <row r="6010" spans="12:13" x14ac:dyDescent="0.35">
      <c r="L6010" s="91"/>
      <c r="M6010"/>
    </row>
    <row r="6011" spans="12:13" x14ac:dyDescent="0.35">
      <c r="L6011" s="91"/>
      <c r="M6011"/>
    </row>
    <row r="6012" spans="12:13" x14ac:dyDescent="0.35">
      <c r="L6012" s="91"/>
      <c r="M6012"/>
    </row>
    <row r="6013" spans="12:13" x14ac:dyDescent="0.35">
      <c r="L6013" s="91"/>
      <c r="M6013"/>
    </row>
    <row r="6014" spans="12:13" x14ac:dyDescent="0.35">
      <c r="L6014" s="91"/>
      <c r="M6014"/>
    </row>
    <row r="6015" spans="12:13" x14ac:dyDescent="0.35">
      <c r="L6015" s="91"/>
      <c r="M6015"/>
    </row>
    <row r="6016" spans="12:13" x14ac:dyDescent="0.35">
      <c r="L6016" s="91"/>
      <c r="M6016"/>
    </row>
    <row r="6017" spans="12:13" x14ac:dyDescent="0.35">
      <c r="L6017" s="91"/>
      <c r="M6017"/>
    </row>
    <row r="6018" spans="12:13" x14ac:dyDescent="0.35">
      <c r="L6018" s="91"/>
      <c r="M6018"/>
    </row>
    <row r="6019" spans="12:13" x14ac:dyDescent="0.35">
      <c r="L6019" s="91"/>
      <c r="M6019"/>
    </row>
    <row r="6020" spans="12:13" x14ac:dyDescent="0.35">
      <c r="L6020" s="91"/>
      <c r="M6020"/>
    </row>
    <row r="6021" spans="12:13" x14ac:dyDescent="0.35">
      <c r="L6021" s="91"/>
      <c r="M6021"/>
    </row>
    <row r="6022" spans="12:13" x14ac:dyDescent="0.35">
      <c r="L6022" s="91"/>
      <c r="M6022"/>
    </row>
    <row r="6023" spans="12:13" x14ac:dyDescent="0.35">
      <c r="L6023" s="91"/>
      <c r="M6023"/>
    </row>
    <row r="6024" spans="12:13" x14ac:dyDescent="0.35">
      <c r="L6024" s="91"/>
      <c r="M6024"/>
    </row>
    <row r="6025" spans="12:13" x14ac:dyDescent="0.35">
      <c r="L6025" s="91"/>
      <c r="M6025"/>
    </row>
    <row r="6026" spans="12:13" x14ac:dyDescent="0.35">
      <c r="L6026" s="91"/>
      <c r="M6026"/>
    </row>
    <row r="6027" spans="12:13" x14ac:dyDescent="0.35">
      <c r="L6027" s="91"/>
      <c r="M6027"/>
    </row>
    <row r="6028" spans="12:13" x14ac:dyDescent="0.35">
      <c r="L6028" s="91"/>
      <c r="M6028"/>
    </row>
    <row r="6029" spans="12:13" x14ac:dyDescent="0.35">
      <c r="L6029" s="91"/>
      <c r="M6029"/>
    </row>
    <row r="6030" spans="12:13" x14ac:dyDescent="0.35">
      <c r="L6030" s="91"/>
      <c r="M6030"/>
    </row>
    <row r="6031" spans="12:13" x14ac:dyDescent="0.35">
      <c r="L6031" s="91"/>
      <c r="M6031"/>
    </row>
    <row r="6032" spans="12:13" x14ac:dyDescent="0.35">
      <c r="L6032" s="91"/>
      <c r="M6032"/>
    </row>
    <row r="6033" spans="12:13" x14ac:dyDescent="0.35">
      <c r="L6033" s="91"/>
      <c r="M6033"/>
    </row>
    <row r="6034" spans="12:13" x14ac:dyDescent="0.35">
      <c r="L6034" s="91"/>
      <c r="M6034"/>
    </row>
    <row r="6035" spans="12:13" x14ac:dyDescent="0.35">
      <c r="L6035" s="91"/>
      <c r="M6035"/>
    </row>
    <row r="6036" spans="12:13" x14ac:dyDescent="0.35">
      <c r="L6036" s="91"/>
      <c r="M6036"/>
    </row>
    <row r="6037" spans="12:13" x14ac:dyDescent="0.35">
      <c r="L6037" s="91"/>
      <c r="M6037"/>
    </row>
    <row r="6038" spans="12:13" x14ac:dyDescent="0.35">
      <c r="L6038" s="91"/>
      <c r="M6038"/>
    </row>
    <row r="6039" spans="12:13" x14ac:dyDescent="0.35">
      <c r="L6039" s="91"/>
      <c r="M6039"/>
    </row>
    <row r="6040" spans="12:13" x14ac:dyDescent="0.35">
      <c r="L6040" s="91"/>
      <c r="M6040"/>
    </row>
    <row r="6041" spans="12:13" x14ac:dyDescent="0.35">
      <c r="L6041" s="91"/>
      <c r="M6041"/>
    </row>
    <row r="6042" spans="12:13" x14ac:dyDescent="0.35">
      <c r="L6042" s="91"/>
      <c r="M6042"/>
    </row>
    <row r="6043" spans="12:13" x14ac:dyDescent="0.35">
      <c r="L6043" s="91"/>
      <c r="M6043"/>
    </row>
    <row r="6044" spans="12:13" x14ac:dyDescent="0.35">
      <c r="L6044" s="91"/>
      <c r="M6044"/>
    </row>
    <row r="6045" spans="12:13" x14ac:dyDescent="0.35">
      <c r="L6045" s="91"/>
      <c r="M6045"/>
    </row>
    <row r="6046" spans="12:13" x14ac:dyDescent="0.35">
      <c r="L6046" s="91"/>
      <c r="M6046"/>
    </row>
    <row r="6047" spans="12:13" x14ac:dyDescent="0.35">
      <c r="L6047" s="91"/>
      <c r="M6047"/>
    </row>
    <row r="6048" spans="12:13" x14ac:dyDescent="0.35">
      <c r="L6048" s="91"/>
      <c r="M6048"/>
    </row>
    <row r="6049" spans="12:13" x14ac:dyDescent="0.35">
      <c r="L6049" s="91"/>
      <c r="M6049"/>
    </row>
    <row r="6050" spans="12:13" x14ac:dyDescent="0.35">
      <c r="L6050" s="91"/>
      <c r="M6050"/>
    </row>
    <row r="6051" spans="12:13" x14ac:dyDescent="0.35">
      <c r="L6051" s="91"/>
      <c r="M6051"/>
    </row>
    <row r="6052" spans="12:13" x14ac:dyDescent="0.35">
      <c r="L6052" s="91"/>
      <c r="M6052"/>
    </row>
    <row r="6053" spans="12:13" x14ac:dyDescent="0.35">
      <c r="L6053" s="91"/>
      <c r="M6053"/>
    </row>
    <row r="6054" spans="12:13" x14ac:dyDescent="0.35">
      <c r="L6054" s="91"/>
      <c r="M6054"/>
    </row>
    <row r="6055" spans="12:13" x14ac:dyDescent="0.35">
      <c r="L6055" s="91"/>
      <c r="M6055"/>
    </row>
    <row r="6056" spans="12:13" x14ac:dyDescent="0.35">
      <c r="L6056" s="91"/>
      <c r="M6056"/>
    </row>
    <row r="6057" spans="12:13" x14ac:dyDescent="0.35">
      <c r="L6057" s="91"/>
      <c r="M6057"/>
    </row>
    <row r="6058" spans="12:13" x14ac:dyDescent="0.35">
      <c r="L6058" s="91"/>
      <c r="M6058"/>
    </row>
    <row r="6059" spans="12:13" x14ac:dyDescent="0.35">
      <c r="L6059" s="91"/>
      <c r="M6059"/>
    </row>
    <row r="6060" spans="12:13" x14ac:dyDescent="0.35">
      <c r="L6060" s="91"/>
      <c r="M6060"/>
    </row>
    <row r="6061" spans="12:13" x14ac:dyDescent="0.35">
      <c r="L6061" s="91"/>
      <c r="M6061"/>
    </row>
    <row r="6062" spans="12:13" x14ac:dyDescent="0.35">
      <c r="L6062" s="91"/>
      <c r="M6062"/>
    </row>
    <row r="6063" spans="12:13" x14ac:dyDescent="0.35">
      <c r="L6063" s="91"/>
      <c r="M6063"/>
    </row>
    <row r="6064" spans="12:13" x14ac:dyDescent="0.35">
      <c r="L6064" s="91"/>
      <c r="M6064"/>
    </row>
    <row r="6065" spans="12:13" x14ac:dyDescent="0.35">
      <c r="L6065" s="91"/>
      <c r="M6065"/>
    </row>
    <row r="6066" spans="12:13" x14ac:dyDescent="0.35">
      <c r="L6066" s="91"/>
      <c r="M6066"/>
    </row>
    <row r="6067" spans="12:13" x14ac:dyDescent="0.35">
      <c r="L6067" s="91"/>
      <c r="M6067"/>
    </row>
    <row r="6068" spans="12:13" x14ac:dyDescent="0.35">
      <c r="L6068" s="91"/>
      <c r="M6068"/>
    </row>
    <row r="6069" spans="12:13" x14ac:dyDescent="0.35">
      <c r="L6069" s="91"/>
      <c r="M6069"/>
    </row>
    <row r="6070" spans="12:13" x14ac:dyDescent="0.35">
      <c r="L6070" s="91"/>
      <c r="M6070"/>
    </row>
    <row r="6071" spans="12:13" x14ac:dyDescent="0.35">
      <c r="L6071" s="91"/>
      <c r="M6071"/>
    </row>
    <row r="6072" spans="12:13" x14ac:dyDescent="0.35">
      <c r="L6072" s="91"/>
      <c r="M6072"/>
    </row>
    <row r="6073" spans="12:13" x14ac:dyDescent="0.35">
      <c r="L6073" s="91"/>
      <c r="M6073"/>
    </row>
    <row r="6074" spans="12:13" x14ac:dyDescent="0.35">
      <c r="L6074" s="91"/>
      <c r="M6074"/>
    </row>
    <row r="6075" spans="12:13" x14ac:dyDescent="0.35">
      <c r="L6075" s="91"/>
      <c r="M6075"/>
    </row>
    <row r="6076" spans="12:13" x14ac:dyDescent="0.35">
      <c r="L6076" s="91"/>
      <c r="M6076"/>
    </row>
    <row r="6077" spans="12:13" x14ac:dyDescent="0.35">
      <c r="L6077" s="91"/>
      <c r="M6077"/>
    </row>
    <row r="6078" spans="12:13" x14ac:dyDescent="0.35">
      <c r="L6078" s="91"/>
      <c r="M6078"/>
    </row>
    <row r="6079" spans="12:13" x14ac:dyDescent="0.35">
      <c r="L6079" s="91"/>
      <c r="M6079"/>
    </row>
    <row r="6080" spans="12:13" x14ac:dyDescent="0.35">
      <c r="L6080" s="91"/>
      <c r="M6080"/>
    </row>
    <row r="6081" spans="12:13" x14ac:dyDescent="0.35">
      <c r="L6081" s="91"/>
      <c r="M6081"/>
    </row>
    <row r="6082" spans="12:13" x14ac:dyDescent="0.35">
      <c r="L6082" s="91"/>
      <c r="M6082"/>
    </row>
    <row r="6083" spans="12:13" x14ac:dyDescent="0.35">
      <c r="L6083" s="91"/>
      <c r="M6083"/>
    </row>
    <row r="6084" spans="12:13" x14ac:dyDescent="0.35">
      <c r="L6084" s="91"/>
      <c r="M6084"/>
    </row>
    <row r="6085" spans="12:13" x14ac:dyDescent="0.35">
      <c r="L6085" s="91"/>
      <c r="M6085"/>
    </row>
    <row r="6086" spans="12:13" x14ac:dyDescent="0.35">
      <c r="L6086" s="91"/>
      <c r="M6086"/>
    </row>
    <row r="6087" spans="12:13" x14ac:dyDescent="0.35">
      <c r="L6087" s="91"/>
      <c r="M6087"/>
    </row>
    <row r="6088" spans="12:13" x14ac:dyDescent="0.35">
      <c r="L6088" s="91"/>
      <c r="M6088"/>
    </row>
    <row r="6089" spans="12:13" x14ac:dyDescent="0.35">
      <c r="L6089" s="91"/>
      <c r="M6089"/>
    </row>
    <row r="6090" spans="12:13" x14ac:dyDescent="0.35">
      <c r="L6090" s="91"/>
      <c r="M6090"/>
    </row>
    <row r="6091" spans="12:13" x14ac:dyDescent="0.35">
      <c r="L6091" s="91"/>
      <c r="M6091"/>
    </row>
    <row r="6092" spans="12:13" x14ac:dyDescent="0.35">
      <c r="L6092" s="91"/>
      <c r="M6092"/>
    </row>
    <row r="6093" spans="12:13" x14ac:dyDescent="0.35">
      <c r="L6093" s="91"/>
      <c r="M6093"/>
    </row>
    <row r="6094" spans="12:13" x14ac:dyDescent="0.35">
      <c r="L6094" s="91"/>
      <c r="M6094"/>
    </row>
    <row r="6095" spans="12:13" x14ac:dyDescent="0.35">
      <c r="L6095" s="91"/>
      <c r="M6095"/>
    </row>
    <row r="6096" spans="12:13" x14ac:dyDescent="0.35">
      <c r="L6096" s="91"/>
      <c r="M6096"/>
    </row>
    <row r="6097" spans="12:13" x14ac:dyDescent="0.35">
      <c r="L6097" s="91"/>
      <c r="M6097"/>
    </row>
    <row r="6098" spans="12:13" x14ac:dyDescent="0.35">
      <c r="L6098" s="91"/>
      <c r="M6098"/>
    </row>
    <row r="6099" spans="12:13" x14ac:dyDescent="0.35">
      <c r="L6099" s="91"/>
      <c r="M6099"/>
    </row>
    <row r="6100" spans="12:13" x14ac:dyDescent="0.35">
      <c r="L6100" s="91"/>
      <c r="M6100"/>
    </row>
    <row r="6101" spans="12:13" x14ac:dyDescent="0.35">
      <c r="L6101" s="91"/>
      <c r="M6101"/>
    </row>
    <row r="6102" spans="12:13" x14ac:dyDescent="0.35">
      <c r="L6102" s="91"/>
      <c r="M6102"/>
    </row>
    <row r="6103" spans="12:13" x14ac:dyDescent="0.35">
      <c r="L6103" s="91"/>
      <c r="M6103"/>
    </row>
    <row r="6104" spans="12:13" x14ac:dyDescent="0.35">
      <c r="L6104" s="91"/>
      <c r="M6104"/>
    </row>
    <row r="6105" spans="12:13" x14ac:dyDescent="0.35">
      <c r="L6105" s="91"/>
      <c r="M6105"/>
    </row>
    <row r="6106" spans="12:13" x14ac:dyDescent="0.35">
      <c r="L6106" s="91"/>
      <c r="M6106"/>
    </row>
    <row r="6107" spans="12:13" x14ac:dyDescent="0.35">
      <c r="L6107" s="91"/>
      <c r="M6107"/>
    </row>
    <row r="6108" spans="12:13" x14ac:dyDescent="0.35">
      <c r="L6108" s="91"/>
      <c r="M6108"/>
    </row>
    <row r="6109" spans="12:13" x14ac:dyDescent="0.35">
      <c r="L6109" s="91"/>
      <c r="M6109"/>
    </row>
    <row r="6110" spans="12:13" x14ac:dyDescent="0.35">
      <c r="L6110" s="91"/>
      <c r="M6110"/>
    </row>
    <row r="6111" spans="12:13" x14ac:dyDescent="0.35">
      <c r="L6111" s="91"/>
      <c r="M6111"/>
    </row>
    <row r="6112" spans="12:13" x14ac:dyDescent="0.35">
      <c r="L6112" s="91"/>
      <c r="M6112"/>
    </row>
    <row r="6113" spans="12:13" x14ac:dyDescent="0.35">
      <c r="L6113" s="91"/>
      <c r="M6113"/>
    </row>
    <row r="6114" spans="12:13" x14ac:dyDescent="0.35">
      <c r="L6114" s="91"/>
      <c r="M6114"/>
    </row>
    <row r="6115" spans="12:13" x14ac:dyDescent="0.35">
      <c r="L6115" s="91"/>
      <c r="M6115"/>
    </row>
    <row r="6116" spans="12:13" x14ac:dyDescent="0.35">
      <c r="L6116" s="91"/>
      <c r="M6116"/>
    </row>
    <row r="6117" spans="12:13" x14ac:dyDescent="0.35">
      <c r="L6117" s="91"/>
      <c r="M6117"/>
    </row>
    <row r="6118" spans="12:13" x14ac:dyDescent="0.35">
      <c r="L6118" s="91"/>
      <c r="M6118"/>
    </row>
    <row r="6119" spans="12:13" x14ac:dyDescent="0.35">
      <c r="L6119" s="91"/>
      <c r="M6119"/>
    </row>
    <row r="6120" spans="12:13" x14ac:dyDescent="0.35">
      <c r="L6120" s="91"/>
      <c r="M6120"/>
    </row>
    <row r="6121" spans="12:13" x14ac:dyDescent="0.35">
      <c r="L6121" s="91"/>
      <c r="M6121"/>
    </row>
    <row r="6122" spans="12:13" x14ac:dyDescent="0.35">
      <c r="L6122" s="91"/>
      <c r="M6122"/>
    </row>
    <row r="6123" spans="12:13" x14ac:dyDescent="0.35">
      <c r="L6123" s="91"/>
      <c r="M6123"/>
    </row>
    <row r="6124" spans="12:13" x14ac:dyDescent="0.35">
      <c r="L6124" s="91"/>
      <c r="M6124"/>
    </row>
    <row r="6125" spans="12:13" x14ac:dyDescent="0.35">
      <c r="L6125" s="91"/>
      <c r="M6125"/>
    </row>
    <row r="6126" spans="12:13" x14ac:dyDescent="0.35">
      <c r="L6126" s="91"/>
      <c r="M6126"/>
    </row>
    <row r="6127" spans="12:13" x14ac:dyDescent="0.35">
      <c r="L6127" s="91"/>
      <c r="M6127"/>
    </row>
    <row r="6128" spans="12:13" x14ac:dyDescent="0.35">
      <c r="L6128" s="91"/>
      <c r="M6128"/>
    </row>
    <row r="6129" spans="12:13" x14ac:dyDescent="0.35">
      <c r="L6129" s="91"/>
      <c r="M6129"/>
    </row>
    <row r="6130" spans="12:13" x14ac:dyDescent="0.35">
      <c r="L6130" s="91"/>
      <c r="M6130"/>
    </row>
    <row r="6131" spans="12:13" x14ac:dyDescent="0.35">
      <c r="L6131" s="91"/>
      <c r="M6131"/>
    </row>
    <row r="6132" spans="12:13" x14ac:dyDescent="0.35">
      <c r="L6132" s="91"/>
      <c r="M6132"/>
    </row>
    <row r="6133" spans="12:13" x14ac:dyDescent="0.35">
      <c r="L6133" s="91"/>
      <c r="M6133"/>
    </row>
    <row r="6134" spans="12:13" x14ac:dyDescent="0.35">
      <c r="L6134" s="91"/>
      <c r="M6134"/>
    </row>
    <row r="6135" spans="12:13" x14ac:dyDescent="0.35">
      <c r="L6135" s="91"/>
      <c r="M6135"/>
    </row>
    <row r="6136" spans="12:13" x14ac:dyDescent="0.35">
      <c r="L6136" s="91"/>
      <c r="M6136"/>
    </row>
    <row r="6137" spans="12:13" x14ac:dyDescent="0.35">
      <c r="L6137" s="91"/>
      <c r="M6137"/>
    </row>
    <row r="6138" spans="12:13" x14ac:dyDescent="0.35">
      <c r="L6138" s="91"/>
      <c r="M6138"/>
    </row>
    <row r="6139" spans="12:13" x14ac:dyDescent="0.35">
      <c r="L6139" s="91"/>
      <c r="M6139"/>
    </row>
    <row r="6140" spans="12:13" x14ac:dyDescent="0.35">
      <c r="L6140" s="91"/>
      <c r="M6140"/>
    </row>
    <row r="6141" spans="12:13" x14ac:dyDescent="0.35">
      <c r="L6141" s="91"/>
      <c r="M6141"/>
    </row>
    <row r="6142" spans="12:13" x14ac:dyDescent="0.35">
      <c r="L6142" s="91"/>
      <c r="M6142"/>
    </row>
    <row r="6143" spans="12:13" x14ac:dyDescent="0.35">
      <c r="L6143" s="91"/>
      <c r="M6143"/>
    </row>
    <row r="6144" spans="12:13" x14ac:dyDescent="0.35">
      <c r="L6144" s="91"/>
      <c r="M6144"/>
    </row>
    <row r="6145" spans="12:13" x14ac:dyDescent="0.35">
      <c r="L6145" s="91"/>
      <c r="M6145"/>
    </row>
    <row r="6146" spans="12:13" x14ac:dyDescent="0.35">
      <c r="L6146" s="91"/>
      <c r="M6146"/>
    </row>
    <row r="6147" spans="12:13" x14ac:dyDescent="0.35">
      <c r="L6147" s="91"/>
      <c r="M6147"/>
    </row>
    <row r="6148" spans="12:13" x14ac:dyDescent="0.35">
      <c r="L6148" s="91"/>
      <c r="M6148"/>
    </row>
    <row r="6149" spans="12:13" x14ac:dyDescent="0.35">
      <c r="L6149" s="91"/>
      <c r="M6149"/>
    </row>
    <row r="6150" spans="12:13" x14ac:dyDescent="0.35">
      <c r="L6150" s="91"/>
      <c r="M6150"/>
    </row>
    <row r="6151" spans="12:13" x14ac:dyDescent="0.35">
      <c r="L6151" s="91"/>
      <c r="M6151"/>
    </row>
    <row r="6152" spans="12:13" x14ac:dyDescent="0.35">
      <c r="L6152" s="91"/>
      <c r="M6152"/>
    </row>
    <row r="6153" spans="12:13" x14ac:dyDescent="0.35">
      <c r="L6153" s="91"/>
      <c r="M6153"/>
    </row>
    <row r="6154" spans="12:13" x14ac:dyDescent="0.35">
      <c r="L6154" s="91"/>
      <c r="M6154"/>
    </row>
    <row r="6155" spans="12:13" x14ac:dyDescent="0.35">
      <c r="L6155" s="91"/>
      <c r="M6155"/>
    </row>
    <row r="6156" spans="12:13" x14ac:dyDescent="0.35">
      <c r="L6156" s="91"/>
      <c r="M6156"/>
    </row>
    <row r="6157" spans="12:13" x14ac:dyDescent="0.35">
      <c r="L6157" s="91"/>
      <c r="M6157"/>
    </row>
    <row r="6158" spans="12:13" x14ac:dyDescent="0.35">
      <c r="L6158" s="91"/>
      <c r="M6158"/>
    </row>
    <row r="6159" spans="12:13" x14ac:dyDescent="0.35">
      <c r="L6159" s="91"/>
      <c r="M6159"/>
    </row>
    <row r="6160" spans="12:13" x14ac:dyDescent="0.35">
      <c r="L6160" s="91"/>
      <c r="M6160"/>
    </row>
    <row r="6161" spans="12:13" x14ac:dyDescent="0.35">
      <c r="L6161" s="91"/>
      <c r="M6161"/>
    </row>
    <row r="6162" spans="12:13" x14ac:dyDescent="0.35">
      <c r="L6162" s="91"/>
      <c r="M6162"/>
    </row>
    <row r="6163" spans="12:13" x14ac:dyDescent="0.35">
      <c r="L6163" s="91"/>
      <c r="M6163"/>
    </row>
    <row r="6164" spans="12:13" x14ac:dyDescent="0.35">
      <c r="L6164" s="91"/>
      <c r="M6164"/>
    </row>
    <row r="6165" spans="12:13" x14ac:dyDescent="0.35">
      <c r="L6165" s="91"/>
      <c r="M6165"/>
    </row>
    <row r="6166" spans="12:13" x14ac:dyDescent="0.35">
      <c r="L6166" s="91"/>
      <c r="M6166"/>
    </row>
    <row r="6167" spans="12:13" x14ac:dyDescent="0.35">
      <c r="L6167" s="91"/>
      <c r="M6167"/>
    </row>
    <row r="6168" spans="12:13" x14ac:dyDescent="0.35">
      <c r="L6168" s="91"/>
      <c r="M6168"/>
    </row>
    <row r="6169" spans="12:13" x14ac:dyDescent="0.35">
      <c r="L6169" s="91"/>
      <c r="M6169"/>
    </row>
    <row r="6170" spans="12:13" x14ac:dyDescent="0.35">
      <c r="L6170" s="91"/>
      <c r="M6170"/>
    </row>
    <row r="6171" spans="12:13" x14ac:dyDescent="0.35">
      <c r="L6171" s="91"/>
      <c r="M6171"/>
    </row>
    <row r="6172" spans="12:13" x14ac:dyDescent="0.35">
      <c r="L6172" s="91"/>
      <c r="M6172"/>
    </row>
    <row r="6173" spans="12:13" x14ac:dyDescent="0.35">
      <c r="L6173" s="91"/>
      <c r="M6173"/>
    </row>
    <row r="6174" spans="12:13" x14ac:dyDescent="0.35">
      <c r="L6174" s="91"/>
      <c r="M6174"/>
    </row>
    <row r="6175" spans="12:13" x14ac:dyDescent="0.35">
      <c r="L6175" s="91"/>
      <c r="M6175"/>
    </row>
    <row r="6176" spans="12:13" x14ac:dyDescent="0.35">
      <c r="L6176" s="91"/>
      <c r="M6176"/>
    </row>
    <row r="6177" spans="12:13" x14ac:dyDescent="0.35">
      <c r="L6177" s="91"/>
      <c r="M6177"/>
    </row>
    <row r="6178" spans="12:13" x14ac:dyDescent="0.35">
      <c r="L6178" s="91"/>
      <c r="M6178"/>
    </row>
    <row r="6179" spans="12:13" x14ac:dyDescent="0.35">
      <c r="L6179" s="91"/>
      <c r="M6179"/>
    </row>
    <row r="6180" spans="12:13" x14ac:dyDescent="0.35">
      <c r="L6180" s="91"/>
      <c r="M6180"/>
    </row>
    <row r="6181" spans="12:13" x14ac:dyDescent="0.35">
      <c r="L6181" s="91"/>
      <c r="M6181"/>
    </row>
    <row r="6182" spans="12:13" x14ac:dyDescent="0.35">
      <c r="L6182" s="91"/>
      <c r="M6182"/>
    </row>
    <row r="6183" spans="12:13" x14ac:dyDescent="0.35">
      <c r="L6183" s="91"/>
      <c r="M6183"/>
    </row>
    <row r="6184" spans="12:13" x14ac:dyDescent="0.35">
      <c r="L6184" s="91"/>
      <c r="M6184"/>
    </row>
    <row r="6185" spans="12:13" x14ac:dyDescent="0.35">
      <c r="L6185" s="91"/>
      <c r="M6185"/>
    </row>
    <row r="6186" spans="12:13" x14ac:dyDescent="0.35">
      <c r="L6186" s="91"/>
      <c r="M6186"/>
    </row>
    <row r="6187" spans="12:13" x14ac:dyDescent="0.35">
      <c r="L6187" s="91"/>
      <c r="M6187"/>
    </row>
    <row r="6188" spans="12:13" x14ac:dyDescent="0.35">
      <c r="L6188" s="91"/>
      <c r="M6188"/>
    </row>
    <row r="6189" spans="12:13" x14ac:dyDescent="0.35">
      <c r="L6189" s="91"/>
      <c r="M6189"/>
    </row>
    <row r="6190" spans="12:13" x14ac:dyDescent="0.35">
      <c r="L6190" s="91"/>
      <c r="M6190"/>
    </row>
    <row r="6191" spans="12:13" x14ac:dyDescent="0.35">
      <c r="L6191" s="91"/>
      <c r="M6191"/>
    </row>
    <row r="6192" spans="12:13" x14ac:dyDescent="0.35">
      <c r="L6192" s="91"/>
      <c r="M6192"/>
    </row>
    <row r="6193" spans="12:13" x14ac:dyDescent="0.35">
      <c r="L6193" s="91"/>
      <c r="M6193"/>
    </row>
    <row r="6194" spans="12:13" x14ac:dyDescent="0.35">
      <c r="L6194" s="91"/>
      <c r="M6194"/>
    </row>
    <row r="6195" spans="12:13" x14ac:dyDescent="0.35">
      <c r="L6195" s="91"/>
      <c r="M6195"/>
    </row>
    <row r="6196" spans="12:13" x14ac:dyDescent="0.35">
      <c r="L6196" s="91"/>
      <c r="M6196"/>
    </row>
    <row r="6197" spans="12:13" x14ac:dyDescent="0.35">
      <c r="L6197" s="91"/>
      <c r="M6197"/>
    </row>
    <row r="6198" spans="12:13" x14ac:dyDescent="0.35">
      <c r="L6198" s="91"/>
      <c r="M6198"/>
    </row>
    <row r="6199" spans="12:13" x14ac:dyDescent="0.35">
      <c r="L6199" s="91"/>
      <c r="M6199"/>
    </row>
    <row r="6200" spans="12:13" x14ac:dyDescent="0.35">
      <c r="L6200" s="91"/>
      <c r="M6200"/>
    </row>
    <row r="6201" spans="12:13" x14ac:dyDescent="0.35">
      <c r="L6201" s="91"/>
      <c r="M6201"/>
    </row>
    <row r="6202" spans="12:13" x14ac:dyDescent="0.35">
      <c r="L6202" s="91"/>
      <c r="M6202"/>
    </row>
    <row r="6203" spans="12:13" x14ac:dyDescent="0.35">
      <c r="L6203" s="91"/>
      <c r="M6203"/>
    </row>
    <row r="6204" spans="12:13" x14ac:dyDescent="0.35">
      <c r="L6204" s="91"/>
      <c r="M6204"/>
    </row>
    <row r="6205" spans="12:13" x14ac:dyDescent="0.35">
      <c r="L6205" s="91"/>
      <c r="M6205"/>
    </row>
    <row r="6206" spans="12:13" x14ac:dyDescent="0.35">
      <c r="L6206" s="91"/>
      <c r="M6206"/>
    </row>
    <row r="6207" spans="12:13" x14ac:dyDescent="0.35">
      <c r="L6207" s="91"/>
      <c r="M6207"/>
    </row>
    <row r="6208" spans="12:13" x14ac:dyDescent="0.35">
      <c r="L6208" s="91"/>
      <c r="M6208"/>
    </row>
    <row r="6209" spans="12:13" x14ac:dyDescent="0.35">
      <c r="L6209" s="91"/>
      <c r="M6209"/>
    </row>
    <row r="6210" spans="12:13" x14ac:dyDescent="0.35">
      <c r="L6210" s="91"/>
      <c r="M6210"/>
    </row>
    <row r="6211" spans="12:13" x14ac:dyDescent="0.35">
      <c r="L6211" s="91"/>
      <c r="M6211"/>
    </row>
    <row r="6212" spans="12:13" x14ac:dyDescent="0.35">
      <c r="L6212" s="91"/>
      <c r="M6212"/>
    </row>
    <row r="6213" spans="12:13" x14ac:dyDescent="0.35">
      <c r="L6213" s="91"/>
      <c r="M6213"/>
    </row>
    <row r="6214" spans="12:13" x14ac:dyDescent="0.35">
      <c r="L6214" s="91"/>
      <c r="M6214"/>
    </row>
    <row r="6215" spans="12:13" x14ac:dyDescent="0.35">
      <c r="L6215" s="91"/>
      <c r="M6215"/>
    </row>
    <row r="6216" spans="12:13" x14ac:dyDescent="0.35">
      <c r="L6216" s="91"/>
      <c r="M6216"/>
    </row>
    <row r="6217" spans="12:13" x14ac:dyDescent="0.35">
      <c r="L6217" s="91"/>
      <c r="M6217"/>
    </row>
    <row r="6218" spans="12:13" x14ac:dyDescent="0.35">
      <c r="L6218" s="91"/>
      <c r="M6218"/>
    </row>
    <row r="6219" spans="12:13" x14ac:dyDescent="0.35">
      <c r="L6219" s="91"/>
      <c r="M6219"/>
    </row>
    <row r="6220" spans="12:13" x14ac:dyDescent="0.35">
      <c r="L6220" s="91"/>
      <c r="M6220"/>
    </row>
    <row r="6221" spans="12:13" x14ac:dyDescent="0.35">
      <c r="L6221" s="91"/>
      <c r="M6221"/>
    </row>
    <row r="6222" spans="12:13" x14ac:dyDescent="0.35">
      <c r="L6222" s="91"/>
      <c r="M6222"/>
    </row>
    <row r="6223" spans="12:13" x14ac:dyDescent="0.35">
      <c r="L6223" s="91"/>
      <c r="M6223"/>
    </row>
    <row r="6224" spans="12:13" x14ac:dyDescent="0.35">
      <c r="L6224" s="91"/>
      <c r="M6224"/>
    </row>
    <row r="6225" spans="12:13" x14ac:dyDescent="0.35">
      <c r="L6225" s="91"/>
      <c r="M6225"/>
    </row>
    <row r="6226" spans="12:13" x14ac:dyDescent="0.35">
      <c r="L6226" s="91"/>
      <c r="M6226"/>
    </row>
    <row r="6227" spans="12:13" x14ac:dyDescent="0.35">
      <c r="L6227" s="91"/>
      <c r="M6227"/>
    </row>
    <row r="6228" spans="12:13" x14ac:dyDescent="0.35">
      <c r="L6228" s="91"/>
      <c r="M6228"/>
    </row>
    <row r="6229" spans="12:13" x14ac:dyDescent="0.35">
      <c r="L6229" s="91"/>
      <c r="M6229"/>
    </row>
    <row r="6230" spans="12:13" x14ac:dyDescent="0.35">
      <c r="L6230" s="91"/>
      <c r="M6230"/>
    </row>
    <row r="6231" spans="12:13" x14ac:dyDescent="0.35">
      <c r="L6231" s="91"/>
      <c r="M6231"/>
    </row>
    <row r="6232" spans="12:13" x14ac:dyDescent="0.35">
      <c r="L6232" s="91"/>
      <c r="M6232"/>
    </row>
    <row r="6233" spans="12:13" x14ac:dyDescent="0.35">
      <c r="L6233" s="91"/>
      <c r="M6233"/>
    </row>
    <row r="6234" spans="12:13" x14ac:dyDescent="0.35">
      <c r="L6234" s="91"/>
      <c r="M6234"/>
    </row>
    <row r="6235" spans="12:13" x14ac:dyDescent="0.35">
      <c r="L6235" s="91"/>
      <c r="M6235"/>
    </row>
    <row r="6236" spans="12:13" x14ac:dyDescent="0.35">
      <c r="L6236" s="91"/>
      <c r="M6236"/>
    </row>
    <row r="6237" spans="12:13" x14ac:dyDescent="0.35">
      <c r="L6237" s="91"/>
      <c r="M6237"/>
    </row>
    <row r="6238" spans="12:13" x14ac:dyDescent="0.35">
      <c r="L6238" s="91"/>
      <c r="M6238"/>
    </row>
    <row r="6239" spans="12:13" x14ac:dyDescent="0.35">
      <c r="L6239" s="91"/>
      <c r="M6239"/>
    </row>
    <row r="6240" spans="12:13" x14ac:dyDescent="0.35">
      <c r="L6240" s="91"/>
      <c r="M6240"/>
    </row>
    <row r="6241" spans="12:13" x14ac:dyDescent="0.35">
      <c r="L6241" s="91"/>
      <c r="M6241"/>
    </row>
    <row r="6242" spans="12:13" x14ac:dyDescent="0.35">
      <c r="L6242" s="91"/>
      <c r="M6242"/>
    </row>
    <row r="6243" spans="12:13" x14ac:dyDescent="0.35">
      <c r="L6243" s="91"/>
      <c r="M6243"/>
    </row>
    <row r="6244" spans="12:13" x14ac:dyDescent="0.35">
      <c r="L6244" s="91"/>
      <c r="M6244"/>
    </row>
    <row r="6245" spans="12:13" x14ac:dyDescent="0.35">
      <c r="L6245" s="91"/>
      <c r="M6245"/>
    </row>
    <row r="6246" spans="12:13" x14ac:dyDescent="0.35">
      <c r="L6246" s="91"/>
      <c r="M6246"/>
    </row>
    <row r="6247" spans="12:13" x14ac:dyDescent="0.35">
      <c r="L6247" s="91"/>
      <c r="M6247"/>
    </row>
    <row r="6248" spans="12:13" x14ac:dyDescent="0.35">
      <c r="L6248" s="91"/>
      <c r="M6248"/>
    </row>
    <row r="6249" spans="12:13" x14ac:dyDescent="0.35">
      <c r="L6249" s="91"/>
      <c r="M6249"/>
    </row>
    <row r="6250" spans="12:13" x14ac:dyDescent="0.35">
      <c r="L6250" s="91"/>
      <c r="M6250"/>
    </row>
    <row r="6251" spans="12:13" x14ac:dyDescent="0.35">
      <c r="L6251" s="91"/>
      <c r="M6251"/>
    </row>
    <row r="6252" spans="12:13" x14ac:dyDescent="0.35">
      <c r="L6252" s="91"/>
      <c r="M6252"/>
    </row>
    <row r="6253" spans="12:13" x14ac:dyDescent="0.35">
      <c r="L6253" s="91"/>
      <c r="M6253"/>
    </row>
    <row r="6254" spans="12:13" x14ac:dyDescent="0.35">
      <c r="L6254" s="91"/>
      <c r="M6254"/>
    </row>
    <row r="6255" spans="12:13" x14ac:dyDescent="0.35">
      <c r="L6255" s="91"/>
      <c r="M6255"/>
    </row>
    <row r="6256" spans="12:13" x14ac:dyDescent="0.35">
      <c r="L6256" s="91"/>
      <c r="M6256"/>
    </row>
    <row r="6257" spans="12:13" x14ac:dyDescent="0.35">
      <c r="L6257" s="91"/>
      <c r="M6257"/>
    </row>
    <row r="6258" spans="12:13" x14ac:dyDescent="0.35">
      <c r="L6258" s="91"/>
      <c r="M6258"/>
    </row>
    <row r="6259" spans="12:13" x14ac:dyDescent="0.35">
      <c r="L6259" s="91"/>
      <c r="M6259"/>
    </row>
    <row r="6260" spans="12:13" x14ac:dyDescent="0.35">
      <c r="L6260" s="91"/>
      <c r="M6260"/>
    </row>
    <row r="6261" spans="12:13" x14ac:dyDescent="0.35">
      <c r="L6261" s="91"/>
      <c r="M6261"/>
    </row>
    <row r="6262" spans="12:13" x14ac:dyDescent="0.35">
      <c r="L6262" s="91"/>
      <c r="M6262"/>
    </row>
    <row r="6263" spans="12:13" x14ac:dyDescent="0.35">
      <c r="L6263" s="91"/>
      <c r="M6263"/>
    </row>
    <row r="6264" spans="12:13" x14ac:dyDescent="0.35">
      <c r="L6264" s="91"/>
      <c r="M6264"/>
    </row>
    <row r="6265" spans="12:13" x14ac:dyDescent="0.35">
      <c r="L6265" s="91"/>
      <c r="M6265"/>
    </row>
    <row r="6266" spans="12:13" x14ac:dyDescent="0.35">
      <c r="L6266" s="91"/>
      <c r="M6266"/>
    </row>
    <row r="6267" spans="12:13" x14ac:dyDescent="0.35">
      <c r="L6267" s="91"/>
      <c r="M6267"/>
    </row>
    <row r="6268" spans="12:13" x14ac:dyDescent="0.35">
      <c r="L6268" s="91"/>
      <c r="M6268"/>
    </row>
    <row r="6269" spans="12:13" x14ac:dyDescent="0.35">
      <c r="L6269" s="91"/>
      <c r="M6269"/>
    </row>
    <row r="6270" spans="12:13" x14ac:dyDescent="0.35">
      <c r="L6270" s="91"/>
      <c r="M6270"/>
    </row>
    <row r="6271" spans="12:13" x14ac:dyDescent="0.35">
      <c r="L6271" s="91"/>
      <c r="M6271"/>
    </row>
    <row r="6272" spans="12:13" x14ac:dyDescent="0.35">
      <c r="L6272" s="91"/>
      <c r="M6272"/>
    </row>
    <row r="6273" spans="12:13" x14ac:dyDescent="0.35">
      <c r="L6273" s="91"/>
      <c r="M6273"/>
    </row>
    <row r="6274" spans="12:13" x14ac:dyDescent="0.35">
      <c r="L6274" s="91"/>
      <c r="M6274"/>
    </row>
    <row r="6275" spans="12:13" x14ac:dyDescent="0.35">
      <c r="L6275" s="91"/>
      <c r="M6275"/>
    </row>
    <row r="6276" spans="12:13" x14ac:dyDescent="0.35">
      <c r="L6276" s="91"/>
      <c r="M6276"/>
    </row>
    <row r="6277" spans="12:13" x14ac:dyDescent="0.35">
      <c r="L6277" s="91"/>
      <c r="M6277"/>
    </row>
    <row r="6278" spans="12:13" x14ac:dyDescent="0.35">
      <c r="L6278" s="91"/>
      <c r="M6278"/>
    </row>
    <row r="6279" spans="12:13" x14ac:dyDescent="0.35">
      <c r="L6279" s="91"/>
      <c r="M6279"/>
    </row>
    <row r="6280" spans="12:13" x14ac:dyDescent="0.35">
      <c r="L6280" s="91"/>
      <c r="M6280"/>
    </row>
    <row r="6281" spans="12:13" x14ac:dyDescent="0.35">
      <c r="L6281" s="91"/>
      <c r="M6281"/>
    </row>
    <row r="6282" spans="12:13" x14ac:dyDescent="0.35">
      <c r="L6282" s="91"/>
      <c r="M6282"/>
    </row>
    <row r="6283" spans="12:13" x14ac:dyDescent="0.35">
      <c r="L6283" s="91"/>
      <c r="M6283"/>
    </row>
    <row r="6284" spans="12:13" x14ac:dyDescent="0.35">
      <c r="L6284" s="91"/>
      <c r="M6284"/>
    </row>
    <row r="6285" spans="12:13" x14ac:dyDescent="0.35">
      <c r="L6285" s="91"/>
      <c r="M6285"/>
    </row>
    <row r="6286" spans="12:13" x14ac:dyDescent="0.35">
      <c r="L6286" s="91"/>
      <c r="M6286"/>
    </row>
    <row r="6287" spans="12:13" x14ac:dyDescent="0.35">
      <c r="L6287" s="91"/>
      <c r="M6287"/>
    </row>
    <row r="6288" spans="12:13" x14ac:dyDescent="0.35">
      <c r="L6288" s="91"/>
      <c r="M6288"/>
    </row>
    <row r="6289" spans="12:13" x14ac:dyDescent="0.35">
      <c r="L6289" s="91"/>
      <c r="M6289"/>
    </row>
    <row r="6290" spans="12:13" x14ac:dyDescent="0.35">
      <c r="L6290" s="91"/>
      <c r="M6290"/>
    </row>
    <row r="6291" spans="12:13" x14ac:dyDescent="0.35">
      <c r="L6291" s="91"/>
      <c r="M6291"/>
    </row>
    <row r="6292" spans="12:13" x14ac:dyDescent="0.35">
      <c r="L6292" s="91"/>
      <c r="M6292"/>
    </row>
    <row r="6293" spans="12:13" x14ac:dyDescent="0.35">
      <c r="L6293" s="91"/>
      <c r="M6293"/>
    </row>
    <row r="6294" spans="12:13" x14ac:dyDescent="0.35">
      <c r="L6294" s="91"/>
      <c r="M6294"/>
    </row>
    <row r="6295" spans="12:13" x14ac:dyDescent="0.35">
      <c r="L6295" s="91"/>
      <c r="M6295"/>
    </row>
    <row r="6296" spans="12:13" x14ac:dyDescent="0.35">
      <c r="L6296" s="91"/>
      <c r="M6296"/>
    </row>
    <row r="6297" spans="12:13" x14ac:dyDescent="0.35">
      <c r="L6297" s="91"/>
      <c r="M6297"/>
    </row>
    <row r="6298" spans="12:13" x14ac:dyDescent="0.35">
      <c r="L6298" s="91"/>
      <c r="M6298"/>
    </row>
    <row r="6299" spans="12:13" x14ac:dyDescent="0.35">
      <c r="L6299" s="91"/>
      <c r="M6299"/>
    </row>
    <row r="6300" spans="12:13" x14ac:dyDescent="0.35">
      <c r="L6300" s="91"/>
      <c r="M6300"/>
    </row>
    <row r="6301" spans="12:13" x14ac:dyDescent="0.35">
      <c r="L6301" s="91"/>
      <c r="M6301"/>
    </row>
    <row r="6302" spans="12:13" x14ac:dyDescent="0.35">
      <c r="L6302" s="91"/>
      <c r="M6302"/>
    </row>
    <row r="6303" spans="12:13" x14ac:dyDescent="0.35">
      <c r="L6303" s="91"/>
      <c r="M6303"/>
    </row>
    <row r="6304" spans="12:13" x14ac:dyDescent="0.35">
      <c r="L6304" s="91"/>
      <c r="M6304"/>
    </row>
    <row r="6305" spans="12:13" x14ac:dyDescent="0.35">
      <c r="L6305" s="91"/>
      <c r="M6305"/>
    </row>
    <row r="6306" spans="12:13" x14ac:dyDescent="0.35">
      <c r="L6306" s="91"/>
      <c r="M6306"/>
    </row>
    <row r="6307" spans="12:13" x14ac:dyDescent="0.35">
      <c r="L6307" s="91"/>
      <c r="M6307"/>
    </row>
    <row r="6308" spans="12:13" x14ac:dyDescent="0.35">
      <c r="L6308" s="91"/>
      <c r="M6308"/>
    </row>
    <row r="6309" spans="12:13" x14ac:dyDescent="0.35">
      <c r="L6309" s="91"/>
      <c r="M6309"/>
    </row>
    <row r="6310" spans="12:13" x14ac:dyDescent="0.35">
      <c r="L6310" s="91"/>
      <c r="M6310"/>
    </row>
    <row r="6311" spans="12:13" x14ac:dyDescent="0.35">
      <c r="L6311" s="91"/>
      <c r="M6311"/>
    </row>
    <row r="6312" spans="12:13" x14ac:dyDescent="0.35">
      <c r="L6312" s="91"/>
      <c r="M6312"/>
    </row>
    <row r="6313" spans="12:13" x14ac:dyDescent="0.35">
      <c r="L6313" s="91"/>
      <c r="M6313"/>
    </row>
    <row r="6314" spans="12:13" x14ac:dyDescent="0.35">
      <c r="L6314" s="91"/>
      <c r="M6314"/>
    </row>
    <row r="6315" spans="12:13" x14ac:dyDescent="0.35">
      <c r="L6315" s="91"/>
      <c r="M6315"/>
    </row>
    <row r="6316" spans="12:13" x14ac:dyDescent="0.35">
      <c r="L6316" s="91"/>
      <c r="M6316"/>
    </row>
    <row r="6317" spans="12:13" x14ac:dyDescent="0.35">
      <c r="L6317" s="91"/>
      <c r="M6317"/>
    </row>
    <row r="6318" spans="12:13" x14ac:dyDescent="0.35">
      <c r="L6318" s="91"/>
      <c r="M6318"/>
    </row>
    <row r="6319" spans="12:13" x14ac:dyDescent="0.35">
      <c r="L6319" s="91"/>
      <c r="M6319"/>
    </row>
    <row r="6320" spans="12:13" x14ac:dyDescent="0.35">
      <c r="L6320" s="91"/>
      <c r="M6320"/>
    </row>
    <row r="6321" spans="12:13" x14ac:dyDescent="0.35">
      <c r="L6321" s="91"/>
      <c r="M6321"/>
    </row>
    <row r="6322" spans="12:13" x14ac:dyDescent="0.35">
      <c r="L6322" s="91"/>
      <c r="M6322"/>
    </row>
    <row r="6323" spans="12:13" x14ac:dyDescent="0.35">
      <c r="L6323" s="91"/>
      <c r="M6323"/>
    </row>
    <row r="6324" spans="12:13" x14ac:dyDescent="0.35">
      <c r="L6324" s="91"/>
      <c r="M6324"/>
    </row>
    <row r="6325" spans="12:13" x14ac:dyDescent="0.35">
      <c r="L6325" s="91"/>
      <c r="M6325"/>
    </row>
    <row r="6326" spans="12:13" x14ac:dyDescent="0.35">
      <c r="L6326" s="91"/>
      <c r="M6326"/>
    </row>
    <row r="6327" spans="12:13" x14ac:dyDescent="0.35">
      <c r="L6327" s="91"/>
      <c r="M6327"/>
    </row>
    <row r="6328" spans="12:13" x14ac:dyDescent="0.35">
      <c r="L6328" s="91"/>
      <c r="M6328"/>
    </row>
    <row r="6329" spans="12:13" x14ac:dyDescent="0.35">
      <c r="L6329" s="91"/>
      <c r="M6329"/>
    </row>
    <row r="6330" spans="12:13" x14ac:dyDescent="0.35">
      <c r="L6330" s="91"/>
      <c r="M6330"/>
    </row>
    <row r="6331" spans="12:13" x14ac:dyDescent="0.35">
      <c r="L6331" s="91"/>
      <c r="M6331"/>
    </row>
    <row r="6332" spans="12:13" x14ac:dyDescent="0.35">
      <c r="L6332" s="91"/>
      <c r="M6332"/>
    </row>
    <row r="6333" spans="12:13" x14ac:dyDescent="0.35">
      <c r="L6333" s="91"/>
      <c r="M6333"/>
    </row>
    <row r="6334" spans="12:13" x14ac:dyDescent="0.35">
      <c r="L6334" s="91"/>
      <c r="M6334"/>
    </row>
    <row r="6335" spans="12:13" x14ac:dyDescent="0.35">
      <c r="L6335" s="91"/>
      <c r="M6335"/>
    </row>
    <row r="6336" spans="12:13" x14ac:dyDescent="0.35">
      <c r="L6336" s="91"/>
      <c r="M6336"/>
    </row>
    <row r="6337" spans="12:13" x14ac:dyDescent="0.35">
      <c r="L6337" s="91"/>
      <c r="M6337"/>
    </row>
    <row r="6338" spans="12:13" x14ac:dyDescent="0.35">
      <c r="L6338" s="91"/>
      <c r="M6338"/>
    </row>
    <row r="6339" spans="12:13" x14ac:dyDescent="0.35">
      <c r="L6339" s="91"/>
      <c r="M6339"/>
    </row>
    <row r="6340" spans="12:13" x14ac:dyDescent="0.35">
      <c r="L6340" s="91"/>
      <c r="M6340"/>
    </row>
    <row r="6341" spans="12:13" x14ac:dyDescent="0.35">
      <c r="L6341" s="91"/>
      <c r="M6341"/>
    </row>
    <row r="6342" spans="12:13" x14ac:dyDescent="0.35">
      <c r="L6342" s="91"/>
      <c r="M6342"/>
    </row>
    <row r="6343" spans="12:13" x14ac:dyDescent="0.35">
      <c r="L6343" s="91"/>
      <c r="M6343"/>
    </row>
    <row r="6344" spans="12:13" x14ac:dyDescent="0.35">
      <c r="L6344" s="91"/>
      <c r="M6344"/>
    </row>
    <row r="6345" spans="12:13" x14ac:dyDescent="0.35">
      <c r="L6345" s="91"/>
      <c r="M6345"/>
    </row>
    <row r="6346" spans="12:13" x14ac:dyDescent="0.35">
      <c r="L6346" s="91"/>
      <c r="M6346"/>
    </row>
    <row r="6347" spans="12:13" x14ac:dyDescent="0.35">
      <c r="L6347" s="91"/>
      <c r="M6347"/>
    </row>
    <row r="6348" spans="12:13" x14ac:dyDescent="0.35">
      <c r="L6348" s="91"/>
      <c r="M6348"/>
    </row>
    <row r="6349" spans="12:13" x14ac:dyDescent="0.35">
      <c r="L6349" s="91"/>
      <c r="M6349"/>
    </row>
    <row r="6350" spans="12:13" x14ac:dyDescent="0.35">
      <c r="L6350" s="91"/>
      <c r="M6350"/>
    </row>
    <row r="6351" spans="12:13" x14ac:dyDescent="0.35">
      <c r="L6351" s="91"/>
      <c r="M6351"/>
    </row>
    <row r="6352" spans="12:13" x14ac:dyDescent="0.35">
      <c r="L6352" s="91"/>
      <c r="M6352"/>
    </row>
    <row r="6353" spans="12:13" x14ac:dyDescent="0.35">
      <c r="L6353" s="91"/>
      <c r="M6353"/>
    </row>
    <row r="6354" spans="12:13" x14ac:dyDescent="0.35">
      <c r="L6354" s="91"/>
      <c r="M6354"/>
    </row>
    <row r="6355" spans="12:13" x14ac:dyDescent="0.35">
      <c r="L6355" s="91"/>
      <c r="M6355"/>
    </row>
    <row r="6356" spans="12:13" x14ac:dyDescent="0.35">
      <c r="L6356" s="91"/>
      <c r="M6356"/>
    </row>
    <row r="6357" spans="12:13" x14ac:dyDescent="0.35">
      <c r="L6357" s="91"/>
      <c r="M6357"/>
    </row>
    <row r="6358" spans="12:13" x14ac:dyDescent="0.35">
      <c r="L6358" s="91"/>
      <c r="M6358"/>
    </row>
    <row r="6359" spans="12:13" x14ac:dyDescent="0.35">
      <c r="L6359" s="91"/>
      <c r="M6359"/>
    </row>
    <row r="6360" spans="12:13" x14ac:dyDescent="0.35">
      <c r="L6360" s="91"/>
      <c r="M6360"/>
    </row>
    <row r="6361" spans="12:13" x14ac:dyDescent="0.35">
      <c r="L6361" s="91"/>
      <c r="M6361"/>
    </row>
    <row r="6362" spans="12:13" x14ac:dyDescent="0.35">
      <c r="L6362" s="91"/>
      <c r="M6362"/>
    </row>
    <row r="6363" spans="12:13" x14ac:dyDescent="0.35">
      <c r="L6363" s="91"/>
      <c r="M6363"/>
    </row>
    <row r="6364" spans="12:13" x14ac:dyDescent="0.35">
      <c r="L6364" s="91"/>
      <c r="M6364"/>
    </row>
    <row r="6365" spans="12:13" x14ac:dyDescent="0.35">
      <c r="L6365" s="91"/>
      <c r="M6365"/>
    </row>
    <row r="6366" spans="12:13" x14ac:dyDescent="0.35">
      <c r="L6366" s="91"/>
      <c r="M6366"/>
    </row>
    <row r="6367" spans="12:13" x14ac:dyDescent="0.35">
      <c r="L6367" s="91"/>
      <c r="M6367"/>
    </row>
    <row r="6368" spans="12:13" x14ac:dyDescent="0.35">
      <c r="L6368" s="91"/>
      <c r="M6368"/>
    </row>
    <row r="6369" spans="12:13" x14ac:dyDescent="0.35">
      <c r="L6369" s="91"/>
      <c r="M6369"/>
    </row>
    <row r="6370" spans="12:13" x14ac:dyDescent="0.35">
      <c r="L6370" s="91"/>
      <c r="M6370"/>
    </row>
    <row r="6371" spans="12:13" x14ac:dyDescent="0.35">
      <c r="L6371" s="91"/>
      <c r="M6371"/>
    </row>
    <row r="6372" spans="12:13" x14ac:dyDescent="0.35">
      <c r="L6372" s="91"/>
      <c r="M6372"/>
    </row>
    <row r="6373" spans="12:13" x14ac:dyDescent="0.35">
      <c r="L6373" s="91"/>
      <c r="M6373"/>
    </row>
    <row r="6374" spans="12:13" x14ac:dyDescent="0.35">
      <c r="L6374" s="91"/>
      <c r="M6374"/>
    </row>
    <row r="6375" spans="12:13" x14ac:dyDescent="0.35">
      <c r="L6375" s="91"/>
      <c r="M6375"/>
    </row>
    <row r="6376" spans="12:13" x14ac:dyDescent="0.35">
      <c r="L6376" s="91"/>
      <c r="M6376"/>
    </row>
    <row r="6377" spans="12:13" x14ac:dyDescent="0.35">
      <c r="L6377" s="91"/>
      <c r="M6377"/>
    </row>
    <row r="6378" spans="12:13" x14ac:dyDescent="0.35">
      <c r="L6378" s="91"/>
      <c r="M6378"/>
    </row>
    <row r="6379" spans="12:13" x14ac:dyDescent="0.35">
      <c r="L6379" s="91"/>
      <c r="M6379"/>
    </row>
    <row r="6380" spans="12:13" x14ac:dyDescent="0.35">
      <c r="L6380" s="91"/>
      <c r="M6380"/>
    </row>
    <row r="6381" spans="12:13" x14ac:dyDescent="0.35">
      <c r="L6381" s="91"/>
      <c r="M6381"/>
    </row>
    <row r="6382" spans="12:13" x14ac:dyDescent="0.35">
      <c r="L6382" s="91"/>
      <c r="M6382"/>
    </row>
    <row r="6383" spans="12:13" x14ac:dyDescent="0.35">
      <c r="L6383" s="91"/>
      <c r="M6383"/>
    </row>
    <row r="6384" spans="12:13" x14ac:dyDescent="0.35">
      <c r="L6384" s="91"/>
      <c r="M6384"/>
    </row>
    <row r="6385" spans="12:13" x14ac:dyDescent="0.35">
      <c r="L6385" s="91"/>
      <c r="M6385"/>
    </row>
    <row r="6386" spans="12:13" x14ac:dyDescent="0.35">
      <c r="L6386" s="91"/>
      <c r="M6386"/>
    </row>
    <row r="6387" spans="12:13" x14ac:dyDescent="0.35">
      <c r="L6387" s="91"/>
      <c r="M6387"/>
    </row>
    <row r="6388" spans="12:13" x14ac:dyDescent="0.35">
      <c r="L6388" s="91"/>
      <c r="M6388"/>
    </row>
    <row r="6389" spans="12:13" x14ac:dyDescent="0.35">
      <c r="L6389" s="91"/>
      <c r="M6389"/>
    </row>
    <row r="6390" spans="12:13" x14ac:dyDescent="0.35">
      <c r="L6390" s="91"/>
      <c r="M6390"/>
    </row>
    <row r="6391" spans="12:13" x14ac:dyDescent="0.35">
      <c r="L6391" s="91"/>
      <c r="M6391"/>
    </row>
    <row r="6392" spans="12:13" x14ac:dyDescent="0.35">
      <c r="L6392" s="91"/>
      <c r="M6392"/>
    </row>
    <row r="6393" spans="12:13" x14ac:dyDescent="0.35">
      <c r="L6393" s="91"/>
      <c r="M6393"/>
    </row>
    <row r="6394" spans="12:13" x14ac:dyDescent="0.35">
      <c r="L6394" s="91"/>
      <c r="M6394"/>
    </row>
    <row r="6395" spans="12:13" x14ac:dyDescent="0.35">
      <c r="L6395" s="91"/>
      <c r="M6395"/>
    </row>
    <row r="6396" spans="12:13" x14ac:dyDescent="0.35">
      <c r="L6396" s="91"/>
      <c r="M6396"/>
    </row>
    <row r="6397" spans="12:13" x14ac:dyDescent="0.35">
      <c r="L6397" s="91"/>
      <c r="M6397"/>
    </row>
    <row r="6398" spans="12:13" x14ac:dyDescent="0.35">
      <c r="L6398" s="91"/>
      <c r="M6398"/>
    </row>
    <row r="6399" spans="12:13" x14ac:dyDescent="0.35">
      <c r="L6399" s="91"/>
      <c r="M6399"/>
    </row>
    <row r="6400" spans="12:13" x14ac:dyDescent="0.35">
      <c r="L6400" s="91"/>
      <c r="M6400"/>
    </row>
    <row r="6401" spans="12:13" x14ac:dyDescent="0.35">
      <c r="L6401" s="91"/>
      <c r="M6401"/>
    </row>
    <row r="6402" spans="12:13" x14ac:dyDescent="0.35">
      <c r="L6402" s="91"/>
      <c r="M6402"/>
    </row>
    <row r="6403" spans="12:13" x14ac:dyDescent="0.35">
      <c r="L6403" s="91"/>
      <c r="M6403"/>
    </row>
    <row r="6404" spans="12:13" x14ac:dyDescent="0.35">
      <c r="L6404" s="91"/>
      <c r="M6404"/>
    </row>
    <row r="6405" spans="12:13" x14ac:dyDescent="0.35">
      <c r="L6405" s="91"/>
      <c r="M6405"/>
    </row>
    <row r="6406" spans="12:13" x14ac:dyDescent="0.35">
      <c r="L6406" s="91"/>
      <c r="M6406"/>
    </row>
    <row r="6407" spans="12:13" x14ac:dyDescent="0.35">
      <c r="L6407" s="91"/>
      <c r="M6407"/>
    </row>
  </sheetData>
  <phoneticPr fontId="2" type="noConversion"/>
  <conditionalFormatting sqref="F1:F1048576">
    <cfRule type="duplicateValues" dxfId="73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4.5" x14ac:dyDescent="0.35"/>
  <cols>
    <col min="1" max="1" width="17.1796875" bestFit="1" customWidth="1"/>
    <col min="2" max="2" width="38.54296875" bestFit="1" customWidth="1"/>
    <col min="3" max="3" width="16" bestFit="1" customWidth="1"/>
    <col min="4" max="4" width="13.7265625" bestFit="1" customWidth="1"/>
  </cols>
  <sheetData>
    <row r="1" spans="1:3" x14ac:dyDescent="0.35">
      <c r="A1" t="s">
        <v>315</v>
      </c>
      <c r="B1" t="s">
        <v>53</v>
      </c>
      <c r="C1" t="s">
        <v>113</v>
      </c>
    </row>
    <row r="2" spans="1:3" x14ac:dyDescent="0.35">
      <c r="A2" t="s">
        <v>5</v>
      </c>
      <c r="B2" t="s">
        <v>461</v>
      </c>
      <c r="C2">
        <v>32.5</v>
      </c>
    </row>
    <row r="3" spans="1:3" x14ac:dyDescent="0.35">
      <c r="A3" t="s">
        <v>5</v>
      </c>
      <c r="B3" t="s">
        <v>55</v>
      </c>
      <c r="C3">
        <v>35.787500000000001</v>
      </c>
    </row>
    <row r="4" spans="1:3" x14ac:dyDescent="0.35">
      <c r="A4" t="s">
        <v>5</v>
      </c>
      <c r="B4" t="s">
        <v>331</v>
      </c>
      <c r="C4">
        <v>32.5</v>
      </c>
    </row>
    <row r="5" spans="1:3" x14ac:dyDescent="0.35">
      <c r="A5" t="s">
        <v>5</v>
      </c>
      <c r="B5" t="s">
        <v>392</v>
      </c>
      <c r="C5">
        <v>29</v>
      </c>
    </row>
    <row r="6" spans="1:3" x14ac:dyDescent="0.35">
      <c r="A6" t="s">
        <v>5</v>
      </c>
      <c r="B6" t="s">
        <v>406</v>
      </c>
      <c r="C6">
        <v>29</v>
      </c>
    </row>
    <row r="7" spans="1:3" x14ac:dyDescent="0.35">
      <c r="A7" t="s">
        <v>5</v>
      </c>
      <c r="B7" t="s">
        <v>390</v>
      </c>
      <c r="C7">
        <v>32.5</v>
      </c>
    </row>
    <row r="8" spans="1:3" x14ac:dyDescent="0.35">
      <c r="A8" t="s">
        <v>5</v>
      </c>
      <c r="B8" t="s">
        <v>370</v>
      </c>
      <c r="C8">
        <v>32.5</v>
      </c>
    </row>
    <row r="9" spans="1:3" x14ac:dyDescent="0.35">
      <c r="A9" t="s">
        <v>5</v>
      </c>
      <c r="B9" t="s">
        <v>444</v>
      </c>
      <c r="C9">
        <v>32.5</v>
      </c>
    </row>
    <row r="10" spans="1:3" x14ac:dyDescent="0.35">
      <c r="A10" t="s">
        <v>5</v>
      </c>
      <c r="B10" t="s">
        <v>333</v>
      </c>
      <c r="C10">
        <v>32.5</v>
      </c>
    </row>
    <row r="11" spans="1:3" x14ac:dyDescent="0.35">
      <c r="A11" t="s">
        <v>5</v>
      </c>
      <c r="B11" t="s">
        <v>60</v>
      </c>
      <c r="C11">
        <v>32.5</v>
      </c>
    </row>
    <row r="12" spans="1:3" x14ac:dyDescent="0.35">
      <c r="A12" t="s">
        <v>5</v>
      </c>
      <c r="B12" t="s">
        <v>336</v>
      </c>
      <c r="C12">
        <v>32.5</v>
      </c>
    </row>
    <row r="13" spans="1:3" x14ac:dyDescent="0.35">
      <c r="A13" t="s">
        <v>5</v>
      </c>
      <c r="B13" t="s">
        <v>432</v>
      </c>
      <c r="C13">
        <v>29</v>
      </c>
    </row>
    <row r="14" spans="1:3" x14ac:dyDescent="0.35">
      <c r="A14" t="s">
        <v>5</v>
      </c>
      <c r="B14" t="s">
        <v>56</v>
      </c>
      <c r="C14">
        <v>32.5</v>
      </c>
    </row>
    <row r="15" spans="1:3" x14ac:dyDescent="0.35">
      <c r="A15" t="s">
        <v>26</v>
      </c>
      <c r="B15" t="s">
        <v>56</v>
      </c>
      <c r="C15">
        <v>29</v>
      </c>
    </row>
    <row r="16" spans="1:3" x14ac:dyDescent="0.35">
      <c r="A16" t="s">
        <v>5</v>
      </c>
      <c r="B16" t="s">
        <v>470</v>
      </c>
      <c r="C16">
        <v>32.5</v>
      </c>
    </row>
    <row r="17" spans="1:3" x14ac:dyDescent="0.35">
      <c r="A17" t="s">
        <v>5</v>
      </c>
      <c r="B17" t="s">
        <v>582</v>
      </c>
      <c r="C17">
        <v>29</v>
      </c>
    </row>
    <row r="18" spans="1:3" x14ac:dyDescent="0.35">
      <c r="A18" t="s">
        <v>5</v>
      </c>
      <c r="B18" t="s">
        <v>581</v>
      </c>
      <c r="C18">
        <v>32.5</v>
      </c>
    </row>
    <row r="19" spans="1:3" x14ac:dyDescent="0.35">
      <c r="A19" t="s">
        <v>5</v>
      </c>
      <c r="B19" t="s">
        <v>698</v>
      </c>
      <c r="C19">
        <v>32.5</v>
      </c>
    </row>
    <row r="20" spans="1:3" x14ac:dyDescent="0.35">
      <c r="A20" t="s">
        <v>5</v>
      </c>
      <c r="B20" t="s">
        <v>59</v>
      </c>
      <c r="C20">
        <v>40</v>
      </c>
    </row>
    <row r="21" spans="1:3" x14ac:dyDescent="0.3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4.5" x14ac:dyDescent="0.35"/>
  <cols>
    <col min="1" max="1" width="35.90625" bestFit="1" customWidth="1"/>
  </cols>
  <sheetData>
    <row r="1" spans="1:3" x14ac:dyDescent="0.35">
      <c r="A1" s="26" t="s">
        <v>78</v>
      </c>
      <c r="C1" t="s">
        <v>78</v>
      </c>
    </row>
    <row r="2" spans="1:3" x14ac:dyDescent="0.3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35">
      <c r="A3" s="27" t="s">
        <v>60</v>
      </c>
      <c r="C3" t="str">
        <v>BUFFINGTON TRANSPORTATION LLC</v>
      </c>
    </row>
    <row r="4" spans="1:3" x14ac:dyDescent="0.35">
      <c r="A4" s="27" t="s">
        <v>56</v>
      </c>
      <c r="C4" t="str">
        <v>DIAMOND HILL TRANSPORTATION LLC</v>
      </c>
    </row>
    <row r="5" spans="1:3" x14ac:dyDescent="0.35">
      <c r="A5" s="27" t="s">
        <v>59</v>
      </c>
      <c r="C5" t="str">
        <v>EXPRESS TRANSPORTATION SERVICES, LLC</v>
      </c>
    </row>
    <row r="6" spans="1:3" x14ac:dyDescent="0.35">
      <c r="A6" s="27" t="s">
        <v>333</v>
      </c>
      <c r="C6" t="str">
        <v>FOWLER SENIOR TRANSIT LLC</v>
      </c>
    </row>
    <row r="7" spans="1:3" x14ac:dyDescent="0.35">
      <c r="A7" s="27" t="s">
        <v>331</v>
      </c>
      <c r="C7" t="str">
        <v>GET CARE TRANSIT LLC</v>
      </c>
    </row>
    <row r="8" spans="1:3" x14ac:dyDescent="0.35">
      <c r="A8" s="27" t="s">
        <v>336</v>
      </c>
      <c r="C8" t="str">
        <v>HIGHER-SELF LLC</v>
      </c>
    </row>
    <row r="9" spans="1:3" x14ac:dyDescent="0.35">
      <c r="A9" s="27" t="s">
        <v>370</v>
      </c>
      <c r="C9" t="str">
        <v>HUGO FAMILY TRANSPORTATION</v>
      </c>
    </row>
    <row r="10" spans="1:3" x14ac:dyDescent="0.35">
      <c r="A10" s="27" t="s">
        <v>392</v>
      </c>
      <c r="C10" t="str">
        <v>JORGE TRANSPORTATION</v>
      </c>
    </row>
    <row r="11" spans="1:3" x14ac:dyDescent="0.35">
      <c r="A11" s="27" t="s">
        <v>390</v>
      </c>
      <c r="C11" t="str">
        <v>MADE EAZY LLC</v>
      </c>
    </row>
    <row r="12" spans="1:3" x14ac:dyDescent="0.35">
      <c r="A12" s="27" t="s">
        <v>406</v>
      </c>
      <c r="C12" t="str">
        <v>MONAI&amp;SON'S LLC</v>
      </c>
    </row>
    <row r="13" spans="1:3" x14ac:dyDescent="0.35">
      <c r="A13" s="27" t="s">
        <v>432</v>
      </c>
      <c r="C13" t="str">
        <v>NEMIA CARE LLC</v>
      </c>
    </row>
    <row r="14" spans="1:3" x14ac:dyDescent="0.35">
      <c r="A14" s="27" t="s">
        <v>444</v>
      </c>
      <c r="C14" t="str">
        <v>NORTHCAL TRANSPORTATION LLC</v>
      </c>
    </row>
    <row r="15" spans="1:3" x14ac:dyDescent="0.35">
      <c r="A15" s="27" t="s">
        <v>461</v>
      </c>
      <c r="C15" t="str">
        <v>PEOPLE FIRST TRANSIT LLC</v>
      </c>
    </row>
    <row r="16" spans="1:3" x14ac:dyDescent="0.35">
      <c r="A16" s="27" t="s">
        <v>470</v>
      </c>
      <c r="C16" t="str">
        <v>QUICK RIDES CA</v>
      </c>
    </row>
    <row r="17" spans="1:3" x14ac:dyDescent="0.35">
      <c r="A17" s="27" t="s">
        <v>581</v>
      </c>
      <c r="C17" t="str">
        <v>REM SOLUTIONS LLC</v>
      </c>
    </row>
    <row r="18" spans="1:3" x14ac:dyDescent="0.35">
      <c r="A18" s="27" t="s">
        <v>582</v>
      </c>
      <c r="C18" t="str">
        <v>SYNERGY MEDICAL TRANSPORTATION LLC</v>
      </c>
    </row>
    <row r="19" spans="1:3" x14ac:dyDescent="0.35">
      <c r="A19" s="27" t="s">
        <v>734</v>
      </c>
      <c r="C19" t="str">
        <v>TRANSIT LTM LLC</v>
      </c>
    </row>
    <row r="20" spans="1:3" x14ac:dyDescent="0.3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4.5" x14ac:dyDescent="0.35"/>
  <cols>
    <col min="1" max="1" width="45.7265625" bestFit="1" customWidth="1"/>
    <col min="2" max="2" width="25.453125" bestFit="1" customWidth="1"/>
    <col min="3" max="3" width="17.1796875" customWidth="1"/>
    <col min="4" max="4" width="92.453125" customWidth="1"/>
  </cols>
  <sheetData>
    <row r="1" spans="1:4" x14ac:dyDescent="0.3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3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3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35">
      <c r="A11" t="s">
        <v>191</v>
      </c>
      <c r="B11" t="str" cm="1">
        <f t="array" aca="1" ref="B11" ca="1">CELL("filename")</f>
        <v>https://thebottomline491.sharepoint.com/sites/BookkeepersPortal/Shared Documents/Team Folder/BIG STAR/VDP/2024/michael/processed_files/[VDP_DIV5_1021_1103_FINAL.xlsm]PR DATE</v>
      </c>
    </row>
    <row r="12" spans="1:4" x14ac:dyDescent="0.35">
      <c r="A12" t="s">
        <v>190</v>
      </c>
      <c r="B12" t="str" cm="1">
        <f t="array" aca="1" ref="B12" ca="1">LEFT(CELL("filename",$B$12),FIND("[",CELL("filename",$B$12),1)-1)</f>
        <v>https://thebottomline491.sharepoint.com/sites/BookkeepersPortal/Shared Documents/Team Folder/BIG STAR/VDP/2024/michael/processed_files/</v>
      </c>
    </row>
    <row r="13" spans="1:4" x14ac:dyDescent="0.3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35">
      <c r="C20" s="1" t="s">
        <v>4</v>
      </c>
      <c r="D20" s="1" t="s">
        <v>50</v>
      </c>
    </row>
    <row r="21" spans="3:4" x14ac:dyDescent="0.35">
      <c r="C21" t="s">
        <v>16</v>
      </c>
      <c r="D21" t="s">
        <v>51</v>
      </c>
    </row>
    <row r="22" spans="3:4" x14ac:dyDescent="0.35">
      <c r="C22" t="s">
        <v>37</v>
      </c>
      <c r="D22" t="s">
        <v>51</v>
      </c>
    </row>
    <row r="23" spans="3:4" x14ac:dyDescent="0.35">
      <c r="C23" t="s">
        <v>45</v>
      </c>
      <c r="D23" t="s">
        <v>51</v>
      </c>
    </row>
    <row r="24" spans="3:4" x14ac:dyDescent="0.35">
      <c r="C24" t="s">
        <v>46</v>
      </c>
      <c r="D24" t="s">
        <v>51</v>
      </c>
    </row>
    <row r="25" spans="3:4" x14ac:dyDescent="0.35">
      <c r="C25" t="s">
        <v>47</v>
      </c>
      <c r="D25" t="s">
        <v>51</v>
      </c>
    </row>
    <row r="26" spans="3:4" x14ac:dyDescent="0.35">
      <c r="C26" t="s">
        <v>48</v>
      </c>
      <c r="D26" t="s">
        <v>6</v>
      </c>
    </row>
    <row r="27" spans="3:4" x14ac:dyDescent="0.3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4.5" x14ac:dyDescent="0.35"/>
  <cols>
    <col min="1" max="1" width="10.7265625" bestFit="1" customWidth="1"/>
    <col min="2" max="2" width="18.453125" bestFit="1" customWidth="1"/>
    <col min="3" max="3" width="11.453125" bestFit="1" customWidth="1"/>
    <col min="4" max="4" width="13.453125" bestFit="1" customWidth="1"/>
    <col min="5" max="5" width="16.81640625" bestFit="1" customWidth="1"/>
  </cols>
  <sheetData>
    <row r="1" spans="1:5" x14ac:dyDescent="0.3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3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3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3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3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3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3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3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3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3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3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3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3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3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3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4.5" x14ac:dyDescent="0.35"/>
  <cols>
    <col min="1" max="1" width="37.1796875" customWidth="1"/>
    <col min="2" max="2" width="36.26953125" customWidth="1"/>
  </cols>
  <sheetData>
    <row r="1" spans="1:4" x14ac:dyDescent="0.3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3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3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3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35">
      <c r="B5" s="70" t="s">
        <v>179</v>
      </c>
      <c r="C5" t="s">
        <v>170</v>
      </c>
      <c r="D5" t="e">
        <f t="shared" ca="1" si="0"/>
        <v>#VALUE!</v>
      </c>
    </row>
    <row r="6" spans="1:4" x14ac:dyDescent="0.3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35">
      <c r="B7" t="s">
        <v>219</v>
      </c>
      <c r="C7" t="s">
        <v>220</v>
      </c>
      <c r="D7" t="e">
        <f t="shared" ca="1" si="0"/>
        <v>#VALUE!</v>
      </c>
    </row>
    <row r="8" spans="1:4" x14ac:dyDescent="0.3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35">
      <c r="B9" t="s">
        <v>227</v>
      </c>
      <c r="C9" t="s">
        <v>228</v>
      </c>
      <c r="D9" t="e">
        <f t="shared" ca="1" si="0"/>
        <v>#VALUE!</v>
      </c>
    </row>
    <row r="10" spans="1:4" x14ac:dyDescent="0.3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3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35">
      <c r="B12" t="s">
        <v>287</v>
      </c>
      <c r="C12" t="s">
        <v>288</v>
      </c>
      <c r="D12" t="e">
        <f t="shared" ca="1" si="0"/>
        <v>#VALUE!</v>
      </c>
    </row>
    <row r="15" spans="1:4" x14ac:dyDescent="0.35">
      <c r="A15" t="s">
        <v>405</v>
      </c>
    </row>
    <row r="18" spans="1:2" x14ac:dyDescent="0.35">
      <c r="B18" t="str" cm="1">
        <f t="array" aca="1" ref="B18" ca="1">CELL("filename")</f>
        <v>https://thebottomline491.sharepoint.com/sites/BookkeepersPortal/Shared Documents/Team Folder/BIG STAR/VDP/2024/michael/processed_files/[VDP_DIV5_1021_1103_FINAL.xlsm]PR DATE</v>
      </c>
    </row>
    <row r="19" spans="1:2" x14ac:dyDescent="0.35">
      <c r="A19" t="s">
        <v>171</v>
      </c>
      <c r="B19" t="str" cm="1">
        <f t="array" aca="1" ref="B19" ca="1">LEFT(CELL("filename",$B$19),FIND("[",CELL("filename",$B$19),1)-1)</f>
        <v>https://thebottomline491.sharepoint.com/sites/BookkeepersPortal/Shared Documents/Team Folder/BIG STAR/VDP/2024/michael/processed_files/</v>
      </c>
    </row>
    <row r="20" spans="1:2" x14ac:dyDescent="0.35">
      <c r="A20" t="s">
        <v>172</v>
      </c>
      <c r="B20" t="s">
        <v>174</v>
      </c>
    </row>
    <row r="21" spans="1:2" x14ac:dyDescent="0.3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4.5" x14ac:dyDescent="0.35"/>
  <sheetData>
    <row r="1" spans="1:2" x14ac:dyDescent="0.35">
      <c r="A1" t="s">
        <v>229</v>
      </c>
      <c r="B1" t="s">
        <v>230</v>
      </c>
    </row>
    <row r="2" spans="1:2" x14ac:dyDescent="0.35">
      <c r="A2" t="s">
        <v>231</v>
      </c>
      <c r="B2" t="s">
        <v>7</v>
      </c>
    </row>
    <row r="3" spans="1:2" x14ac:dyDescent="0.35">
      <c r="A3" t="s">
        <v>232</v>
      </c>
      <c r="B3" t="s">
        <v>233</v>
      </c>
    </row>
    <row r="4" spans="1:2" x14ac:dyDescent="0.35">
      <c r="A4" t="s">
        <v>234</v>
      </c>
      <c r="B4" t="s">
        <v>235</v>
      </c>
    </row>
    <row r="5" spans="1:2" x14ac:dyDescent="0.35">
      <c r="A5" t="s">
        <v>236</v>
      </c>
      <c r="B5" t="s">
        <v>237</v>
      </c>
    </row>
    <row r="6" spans="1:2" x14ac:dyDescent="0.35">
      <c r="A6" t="s">
        <v>238</v>
      </c>
      <c r="B6" t="s">
        <v>239</v>
      </c>
    </row>
    <row r="7" spans="1:2" x14ac:dyDescent="0.35">
      <c r="A7" t="s">
        <v>240</v>
      </c>
      <c r="B7" t="s">
        <v>241</v>
      </c>
    </row>
    <row r="8" spans="1:2" x14ac:dyDescent="0.35">
      <c r="A8" t="s">
        <v>242</v>
      </c>
      <c r="B8" t="s">
        <v>159</v>
      </c>
    </row>
    <row r="9" spans="1:2" x14ac:dyDescent="0.35">
      <c r="A9" t="s">
        <v>243</v>
      </c>
      <c r="B9" t="s">
        <v>125</v>
      </c>
    </row>
    <row r="10" spans="1:2" x14ac:dyDescent="0.35">
      <c r="A10" t="s">
        <v>244</v>
      </c>
      <c r="B10" t="s">
        <v>245</v>
      </c>
    </row>
    <row r="11" spans="1:2" x14ac:dyDescent="0.35">
      <c r="A11" t="s">
        <v>246</v>
      </c>
      <c r="B11" t="s">
        <v>247</v>
      </c>
    </row>
    <row r="12" spans="1:2" x14ac:dyDescent="0.35">
      <c r="A12" t="s">
        <v>248</v>
      </c>
      <c r="B12" t="s">
        <v>249</v>
      </c>
    </row>
    <row r="13" spans="1:2" x14ac:dyDescent="0.35">
      <c r="A13" t="s">
        <v>250</v>
      </c>
      <c r="B13" t="s">
        <v>159</v>
      </c>
    </row>
    <row r="14" spans="1:2" x14ac:dyDescent="0.35">
      <c r="A14" t="s">
        <v>251</v>
      </c>
      <c r="B14" t="s">
        <v>252</v>
      </c>
    </row>
    <row r="15" spans="1:2" x14ac:dyDescent="0.35">
      <c r="A15" t="s">
        <v>253</v>
      </c>
      <c r="B15" t="s">
        <v>254</v>
      </c>
    </row>
    <row r="16" spans="1:2" x14ac:dyDescent="0.35">
      <c r="A16" t="s">
        <v>255</v>
      </c>
      <c r="B16" t="s">
        <v>256</v>
      </c>
    </row>
    <row r="17" spans="1:2" x14ac:dyDescent="0.35">
      <c r="A17" t="s">
        <v>257</v>
      </c>
      <c r="B17" t="s">
        <v>258</v>
      </c>
    </row>
    <row r="18" spans="1:2" x14ac:dyDescent="0.35">
      <c r="A18" t="s">
        <v>259</v>
      </c>
      <c r="B18" t="s">
        <v>260</v>
      </c>
    </row>
    <row r="19" spans="1:2" x14ac:dyDescent="0.35">
      <c r="A19" t="s">
        <v>261</v>
      </c>
      <c r="B19" t="s">
        <v>262</v>
      </c>
    </row>
    <row r="20" spans="1:2" x14ac:dyDescent="0.35">
      <c r="A20" t="s">
        <v>263</v>
      </c>
      <c r="B20" t="s">
        <v>241</v>
      </c>
    </row>
    <row r="21" spans="1:2" x14ac:dyDescent="0.35">
      <c r="A21" t="s">
        <v>264</v>
      </c>
      <c r="B21" t="s">
        <v>159</v>
      </c>
    </row>
    <row r="22" spans="1:2" x14ac:dyDescent="0.35">
      <c r="A22" t="s">
        <v>265</v>
      </c>
      <c r="B22" t="s">
        <v>252</v>
      </c>
    </row>
    <row r="23" spans="1:2" x14ac:dyDescent="0.35">
      <c r="A23" t="s">
        <v>266</v>
      </c>
      <c r="B23" t="s">
        <v>254</v>
      </c>
    </row>
    <row r="24" spans="1:2" x14ac:dyDescent="0.35">
      <c r="A24" t="s">
        <v>267</v>
      </c>
      <c r="B24" t="s">
        <v>256</v>
      </c>
    </row>
    <row r="25" spans="1:2" x14ac:dyDescent="0.35">
      <c r="A25" t="s">
        <v>268</v>
      </c>
      <c r="B25" t="s">
        <v>269</v>
      </c>
    </row>
    <row r="26" spans="1:2" x14ac:dyDescent="0.35">
      <c r="A26" t="s">
        <v>270</v>
      </c>
      <c r="B26" t="s">
        <v>271</v>
      </c>
    </row>
    <row r="27" spans="1:2" x14ac:dyDescent="0.35">
      <c r="A27" t="s">
        <v>272</v>
      </c>
      <c r="B27" t="s">
        <v>273</v>
      </c>
    </row>
    <row r="28" spans="1:2" x14ac:dyDescent="0.3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Carolina Piedrahita</cp:lastModifiedBy>
  <dcterms:created xsi:type="dcterms:W3CDTF">2023-02-27T14:46:31Z</dcterms:created>
  <dcterms:modified xsi:type="dcterms:W3CDTF">2025-01-18T16:10:50Z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