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 513 HOMEWORK\Midterm\"/>
    </mc:Choice>
  </mc:AlternateContent>
  <xr:revisionPtr revIDLastSave="0" documentId="13_ncr:1_{7C930037-8A64-433C-81B3-FA176ADD1EFE}" xr6:coauthVersionLast="45" xr6:coauthVersionMax="45" xr10:uidLastSave="{00000000-0000-0000-0000-000000000000}"/>
  <bookViews>
    <workbookView xWindow="-108" yWindow="-108" windowWidth="23256" windowHeight="12576" xr2:uid="{A73BCE74-DA0F-4E26-A6F7-FD50D5F23B94}"/>
  </bookViews>
  <sheets>
    <sheet name="Sheet1" sheetId="1" r:id="rId1"/>
  </sheets>
  <definedNames>
    <definedName name="_xlnm._FilterDatabase" localSheetId="0" hidden="1">Sheet1!$A$1:$D$51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6" i="1" l="1"/>
  <c r="M60" i="1"/>
  <c r="L60" i="1"/>
  <c r="J60" i="1"/>
  <c r="I60" i="1"/>
  <c r="M56" i="1"/>
  <c r="L56" i="1"/>
  <c r="O56" i="1" s="1"/>
  <c r="J56" i="1"/>
  <c r="I56" i="1"/>
  <c r="M52" i="1"/>
  <c r="L52" i="1"/>
  <c r="O52" i="1" s="1"/>
  <c r="J52" i="1"/>
  <c r="I52" i="1"/>
  <c r="M48" i="1"/>
  <c r="L48" i="1"/>
  <c r="O48" i="1" s="1"/>
  <c r="J48" i="1"/>
  <c r="I48" i="1"/>
  <c r="M44" i="1"/>
  <c r="L44" i="1"/>
  <c r="O44" i="1" s="1"/>
  <c r="J44" i="1"/>
  <c r="I44" i="1"/>
  <c r="L40" i="1"/>
  <c r="M40" i="1"/>
  <c r="J40" i="1"/>
  <c r="I40" i="1"/>
  <c r="M36" i="1"/>
  <c r="L36" i="1"/>
  <c r="O36" i="1" s="1"/>
  <c r="I36" i="1"/>
  <c r="J36" i="1"/>
  <c r="J32" i="1"/>
  <c r="M32" i="1"/>
  <c r="O32" i="1" s="1"/>
  <c r="I32" i="1"/>
  <c r="N32" i="1" s="1"/>
  <c r="M28" i="1"/>
  <c r="L28" i="1"/>
  <c r="J28" i="1"/>
  <c r="I28" i="1"/>
  <c r="N36" i="1" l="1"/>
  <c r="P36" i="1" s="1"/>
  <c r="N44" i="1"/>
  <c r="P44" i="1" s="1"/>
  <c r="O28" i="1"/>
  <c r="N52" i="1"/>
  <c r="N28" i="1"/>
  <c r="N40" i="1"/>
  <c r="N56" i="1"/>
  <c r="O60" i="1"/>
  <c r="P32" i="1"/>
  <c r="N60" i="1"/>
  <c r="O40" i="1"/>
  <c r="N48" i="1"/>
  <c r="P48" i="1" s="1"/>
  <c r="P28" i="1" l="1"/>
  <c r="P40" i="1"/>
  <c r="P60" i="1"/>
  <c r="P52" i="1"/>
</calcChain>
</file>

<file path=xl/sharedStrings.xml><?xml version="1.0" encoding="utf-8"?>
<sst xmlns="http://schemas.openxmlformats.org/spreadsheetml/2006/main" count="193" uniqueCount="47">
  <si>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</si>
  <si>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</si>
  <si>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</si>
  <si>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</si>
  <si>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</si>
  <si>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</si>
  <si>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</si>
  <si>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</si>
  <si>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6 or more months</t>
  </si>
  <si>
    <t>less than 6 months</t>
  </si>
  <si>
    <t>Splits</t>
  </si>
  <si>
    <t>tL</t>
  </si>
  <si>
    <t>tR</t>
  </si>
  <si>
    <t>Exposure:1</t>
  </si>
  <si>
    <t>Exposure:[2,3,4]</t>
  </si>
  <si>
    <t>Exposure:2</t>
  </si>
  <si>
    <t>Exposure:1,3,4</t>
  </si>
  <si>
    <t>Exposure:3</t>
  </si>
  <si>
    <t>Exposure:1,2,4</t>
  </si>
  <si>
    <t>Exposure:4</t>
  </si>
  <si>
    <t>Exposure:1,2,3</t>
  </si>
  <si>
    <t>MaritalStatus: Married</t>
  </si>
  <si>
    <t>MonthAtHospital: less than 6 months</t>
  </si>
  <si>
    <t>MonthAtHospital: 6 or more months</t>
  </si>
  <si>
    <t>Exposure:1,2</t>
  </si>
  <si>
    <t>Exposure:3,4</t>
  </si>
  <si>
    <t>Exposure:1,3</t>
  </si>
  <si>
    <t>Exposure:2,4</t>
  </si>
  <si>
    <t>Exposure:1,4</t>
  </si>
  <si>
    <t>Exposure:2,3</t>
  </si>
  <si>
    <t>PL</t>
  </si>
  <si>
    <t>PR</t>
  </si>
  <si>
    <t>P( j |tL )</t>
  </si>
  <si>
    <t>P( j |tR)</t>
  </si>
  <si>
    <t>2PL PR</t>
  </si>
  <si>
    <t>Q(s|t)</t>
  </si>
  <si>
    <t>Φ(s|t)</t>
  </si>
  <si>
    <t>MaritalStatus: Single</t>
  </si>
  <si>
    <t>The first split should be split 8 Exposure[1,3] as it has the highest value of Φ(s|t) which is 0.210.</t>
  </si>
  <si>
    <t xml:space="preserve"> Knowledge Discovery and Data Mining (CS 513)</t>
  </si>
  <si>
    <t>First Name :</t>
  </si>
  <si>
    <t xml:space="preserve">  Neil</t>
  </si>
  <si>
    <t>Last Name :</t>
  </si>
  <si>
    <t>Gupte</t>
  </si>
  <si>
    <t>CWID :</t>
  </si>
  <si>
    <t>Purpose :</t>
  </si>
  <si>
    <t>Midterm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</si>
</sst>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Gish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4" fillId="0" borderId="6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18</xdr:row>
          <xdr:rowOff>15240</xdr:rowOff>
        </xdr:from>
        <xdr:to>
          <xdr:col>11</xdr:col>
          <xdr:colOff>601980</xdr:colOff>
          <xdr:row>23</xdr:row>
          <xdr:rowOff>167640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2F56-ED54-42E6-A09B-9618F20B70E8}">
  <dimension ref="A1:P65"/>
  <sheetViews>
    <sheetView tabSelected="1" workbookViewId="0">
      <selection activeCell="C62" sqref="C62"/>
    </sheetView>
  </sheetViews>
  <sheetFormatPr defaultRowHeight="14.4" x14ac:dyDescent="0.3"/>
  <cols>
    <col min="1" max="1" width="12.5546875" customWidth="1"/>
    <col min="2" max="2" width="21.6640625" customWidth="1"/>
    <col min="3" max="3" width="27.44140625" customWidth="1"/>
    <col min="4" max="4" width="17.33203125" customWidth="1"/>
    <col min="5" max="5" width="14.44140625" customWidth="1"/>
    <col min="8" max="8" width="37.109375" customWidth="1"/>
    <col min="9" max="9" width="41.33203125" customWidth="1"/>
    <col min="12" max="12" width="11.88671875" customWidth="1"/>
    <col min="13" max="13" width="15.88671875" customWidth="1"/>
    <col min="14" max="14" width="10" customWidth="1"/>
    <col min="15" max="15" width="9" customWidth="1"/>
    <col min="16" max="16" width="10.77734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9" ht="18" x14ac:dyDescent="0.3">
      <c r="A2" s="2">
        <v>3</v>
      </c>
      <c r="B2" s="3" t="s">
        <v>4</v>
      </c>
      <c r="C2" s="4" t="s">
        <v>8</v>
      </c>
      <c r="D2" s="3" t="s">
        <v>5</v>
      </c>
      <c r="E2" s="1"/>
      <c r="G2" s="8" t="s">
        <v>10</v>
      </c>
      <c r="H2" s="8" t="s">
        <v>11</v>
      </c>
      <c r="I2" s="8" t="s">
        <v>12</v>
      </c>
    </row>
    <row r="3" spans="1:9" x14ac:dyDescent="0.3">
      <c r="A3" s="2">
        <v>3</v>
      </c>
      <c r="B3" s="3" t="s">
        <v>4</v>
      </c>
      <c r="C3" s="4" t="s">
        <v>9</v>
      </c>
      <c r="D3" s="3" t="s">
        <v>6</v>
      </c>
      <c r="E3" s="1"/>
      <c r="G3" s="9">
        <v>1</v>
      </c>
      <c r="H3" s="9" t="s">
        <v>13</v>
      </c>
      <c r="I3" s="9" t="s">
        <v>14</v>
      </c>
    </row>
    <row r="4" spans="1:9" x14ac:dyDescent="0.3">
      <c r="A4" s="2">
        <v>3</v>
      </c>
      <c r="B4" s="3" t="s">
        <v>4</v>
      </c>
      <c r="C4" s="4" t="s">
        <v>8</v>
      </c>
      <c r="D4" s="3" t="s">
        <v>5</v>
      </c>
      <c r="E4" s="1"/>
      <c r="G4" s="9">
        <v>2</v>
      </c>
      <c r="H4" s="9" t="s">
        <v>15</v>
      </c>
      <c r="I4" s="9" t="s">
        <v>16</v>
      </c>
    </row>
    <row r="5" spans="1:9" x14ac:dyDescent="0.3">
      <c r="A5" s="2">
        <v>1</v>
      </c>
      <c r="B5" s="3" t="s">
        <v>4</v>
      </c>
      <c r="C5" s="4" t="s">
        <v>8</v>
      </c>
      <c r="D5" s="3" t="s">
        <v>5</v>
      </c>
      <c r="E5" s="1"/>
      <c r="G5" s="9">
        <v>3</v>
      </c>
      <c r="H5" s="9" t="s">
        <v>17</v>
      </c>
      <c r="I5" s="9" t="s">
        <v>18</v>
      </c>
    </row>
    <row r="6" spans="1:9" x14ac:dyDescent="0.3">
      <c r="A6" s="2">
        <v>4</v>
      </c>
      <c r="B6" s="3" t="s">
        <v>7</v>
      </c>
      <c r="C6" s="4" t="s">
        <v>9</v>
      </c>
      <c r="D6" s="3" t="s">
        <v>5</v>
      </c>
      <c r="E6" s="1"/>
      <c r="G6" s="9">
        <v>4</v>
      </c>
      <c r="H6" s="9" t="s">
        <v>19</v>
      </c>
      <c r="I6" s="9" t="s">
        <v>20</v>
      </c>
    </row>
    <row r="7" spans="1:9" x14ac:dyDescent="0.3">
      <c r="A7" s="2">
        <v>3</v>
      </c>
      <c r="B7" s="3" t="s">
        <v>4</v>
      </c>
      <c r="C7" s="4" t="s">
        <v>9</v>
      </c>
      <c r="D7" s="3" t="s">
        <v>5</v>
      </c>
      <c r="E7" s="1"/>
      <c r="G7" s="9">
        <v>5</v>
      </c>
      <c r="H7" s="9" t="s">
        <v>21</v>
      </c>
      <c r="I7" s="9" t="s">
        <v>37</v>
      </c>
    </row>
    <row r="8" spans="1:9" x14ac:dyDescent="0.3">
      <c r="A8" s="2">
        <v>2</v>
      </c>
      <c r="B8" s="3" t="s">
        <v>4</v>
      </c>
      <c r="C8" s="4" t="s">
        <v>9</v>
      </c>
      <c r="D8" s="3" t="s">
        <v>6</v>
      </c>
      <c r="E8" s="1"/>
      <c r="G8" s="9">
        <v>6</v>
      </c>
      <c r="H8" s="9" t="s">
        <v>22</v>
      </c>
      <c r="I8" s="9" t="s">
        <v>23</v>
      </c>
    </row>
    <row r="9" spans="1:9" x14ac:dyDescent="0.3">
      <c r="A9" s="2">
        <v>1</v>
      </c>
      <c r="B9" s="3" t="s">
        <v>4</v>
      </c>
      <c r="C9" s="4" t="s">
        <v>8</v>
      </c>
      <c r="D9" s="3" t="s">
        <v>5</v>
      </c>
      <c r="E9" s="1"/>
      <c r="G9" s="9">
        <v>7</v>
      </c>
      <c r="H9" s="9" t="s">
        <v>24</v>
      </c>
      <c r="I9" s="9" t="s">
        <v>25</v>
      </c>
    </row>
    <row r="10" spans="1:9" x14ac:dyDescent="0.3">
      <c r="A10" s="2">
        <v>4</v>
      </c>
      <c r="B10" s="3" t="s">
        <v>7</v>
      </c>
      <c r="C10" s="4" t="s">
        <v>8</v>
      </c>
      <c r="D10" s="3" t="s">
        <v>5</v>
      </c>
      <c r="E10" s="1"/>
      <c r="G10" s="9">
        <v>8</v>
      </c>
      <c r="H10" s="9" t="s">
        <v>26</v>
      </c>
      <c r="I10" s="9" t="s">
        <v>27</v>
      </c>
    </row>
    <row r="11" spans="1:9" x14ac:dyDescent="0.3">
      <c r="A11" s="2">
        <v>4</v>
      </c>
      <c r="B11" s="3" t="s">
        <v>7</v>
      </c>
      <c r="C11" s="4" t="s">
        <v>8</v>
      </c>
      <c r="D11" s="3" t="s">
        <v>5</v>
      </c>
      <c r="E11" s="1"/>
      <c r="G11" s="9">
        <v>9</v>
      </c>
      <c r="H11" s="9" t="s">
        <v>28</v>
      </c>
      <c r="I11" s="9" t="s">
        <v>29</v>
      </c>
    </row>
    <row r="12" spans="1:9" x14ac:dyDescent="0.3">
      <c r="A12" s="2">
        <v>4</v>
      </c>
      <c r="B12" s="3" t="s">
        <v>7</v>
      </c>
      <c r="C12" s="4" t="s">
        <v>9</v>
      </c>
      <c r="D12" s="3" t="s">
        <v>5</v>
      </c>
      <c r="E12" s="1"/>
    </row>
    <row r="13" spans="1:9" x14ac:dyDescent="0.3">
      <c r="A13" s="2">
        <v>2</v>
      </c>
      <c r="B13" s="3" t="s">
        <v>4</v>
      </c>
      <c r="C13" s="4" t="s">
        <v>8</v>
      </c>
      <c r="D13" s="3" t="s">
        <v>5</v>
      </c>
      <c r="E13" s="1"/>
    </row>
    <row r="14" spans="1:9" x14ac:dyDescent="0.3">
      <c r="A14" s="2">
        <v>1</v>
      </c>
      <c r="B14" s="3" t="s">
        <v>7</v>
      </c>
      <c r="C14" s="4" t="s">
        <v>9</v>
      </c>
      <c r="D14" s="3" t="s">
        <v>6</v>
      </c>
      <c r="E14" s="1"/>
    </row>
    <row r="15" spans="1:9" x14ac:dyDescent="0.3">
      <c r="A15" s="2">
        <v>3</v>
      </c>
      <c r="B15" s="3" t="s">
        <v>4</v>
      </c>
      <c r="C15" s="4" t="s">
        <v>8</v>
      </c>
      <c r="D15" s="3" t="s">
        <v>5</v>
      </c>
      <c r="E15" s="1"/>
    </row>
    <row r="16" spans="1:9" x14ac:dyDescent="0.3">
      <c r="A16" s="2">
        <v>1</v>
      </c>
      <c r="B16" s="3" t="s">
        <v>4</v>
      </c>
      <c r="C16" s="4" t="s">
        <v>8</v>
      </c>
      <c r="D16" s="3" t="s">
        <v>6</v>
      </c>
      <c r="E16" s="1"/>
    </row>
    <row r="17" spans="1:16" x14ac:dyDescent="0.3">
      <c r="A17" s="2">
        <v>1</v>
      </c>
      <c r="B17" s="3" t="s">
        <v>4</v>
      </c>
      <c r="C17" s="4" t="s">
        <v>8</v>
      </c>
      <c r="D17" s="3" t="s">
        <v>5</v>
      </c>
      <c r="E17" s="1"/>
    </row>
    <row r="18" spans="1:16" x14ac:dyDescent="0.3">
      <c r="A18" s="2">
        <v>4</v>
      </c>
      <c r="B18" s="3" t="s">
        <v>4</v>
      </c>
      <c r="C18" s="4" t="s">
        <v>8</v>
      </c>
      <c r="D18" s="3" t="s">
        <v>5</v>
      </c>
      <c r="E18" s="1"/>
    </row>
    <row r="19" spans="1:16" x14ac:dyDescent="0.3">
      <c r="A19" s="2">
        <v>2</v>
      </c>
      <c r="B19" s="3" t="s">
        <v>4</v>
      </c>
      <c r="C19" s="4" t="s">
        <v>9</v>
      </c>
      <c r="D19" s="3" t="s">
        <v>6</v>
      </c>
      <c r="E19" s="1"/>
    </row>
    <row r="20" spans="1:16" x14ac:dyDescent="0.3">
      <c r="A20" s="2">
        <v>3</v>
      </c>
      <c r="B20" s="3" t="s">
        <v>4</v>
      </c>
      <c r="C20" s="4" t="s">
        <v>9</v>
      </c>
      <c r="D20" s="3" t="s">
        <v>5</v>
      </c>
      <c r="E20" s="1"/>
    </row>
    <row r="21" spans="1:16" x14ac:dyDescent="0.3">
      <c r="A21" s="2">
        <v>3</v>
      </c>
      <c r="B21" s="3" t="s">
        <v>7</v>
      </c>
      <c r="C21" s="4" t="s">
        <v>8</v>
      </c>
      <c r="D21" s="3" t="s">
        <v>5</v>
      </c>
      <c r="E21" s="1"/>
    </row>
    <row r="22" spans="1:16" x14ac:dyDescent="0.3">
      <c r="A22" s="2">
        <v>2</v>
      </c>
      <c r="B22" s="3" t="s">
        <v>7</v>
      </c>
      <c r="C22" s="4" t="s">
        <v>9</v>
      </c>
      <c r="D22" s="3" t="s">
        <v>6</v>
      </c>
      <c r="E22" s="1"/>
    </row>
    <row r="23" spans="1:16" x14ac:dyDescent="0.3">
      <c r="A23" s="2">
        <v>3</v>
      </c>
      <c r="B23" s="3" t="s">
        <v>4</v>
      </c>
      <c r="C23" s="4" t="s">
        <v>9</v>
      </c>
      <c r="D23" s="3" t="s">
        <v>6</v>
      </c>
      <c r="E23" s="1"/>
    </row>
    <row r="24" spans="1:16" x14ac:dyDescent="0.3">
      <c r="A24" s="2">
        <v>3</v>
      </c>
      <c r="B24" s="3" t="s">
        <v>7</v>
      </c>
      <c r="C24" s="4" t="s">
        <v>9</v>
      </c>
      <c r="D24" s="3" t="s">
        <v>5</v>
      </c>
      <c r="E24" s="1"/>
    </row>
    <row r="25" spans="1:16" x14ac:dyDescent="0.3">
      <c r="A25" s="2">
        <v>4</v>
      </c>
      <c r="B25" s="3" t="s">
        <v>4</v>
      </c>
      <c r="C25" s="4" t="s">
        <v>9</v>
      </c>
      <c r="D25" s="3" t="s">
        <v>5</v>
      </c>
      <c r="E25" s="1"/>
    </row>
    <row r="26" spans="1:16" ht="15" thickBot="1" x14ac:dyDescent="0.35">
      <c r="A26" s="2">
        <v>1</v>
      </c>
      <c r="B26" s="3" t="s">
        <v>7</v>
      </c>
      <c r="C26" s="4" t="s">
        <v>8</v>
      </c>
      <c r="D26" s="3" t="s">
        <v>6</v>
      </c>
      <c r="E26" s="1"/>
    </row>
    <row r="27" spans="1:16" ht="21" x14ac:dyDescent="0.3">
      <c r="A27" s="2">
        <v>3</v>
      </c>
      <c r="B27" s="3" t="s">
        <v>7</v>
      </c>
      <c r="C27" s="4" t="s">
        <v>8</v>
      </c>
      <c r="D27" s="3" t="s">
        <v>5</v>
      </c>
      <c r="E27" s="1"/>
      <c r="H27" s="10" t="s">
        <v>10</v>
      </c>
      <c r="I27" s="11" t="s">
        <v>30</v>
      </c>
      <c r="J27" s="11" t="s">
        <v>31</v>
      </c>
      <c r="K27" s="11"/>
      <c r="L27" s="11" t="s">
        <v>32</v>
      </c>
      <c r="M27" s="11" t="s">
        <v>33</v>
      </c>
      <c r="N27" s="11" t="s">
        <v>34</v>
      </c>
      <c r="O27" s="11" t="s">
        <v>35</v>
      </c>
      <c r="P27" s="12" t="s">
        <v>36</v>
      </c>
    </row>
    <row r="28" spans="1:16" x14ac:dyDescent="0.3">
      <c r="A28" s="2">
        <v>3</v>
      </c>
      <c r="B28" s="3" t="s">
        <v>4</v>
      </c>
      <c r="C28" s="4" t="s">
        <v>9</v>
      </c>
      <c r="D28" s="3" t="s">
        <v>5</v>
      </c>
      <c r="E28" s="1"/>
      <c r="H28" s="5">
        <v>1</v>
      </c>
      <c r="I28" s="13">
        <f>11/50</f>
        <v>0.22</v>
      </c>
      <c r="J28" s="13">
        <f>39/50</f>
        <v>0.78</v>
      </c>
      <c r="K28" s="6"/>
      <c r="L28" s="13">
        <f>4/11</f>
        <v>0.36363636363636365</v>
      </c>
      <c r="M28" s="13">
        <f>7/39</f>
        <v>0.17948717948717949</v>
      </c>
      <c r="N28" s="13">
        <f>2*(I28*J28)</f>
        <v>0.34320000000000001</v>
      </c>
      <c r="O28" s="13">
        <f>ABS(L28-M28)</f>
        <v>0.18414918414918416</v>
      </c>
      <c r="P28" s="14">
        <f>N28*O28</f>
        <v>6.3200000000000006E-2</v>
      </c>
    </row>
    <row r="29" spans="1:16" x14ac:dyDescent="0.3">
      <c r="A29" s="2">
        <v>3</v>
      </c>
      <c r="B29" s="3" t="s">
        <v>7</v>
      </c>
      <c r="C29" s="4" t="s">
        <v>9</v>
      </c>
      <c r="D29" s="3" t="s">
        <v>5</v>
      </c>
      <c r="E29" s="1"/>
      <c r="H29" s="5"/>
      <c r="I29" s="13"/>
      <c r="J29" s="13"/>
      <c r="K29" s="6"/>
      <c r="L29" s="13"/>
      <c r="M29" s="13"/>
      <c r="N29" s="13"/>
      <c r="O29" s="13"/>
      <c r="P29" s="14"/>
    </row>
    <row r="30" spans="1:16" x14ac:dyDescent="0.3">
      <c r="A30" s="2">
        <v>2</v>
      </c>
      <c r="B30" s="3" t="s">
        <v>4</v>
      </c>
      <c r="C30" s="4" t="s">
        <v>9</v>
      </c>
      <c r="D30" s="3" t="s">
        <v>6</v>
      </c>
      <c r="E30" s="1"/>
      <c r="H30" s="5"/>
      <c r="I30" s="13"/>
      <c r="J30" s="13"/>
      <c r="K30" s="6"/>
      <c r="L30" s="13"/>
      <c r="M30" s="13"/>
      <c r="N30" s="13"/>
      <c r="O30" s="13"/>
      <c r="P30" s="14"/>
    </row>
    <row r="31" spans="1:16" x14ac:dyDescent="0.3">
      <c r="A31" s="2">
        <v>4</v>
      </c>
      <c r="B31" s="3" t="s">
        <v>4</v>
      </c>
      <c r="C31" s="4" t="s">
        <v>8</v>
      </c>
      <c r="D31" s="3" t="s">
        <v>5</v>
      </c>
      <c r="E31" s="1"/>
      <c r="H31" s="5"/>
      <c r="I31" s="13"/>
      <c r="J31" s="13"/>
      <c r="K31" s="6"/>
      <c r="L31" s="13"/>
      <c r="M31" s="13"/>
      <c r="N31" s="13"/>
      <c r="O31" s="13"/>
      <c r="P31" s="14"/>
    </row>
    <row r="32" spans="1:16" x14ac:dyDescent="0.3">
      <c r="A32" s="2">
        <v>4</v>
      </c>
      <c r="B32" s="3" t="s">
        <v>4</v>
      </c>
      <c r="C32" s="4" t="s">
        <v>9</v>
      </c>
      <c r="D32" s="3" t="s">
        <v>5</v>
      </c>
      <c r="E32" s="1"/>
      <c r="H32" s="5">
        <v>2</v>
      </c>
      <c r="I32" s="13">
        <f>7/50</f>
        <v>0.14000000000000001</v>
      </c>
      <c r="J32" s="13">
        <f>43/50</f>
        <v>0.86</v>
      </c>
      <c r="K32" s="6"/>
      <c r="L32" s="13">
        <v>0.5714285714285714</v>
      </c>
      <c r="M32" s="13">
        <f>7/43</f>
        <v>0.16279069767441862</v>
      </c>
      <c r="N32" s="13">
        <f>2*(I32*J32)</f>
        <v>0.24080000000000001</v>
      </c>
      <c r="O32" s="13">
        <f>ABS(L32-M32)</f>
        <v>0.40863787375415278</v>
      </c>
      <c r="P32" s="14">
        <f>N32*O32</f>
        <v>9.8400000000000001E-2</v>
      </c>
    </row>
    <row r="33" spans="1:16" x14ac:dyDescent="0.3">
      <c r="A33" s="2">
        <v>3</v>
      </c>
      <c r="B33" s="3" t="s">
        <v>7</v>
      </c>
      <c r="C33" s="4" t="s">
        <v>8</v>
      </c>
      <c r="D33" s="3" t="s">
        <v>5</v>
      </c>
      <c r="E33" s="1"/>
      <c r="H33" s="5"/>
      <c r="I33" s="13"/>
      <c r="J33" s="13"/>
      <c r="K33" s="6"/>
      <c r="L33" s="13"/>
      <c r="M33" s="13"/>
      <c r="N33" s="13"/>
      <c r="O33" s="13"/>
      <c r="P33" s="14"/>
    </row>
    <row r="34" spans="1:16" x14ac:dyDescent="0.3">
      <c r="A34" s="2">
        <v>1</v>
      </c>
      <c r="B34" s="3" t="s">
        <v>4</v>
      </c>
      <c r="C34" s="4" t="s">
        <v>8</v>
      </c>
      <c r="D34" s="3" t="s">
        <v>5</v>
      </c>
      <c r="E34" s="1"/>
      <c r="H34" s="5"/>
      <c r="I34" s="13"/>
      <c r="J34" s="13"/>
      <c r="K34" s="6"/>
      <c r="L34" s="13"/>
      <c r="M34" s="13"/>
      <c r="N34" s="13"/>
      <c r="O34" s="13"/>
      <c r="P34" s="14"/>
    </row>
    <row r="35" spans="1:16" x14ac:dyDescent="0.3">
      <c r="A35" s="2">
        <v>4</v>
      </c>
      <c r="B35" s="3" t="s">
        <v>4</v>
      </c>
      <c r="C35" s="4" t="s">
        <v>8</v>
      </c>
      <c r="D35" s="3" t="s">
        <v>5</v>
      </c>
      <c r="E35" s="1"/>
      <c r="H35" s="5"/>
      <c r="I35" s="13"/>
      <c r="J35" s="13"/>
      <c r="K35" s="6"/>
      <c r="L35" s="13"/>
      <c r="M35" s="13"/>
      <c r="N35" s="13"/>
      <c r="O35" s="13"/>
      <c r="P35" s="14"/>
    </row>
    <row r="36" spans="1:16" x14ac:dyDescent="0.3">
      <c r="A36" s="2">
        <v>2</v>
      </c>
      <c r="B36" s="3" t="s">
        <v>7</v>
      </c>
      <c r="C36" s="4" t="s">
        <v>9</v>
      </c>
      <c r="D36" s="3" t="s">
        <v>5</v>
      </c>
      <c r="E36" s="1"/>
      <c r="H36" s="5">
        <v>3</v>
      </c>
      <c r="I36" s="13">
        <f>17/50</f>
        <v>0.34</v>
      </c>
      <c r="J36" s="13">
        <f>33/50</f>
        <v>0.66</v>
      </c>
      <c r="K36" s="6"/>
      <c r="L36" s="13">
        <f>3/17</f>
        <v>0.17647058823529413</v>
      </c>
      <c r="M36" s="13">
        <f>8/33</f>
        <v>0.24242424242424243</v>
      </c>
      <c r="N36" s="13">
        <f>2*(I36*J36)</f>
        <v>0.44880000000000003</v>
      </c>
      <c r="O36" s="13">
        <f>ABS(L36-M36)+ABS(L37-M37)+ABS(L38-M38)+ABS(L39-M39)</f>
        <v>6.5953654188948302E-2</v>
      </c>
      <c r="P36" s="14">
        <f>N36*O36</f>
        <v>2.9600000000000001E-2</v>
      </c>
    </row>
    <row r="37" spans="1:16" x14ac:dyDescent="0.3">
      <c r="A37" s="2">
        <v>1</v>
      </c>
      <c r="B37" s="3" t="s">
        <v>7</v>
      </c>
      <c r="C37" s="4" t="s">
        <v>9</v>
      </c>
      <c r="D37" s="3" t="s">
        <v>5</v>
      </c>
      <c r="E37" s="1"/>
      <c r="H37" s="5"/>
      <c r="I37" s="13"/>
      <c r="J37" s="13"/>
      <c r="K37" s="6"/>
      <c r="L37" s="13"/>
      <c r="M37" s="13"/>
      <c r="N37" s="13"/>
      <c r="O37" s="13"/>
      <c r="P37" s="14"/>
    </row>
    <row r="38" spans="1:16" x14ac:dyDescent="0.3">
      <c r="A38" s="2">
        <v>3</v>
      </c>
      <c r="B38" s="3" t="s">
        <v>4</v>
      </c>
      <c r="C38" s="4" t="s">
        <v>9</v>
      </c>
      <c r="D38" s="3" t="s">
        <v>5</v>
      </c>
      <c r="E38" s="1"/>
      <c r="H38" s="5"/>
      <c r="I38" s="13"/>
      <c r="J38" s="13"/>
      <c r="K38" s="6"/>
      <c r="L38" s="13"/>
      <c r="M38" s="13"/>
      <c r="N38" s="13"/>
      <c r="O38" s="13"/>
      <c r="P38" s="14"/>
    </row>
    <row r="39" spans="1:16" x14ac:dyDescent="0.3">
      <c r="A39" s="2">
        <v>4</v>
      </c>
      <c r="B39" s="3" t="s">
        <v>7</v>
      </c>
      <c r="C39" s="4" t="s">
        <v>9</v>
      </c>
      <c r="D39" s="3" t="s">
        <v>5</v>
      </c>
      <c r="E39" s="1"/>
      <c r="H39" s="5"/>
      <c r="I39" s="13"/>
      <c r="J39" s="13"/>
      <c r="K39" s="6"/>
      <c r="L39" s="13"/>
      <c r="M39" s="13"/>
      <c r="N39" s="13"/>
      <c r="O39" s="13"/>
      <c r="P39" s="14"/>
    </row>
    <row r="40" spans="1:16" x14ac:dyDescent="0.3">
      <c r="A40" s="2">
        <v>1</v>
      </c>
      <c r="B40" s="3" t="s">
        <v>4</v>
      </c>
      <c r="C40" s="4" t="s">
        <v>8</v>
      </c>
      <c r="D40" s="3" t="s">
        <v>5</v>
      </c>
      <c r="E40" s="1"/>
      <c r="H40" s="5">
        <v>4</v>
      </c>
      <c r="I40" s="13">
        <f>15/50</f>
        <v>0.3</v>
      </c>
      <c r="J40" s="13">
        <f>35/50</f>
        <v>0.7</v>
      </c>
      <c r="K40" s="6"/>
      <c r="L40" s="13">
        <f>0/15</f>
        <v>0</v>
      </c>
      <c r="M40" s="13">
        <f>11/35</f>
        <v>0.31428571428571428</v>
      </c>
      <c r="N40" s="13">
        <f>2*(I40*J40)</f>
        <v>0.42</v>
      </c>
      <c r="O40" s="13">
        <f>ABS(L40-M40)+ABS(L41-M41)+ABS(L42-M42)+ABS(L43-M43)</f>
        <v>0.31428571428571428</v>
      </c>
      <c r="P40" s="14">
        <f>N40*O40</f>
        <v>0.13200000000000001</v>
      </c>
    </row>
    <row r="41" spans="1:16" x14ac:dyDescent="0.3">
      <c r="A41" s="2">
        <v>3</v>
      </c>
      <c r="B41" s="3" t="s">
        <v>4</v>
      </c>
      <c r="C41" s="4" t="s">
        <v>9</v>
      </c>
      <c r="D41" s="3" t="s">
        <v>6</v>
      </c>
      <c r="E41" s="1"/>
      <c r="H41" s="5"/>
      <c r="I41" s="13"/>
      <c r="J41" s="13"/>
      <c r="K41" s="6"/>
      <c r="L41" s="13"/>
      <c r="M41" s="13"/>
      <c r="N41" s="13"/>
      <c r="O41" s="13"/>
      <c r="P41" s="14"/>
    </row>
    <row r="42" spans="1:16" x14ac:dyDescent="0.3">
      <c r="A42" s="2">
        <v>4</v>
      </c>
      <c r="B42" s="3" t="s">
        <v>4</v>
      </c>
      <c r="C42" s="4" t="s">
        <v>9</v>
      </c>
      <c r="D42" s="3" t="s">
        <v>5</v>
      </c>
      <c r="E42" s="1"/>
      <c r="H42" s="5"/>
      <c r="I42" s="13"/>
      <c r="J42" s="13"/>
      <c r="K42" s="6"/>
      <c r="L42" s="13"/>
      <c r="M42" s="13"/>
      <c r="N42" s="13"/>
      <c r="O42" s="13"/>
      <c r="P42" s="14"/>
    </row>
    <row r="43" spans="1:16" x14ac:dyDescent="0.3">
      <c r="A43" s="2">
        <v>4</v>
      </c>
      <c r="B43" s="3" t="s">
        <v>7</v>
      </c>
      <c r="C43" s="4" t="s">
        <v>9</v>
      </c>
      <c r="D43" s="3" t="s">
        <v>5</v>
      </c>
      <c r="E43" s="1"/>
      <c r="H43" s="5"/>
      <c r="I43" s="13"/>
      <c r="J43" s="13"/>
      <c r="K43" s="6"/>
      <c r="L43" s="13"/>
      <c r="M43" s="13"/>
      <c r="N43" s="13"/>
      <c r="O43" s="13"/>
      <c r="P43" s="14"/>
    </row>
    <row r="44" spans="1:16" x14ac:dyDescent="0.3">
      <c r="A44" s="2">
        <v>1</v>
      </c>
      <c r="B44" s="3" t="s">
        <v>4</v>
      </c>
      <c r="C44" s="4" t="s">
        <v>8</v>
      </c>
      <c r="D44" s="3" t="s">
        <v>5</v>
      </c>
      <c r="E44" s="1"/>
      <c r="H44" s="5">
        <v>5</v>
      </c>
      <c r="I44" s="13">
        <f>29/50</f>
        <v>0.57999999999999996</v>
      </c>
      <c r="J44" s="13">
        <f>21/50</f>
        <v>0.42</v>
      </c>
      <c r="K44" s="6"/>
      <c r="L44" s="13">
        <f>7/29</f>
        <v>0.2413793103448276</v>
      </c>
      <c r="M44" s="13">
        <f>4/21</f>
        <v>0.19047619047619047</v>
      </c>
      <c r="N44" s="13">
        <f>2*(I44*J44)</f>
        <v>0.48719999999999997</v>
      </c>
      <c r="O44" s="13">
        <f>ABS(L44-M44)+ABS(L45-M45)+ABS(L46-M46)+ABS(L47-M47)</f>
        <v>5.0903119868637131E-2</v>
      </c>
      <c r="P44" s="14">
        <f>N44*O44</f>
        <v>2.480000000000001E-2</v>
      </c>
    </row>
    <row r="45" spans="1:16" x14ac:dyDescent="0.3">
      <c r="A45" s="2">
        <v>4</v>
      </c>
      <c r="B45" s="3" t="s">
        <v>7</v>
      </c>
      <c r="C45" s="4" t="s">
        <v>9</v>
      </c>
      <c r="D45" s="3" t="s">
        <v>5</v>
      </c>
      <c r="E45" s="1"/>
      <c r="H45" s="5"/>
      <c r="I45" s="13"/>
      <c r="J45" s="13"/>
      <c r="K45" s="6"/>
      <c r="L45" s="13"/>
      <c r="M45" s="13"/>
      <c r="N45" s="13"/>
      <c r="O45" s="13"/>
      <c r="P45" s="14"/>
    </row>
    <row r="46" spans="1:16" x14ac:dyDescent="0.3">
      <c r="A46" s="2">
        <v>3</v>
      </c>
      <c r="B46" s="3" t="s">
        <v>4</v>
      </c>
      <c r="C46" s="4" t="s">
        <v>8</v>
      </c>
      <c r="D46" s="3" t="s">
        <v>5</v>
      </c>
      <c r="E46" s="1"/>
      <c r="H46" s="5"/>
      <c r="I46" s="13"/>
      <c r="J46" s="13"/>
      <c r="K46" s="6"/>
      <c r="L46" s="13"/>
      <c r="M46" s="13"/>
      <c r="N46" s="13"/>
      <c r="O46" s="13"/>
      <c r="P46" s="14"/>
    </row>
    <row r="47" spans="1:16" x14ac:dyDescent="0.3">
      <c r="A47" s="2">
        <v>4</v>
      </c>
      <c r="B47" s="3" t="s">
        <v>7</v>
      </c>
      <c r="C47" s="4" t="s">
        <v>9</v>
      </c>
      <c r="D47" s="3" t="s">
        <v>5</v>
      </c>
      <c r="E47" s="1"/>
      <c r="H47" s="5"/>
      <c r="I47" s="13"/>
      <c r="J47" s="13"/>
      <c r="K47" s="6"/>
      <c r="L47" s="13"/>
      <c r="M47" s="13"/>
      <c r="N47" s="13"/>
      <c r="O47" s="13"/>
      <c r="P47" s="14"/>
    </row>
    <row r="48" spans="1:16" x14ac:dyDescent="0.3">
      <c r="A48" s="2">
        <v>1</v>
      </c>
      <c r="B48" s="3" t="s">
        <v>7</v>
      </c>
      <c r="C48" s="4" t="s">
        <v>8</v>
      </c>
      <c r="D48" s="3" t="s">
        <v>6</v>
      </c>
      <c r="E48" s="1"/>
      <c r="H48" s="5">
        <v>6</v>
      </c>
      <c r="I48" s="13">
        <f>25/50</f>
        <v>0.5</v>
      </c>
      <c r="J48" s="13">
        <f>25/50</f>
        <v>0.5</v>
      </c>
      <c r="K48" s="6"/>
      <c r="L48" s="13">
        <f>8/25</f>
        <v>0.32</v>
      </c>
      <c r="M48" s="13">
        <f>3/25</f>
        <v>0.12</v>
      </c>
      <c r="N48" s="13">
        <f>2*(I48*J48)</f>
        <v>0.5</v>
      </c>
      <c r="O48" s="13">
        <f>ABS(L48-M48)+ABS(L49-M49)+ABS(L50-M50)+ABS(L51-M51)</f>
        <v>0.2</v>
      </c>
      <c r="P48" s="14">
        <f>N48*O48</f>
        <v>0.1</v>
      </c>
    </row>
    <row r="49" spans="1:16" x14ac:dyDescent="0.3">
      <c r="A49" s="2">
        <v>2</v>
      </c>
      <c r="B49" s="3" t="s">
        <v>7</v>
      </c>
      <c r="C49" s="4" t="s">
        <v>8</v>
      </c>
      <c r="D49" s="3" t="s">
        <v>5</v>
      </c>
      <c r="E49" s="1"/>
      <c r="H49" s="5"/>
      <c r="I49" s="13"/>
      <c r="J49" s="13"/>
      <c r="K49" s="6"/>
      <c r="L49" s="13"/>
      <c r="M49" s="13"/>
      <c r="N49" s="13"/>
      <c r="O49" s="13"/>
      <c r="P49" s="15"/>
    </row>
    <row r="50" spans="1:16" x14ac:dyDescent="0.3">
      <c r="A50" s="2">
        <v>3</v>
      </c>
      <c r="B50" s="3" t="s">
        <v>4</v>
      </c>
      <c r="C50" s="4" t="s">
        <v>8</v>
      </c>
      <c r="D50" s="3" t="s">
        <v>5</v>
      </c>
      <c r="E50" s="1"/>
      <c r="H50" s="5"/>
      <c r="I50" s="13"/>
      <c r="J50" s="13"/>
      <c r="K50" s="6"/>
      <c r="L50" s="13"/>
      <c r="M50" s="13"/>
      <c r="N50" s="13"/>
      <c r="O50" s="13"/>
      <c r="P50" s="15"/>
    </row>
    <row r="51" spans="1:16" x14ac:dyDescent="0.3">
      <c r="A51" s="2">
        <v>4</v>
      </c>
      <c r="B51" s="3" t="s">
        <v>7</v>
      </c>
      <c r="C51" s="4" t="s">
        <v>8</v>
      </c>
      <c r="D51" s="3" t="s">
        <v>5</v>
      </c>
      <c r="E51" s="1"/>
      <c r="H51" s="5"/>
      <c r="I51" s="13"/>
      <c r="J51" s="13"/>
      <c r="K51" s="6"/>
      <c r="L51" s="13"/>
      <c r="M51" s="13"/>
      <c r="N51" s="13"/>
      <c r="O51" s="13"/>
      <c r="P51" s="14"/>
    </row>
    <row r="52" spans="1:16" ht="15" thickBot="1" x14ac:dyDescent="0.35">
      <c r="H52" s="5">
        <v>7</v>
      </c>
      <c r="I52" s="13">
        <f>18/50</f>
        <v>0.36</v>
      </c>
      <c r="J52" s="13">
        <f>32/50</f>
        <v>0.64</v>
      </c>
      <c r="K52" s="6"/>
      <c r="L52" s="13">
        <f>8/18</f>
        <v>0.44444444444444442</v>
      </c>
      <c r="M52" s="13">
        <f>3/32</f>
        <v>9.375E-2</v>
      </c>
      <c r="N52" s="13">
        <f>2*(I52*J52)</f>
        <v>0.46079999999999999</v>
      </c>
      <c r="O52" s="13">
        <f>ABS(L52-M52)+ABS(L53-M53)+ABS(L54-M54)+ABS(L55-M55)</f>
        <v>0.35069444444444442</v>
      </c>
      <c r="P52" s="14">
        <f>N52*O52</f>
        <v>0.16159999999999999</v>
      </c>
    </row>
    <row r="53" spans="1:16" x14ac:dyDescent="0.3">
      <c r="A53" s="25" t="s">
        <v>39</v>
      </c>
      <c r="B53" s="26"/>
      <c r="C53" s="26"/>
      <c r="D53" s="26"/>
      <c r="E53" s="27"/>
      <c r="H53" s="5"/>
      <c r="I53" s="13"/>
      <c r="J53" s="13"/>
      <c r="K53" s="6"/>
      <c r="L53" s="13"/>
      <c r="M53" s="13"/>
      <c r="N53" s="13"/>
      <c r="O53" s="13"/>
      <c r="P53" s="14"/>
    </row>
    <row r="54" spans="1:16" x14ac:dyDescent="0.3">
      <c r="A54" s="28" t="s">
        <v>46</v>
      </c>
      <c r="B54" s="29"/>
      <c r="C54" s="29"/>
      <c r="D54" s="29"/>
      <c r="E54" s="30"/>
      <c r="H54" s="5"/>
      <c r="I54" s="13"/>
      <c r="J54" s="13"/>
      <c r="K54" s="6"/>
      <c r="L54" s="13"/>
      <c r="M54" s="13"/>
      <c r="N54" s="13"/>
      <c r="O54" s="13"/>
      <c r="P54" s="14"/>
    </row>
    <row r="55" spans="1:16" x14ac:dyDescent="0.3">
      <c r="A55" s="31"/>
      <c r="B55" s="32"/>
      <c r="C55" s="33"/>
      <c r="D55" s="33"/>
      <c r="E55" s="34"/>
      <c r="H55" s="5"/>
      <c r="I55" s="13"/>
      <c r="J55" s="13"/>
      <c r="K55" s="6"/>
      <c r="L55" s="13"/>
      <c r="M55" s="13"/>
      <c r="N55" s="13"/>
      <c r="O55" s="13"/>
      <c r="P55" s="14"/>
    </row>
    <row r="56" spans="1:16" x14ac:dyDescent="0.3">
      <c r="A56" s="31"/>
      <c r="B56" s="32" t="s">
        <v>40</v>
      </c>
      <c r="C56" s="35" t="s">
        <v>41</v>
      </c>
      <c r="D56" s="33"/>
      <c r="E56" s="34"/>
      <c r="H56" s="5">
        <v>8</v>
      </c>
      <c r="I56" s="13">
        <f>28/50</f>
        <v>0.56000000000000005</v>
      </c>
      <c r="J56" s="13">
        <f>22/50</f>
        <v>0.44</v>
      </c>
      <c r="K56" s="6"/>
      <c r="L56" s="13">
        <f>17/28</f>
        <v>0.6071428571428571</v>
      </c>
      <c r="M56" s="13">
        <f>4/22</f>
        <v>0.18181818181818182</v>
      </c>
      <c r="N56" s="13">
        <f>2*(I56*J56)</f>
        <v>0.49280000000000007</v>
      </c>
      <c r="O56" s="13">
        <f>ABS(L56-M56)+ABS(L57-M57)+ABS(L58-M58)+ABS(L59-M59)</f>
        <v>0.42532467532467527</v>
      </c>
      <c r="P56" s="14">
        <f>N56*O56</f>
        <v>0.20960000000000001</v>
      </c>
    </row>
    <row r="57" spans="1:16" x14ac:dyDescent="0.3">
      <c r="A57" s="31"/>
      <c r="B57" s="32" t="s">
        <v>42</v>
      </c>
      <c r="C57" s="35" t="s">
        <v>43</v>
      </c>
      <c r="D57" s="33"/>
      <c r="E57" s="34"/>
      <c r="H57" s="5"/>
      <c r="I57" s="13"/>
      <c r="J57" s="13"/>
      <c r="K57" s="6"/>
      <c r="L57" s="13"/>
      <c r="M57" s="13"/>
      <c r="N57" s="13"/>
      <c r="O57" s="13"/>
      <c r="P57" s="14"/>
    </row>
    <row r="58" spans="1:16" x14ac:dyDescent="0.3">
      <c r="A58" s="31"/>
      <c r="B58" s="32" t="s">
        <v>44</v>
      </c>
      <c r="C58" s="35">
        <v>10445674</v>
      </c>
      <c r="D58" s="33"/>
      <c r="E58" s="34"/>
      <c r="H58" s="5"/>
      <c r="I58" s="13"/>
      <c r="J58" s="13"/>
      <c r="K58" s="6"/>
      <c r="L58" s="13"/>
      <c r="M58" s="13"/>
      <c r="N58" s="13"/>
      <c r="O58" s="13"/>
      <c r="P58" s="14"/>
    </row>
    <row r="59" spans="1:16" x14ac:dyDescent="0.3">
      <c r="A59" s="31"/>
      <c r="B59" s="32" t="s">
        <v>45</v>
      </c>
      <c r="C59" s="35" t="s">
        <v>46</v>
      </c>
      <c r="D59" s="33"/>
      <c r="E59" s="34"/>
      <c r="H59" s="5"/>
      <c r="I59" s="13"/>
      <c r="J59" s="13"/>
      <c r="K59" s="6"/>
      <c r="L59" s="13"/>
      <c r="M59" s="13"/>
      <c r="N59" s="13"/>
      <c r="O59" s="13"/>
      <c r="P59" s="14"/>
    </row>
    <row r="60" spans="1:16" ht="15" thickBot="1" x14ac:dyDescent="0.35">
      <c r="A60" s="36"/>
      <c r="B60" s="37"/>
      <c r="C60" s="38"/>
      <c r="D60" s="38"/>
      <c r="E60" s="39"/>
      <c r="H60" s="5">
        <v>9</v>
      </c>
      <c r="I60" s="18">
        <f>26/50</f>
        <v>0.52</v>
      </c>
      <c r="J60" s="18">
        <f>24/50</f>
        <v>0.48</v>
      </c>
      <c r="K60" s="19"/>
      <c r="L60" s="18">
        <f>4/26</f>
        <v>0.15384615384615385</v>
      </c>
      <c r="M60" s="18">
        <f>7/24</f>
        <v>0.29166666666666669</v>
      </c>
      <c r="N60" s="18">
        <f>2*(I60*J60)</f>
        <v>0.49919999999999998</v>
      </c>
      <c r="O60" s="18">
        <f>ABS(L60-M60)+ABS(L61-M61)+ABS(L62-M62)+ABS(L63-M63)</f>
        <v>0.13782051282051283</v>
      </c>
      <c r="P60" s="17">
        <f>N60*O60</f>
        <v>6.88E-2</v>
      </c>
    </row>
    <row r="61" spans="1:16" x14ac:dyDescent="0.3">
      <c r="H61" s="20"/>
      <c r="I61" s="21"/>
      <c r="J61" s="21"/>
      <c r="K61" s="7"/>
      <c r="L61" s="21"/>
      <c r="M61" s="21"/>
      <c r="N61" s="21"/>
      <c r="O61" s="21"/>
      <c r="P61" s="22"/>
    </row>
    <row r="62" spans="1:16" x14ac:dyDescent="0.3">
      <c r="H62" s="16"/>
      <c r="I62" s="13"/>
      <c r="J62" s="13"/>
      <c r="K62" s="6"/>
      <c r="L62" s="13"/>
      <c r="M62" s="13"/>
      <c r="N62" s="13"/>
      <c r="O62" s="13"/>
      <c r="P62" s="17"/>
    </row>
    <row r="63" spans="1:16" x14ac:dyDescent="0.3">
      <c r="H63" s="16"/>
      <c r="I63" s="13"/>
      <c r="J63" s="13"/>
      <c r="K63" s="6"/>
      <c r="L63" s="13"/>
      <c r="M63" s="13"/>
      <c r="N63" s="13"/>
      <c r="O63" s="13"/>
      <c r="P63" s="17"/>
    </row>
    <row r="64" spans="1:16" x14ac:dyDescent="0.3">
      <c r="H64" s="16"/>
      <c r="I64" s="13"/>
      <c r="J64" s="13"/>
      <c r="K64" s="6"/>
      <c r="L64" s="13"/>
      <c r="M64" s="13"/>
      <c r="N64" s="13"/>
      <c r="O64" s="13"/>
      <c r="P64" s="17"/>
    </row>
    <row r="65" spans="8:16" ht="18" x14ac:dyDescent="0.35">
      <c r="H65" s="23" t="s">
        <v>38</v>
      </c>
      <c r="I65" s="24"/>
      <c r="J65" s="24"/>
      <c r="K65" s="24"/>
      <c r="L65" s="24"/>
      <c r="M65" s="24"/>
      <c r="N65" s="24"/>
      <c r="O65" s="24"/>
      <c r="P65" s="24"/>
    </row>
  </sheetData>
  <autoFilter ref="A1:D51" xr:uid="{99BEBB9F-C0DF-4EC9-9CEE-508B8AFB3476}"/>
  <mergeCells count="3">
    <mergeCell ref="H65:P65"/>
    <mergeCell ref="A53:E53"/>
    <mergeCell ref="A54:E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7</xdr:col>
                <xdr:colOff>106680</xdr:colOff>
                <xdr:row>18</xdr:row>
                <xdr:rowOff>15240</xdr:rowOff>
              </from>
              <to>
                <xdr:col>11</xdr:col>
                <xdr:colOff>601980</xdr:colOff>
                <xdr:row>23</xdr:row>
                <xdr:rowOff>167640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Gupte</dc:creator>
  <cp:lastModifiedBy>Neil Gupte</cp:lastModifiedBy>
  <dcterms:created xsi:type="dcterms:W3CDTF">2020-03-31T22:39:29Z</dcterms:created>
  <dcterms:modified xsi:type="dcterms:W3CDTF">2020-04-01T03:19:04Z</dcterms:modified>
</cp:coreProperties>
</file>