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cs 513 HOMEWORK\hw5 dtree\"/>
    </mc:Choice>
  </mc:AlternateContent>
  <xr:revisionPtr revIDLastSave="0" documentId="13_ncr:1_{706EA4EF-63AC-4385-AB61-B92C11CA13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Sheet1!$G$3:$L$14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1" l="1"/>
  <c r="I71" i="1"/>
  <c r="I69" i="1"/>
  <c r="H69" i="1"/>
  <c r="J68" i="1"/>
  <c r="H68" i="1"/>
  <c r="K68" i="1" s="1"/>
  <c r="F68" i="1"/>
  <c r="E68" i="1"/>
  <c r="I67" i="1"/>
  <c r="I66" i="1"/>
  <c r="H66" i="1"/>
  <c r="I65" i="1"/>
  <c r="H65" i="1"/>
  <c r="K64" i="1" s="1"/>
  <c r="I64" i="1"/>
  <c r="H64" i="1"/>
  <c r="F64" i="1"/>
  <c r="E64" i="1"/>
  <c r="J64" i="1" s="1"/>
  <c r="L64" i="1" s="1"/>
  <c r="H63" i="1"/>
  <c r="H62" i="1"/>
  <c r="I61" i="1"/>
  <c r="H61" i="1"/>
  <c r="I60" i="1"/>
  <c r="H60" i="1"/>
  <c r="K60" i="1" s="1"/>
  <c r="F60" i="1"/>
  <c r="E60" i="1"/>
  <c r="J60" i="1" s="1"/>
  <c r="L60" i="1" s="1"/>
  <c r="H59" i="1"/>
  <c r="H58" i="1"/>
  <c r="H57" i="1"/>
  <c r="K56" i="1" s="1"/>
  <c r="F56" i="1"/>
  <c r="E56" i="1"/>
  <c r="J56" i="1" s="1"/>
  <c r="L56" i="1" s="1"/>
  <c r="I55" i="1"/>
  <c r="H55" i="1"/>
  <c r="I54" i="1"/>
  <c r="H54" i="1"/>
  <c r="I53" i="1"/>
  <c r="H53" i="1"/>
  <c r="K52" i="1"/>
  <c r="I52" i="1"/>
  <c r="F52" i="1"/>
  <c r="J52" i="1" s="1"/>
  <c r="L52" i="1" s="1"/>
  <c r="E52" i="1"/>
  <c r="I51" i="1"/>
  <c r="I50" i="1"/>
  <c r="H50" i="1"/>
  <c r="I49" i="1"/>
  <c r="K48" i="1" s="1"/>
  <c r="H49" i="1"/>
  <c r="H48" i="1"/>
  <c r="F48" i="1"/>
  <c r="E48" i="1"/>
  <c r="J48" i="1" s="1"/>
  <c r="L48" i="1" s="1"/>
  <c r="H47" i="1"/>
  <c r="I46" i="1"/>
  <c r="H46" i="1"/>
  <c r="I45" i="1"/>
  <c r="H45" i="1"/>
  <c r="J44" i="1"/>
  <c r="I44" i="1"/>
  <c r="K44" i="1" s="1"/>
  <c r="F44" i="1"/>
  <c r="E44" i="1"/>
  <c r="I43" i="1"/>
  <c r="I42" i="1"/>
  <c r="I41" i="1"/>
  <c r="H41" i="1"/>
  <c r="K40" i="1"/>
  <c r="L40" i="1" s="1"/>
  <c r="J40" i="1"/>
  <c r="I40" i="1"/>
  <c r="H40" i="1"/>
  <c r="F40" i="1"/>
  <c r="E40" i="1"/>
  <c r="I39" i="1"/>
  <c r="I38" i="1"/>
  <c r="H38" i="1"/>
  <c r="I37" i="1"/>
  <c r="H37" i="1"/>
  <c r="I36" i="1"/>
  <c r="K36" i="1" s="1"/>
  <c r="F36" i="1"/>
  <c r="E36" i="1"/>
  <c r="J36" i="1" s="1"/>
  <c r="H35" i="1"/>
  <c r="I34" i="1"/>
  <c r="H34" i="1"/>
  <c r="I33" i="1"/>
  <c r="J32" i="1"/>
  <c r="I32" i="1"/>
  <c r="K32" i="1" s="1"/>
  <c r="F32" i="1"/>
  <c r="E32" i="1"/>
  <c r="I31" i="1"/>
  <c r="H30" i="1"/>
  <c r="I29" i="1"/>
  <c r="H29" i="1"/>
  <c r="K28" i="1" s="1"/>
  <c r="I28" i="1"/>
  <c r="H28" i="1"/>
  <c r="F28" i="1"/>
  <c r="E28" i="1"/>
  <c r="J28" i="1" s="1"/>
  <c r="L44" i="1" l="1"/>
  <c r="L68" i="1"/>
  <c r="L32" i="1"/>
  <c r="L28" i="1"/>
  <c r="L36" i="1"/>
</calcChain>
</file>

<file path=xl/sharedStrings.xml><?xml version="1.0" encoding="utf-8"?>
<sst xmlns="http://schemas.openxmlformats.org/spreadsheetml/2006/main" count="140" uniqueCount="68">
  <si>
    <t xml:space="preserve"> Knowledge Discovery and Data Mining (CS 513)</t>
  </si>
  <si>
    <t>Homework 5</t>
  </si>
  <si>
    <t>Gupte</t>
  </si>
  <si>
    <t>Last Name :</t>
  </si>
  <si>
    <t xml:space="preserve">  Neil</t>
  </si>
  <si>
    <t>First Name :</t>
  </si>
  <si>
    <t>CWID :</t>
  </si>
  <si>
    <t>Purpose :</t>
  </si>
  <si>
    <t>Hw 5 Dtree</t>
  </si>
  <si>
    <t>Occupation</t>
  </si>
  <si>
    <t>Gender</t>
  </si>
  <si>
    <t>Age</t>
  </si>
  <si>
    <t>Age Category</t>
  </si>
  <si>
    <t>Salary</t>
  </si>
  <si>
    <t>Salary Level</t>
  </si>
  <si>
    <t>Service</t>
  </si>
  <si>
    <t>Female</t>
  </si>
  <si>
    <t>Category 3</t>
  </si>
  <si>
    <t>Level 3</t>
  </si>
  <si>
    <t>Male</t>
  </si>
  <si>
    <t>Category 1</t>
  </si>
  <si>
    <t>Level 1</t>
  </si>
  <si>
    <t>Category 2</t>
  </si>
  <si>
    <t>Level 2</t>
  </si>
  <si>
    <t>Management</t>
  </si>
  <si>
    <t>Level 4</t>
  </si>
  <si>
    <t>Sales</t>
  </si>
  <si>
    <t>Staff</t>
  </si>
  <si>
    <t>Given Data</t>
  </si>
  <si>
    <t>PL</t>
  </si>
  <si>
    <t>PR</t>
  </si>
  <si>
    <t>Splits</t>
  </si>
  <si>
    <t>tL</t>
  </si>
  <si>
    <t>tR</t>
  </si>
  <si>
    <t>Occupation: [Service]</t>
  </si>
  <si>
    <t>Occupation: [Management, Sales, Staff]</t>
  </si>
  <si>
    <t>Occupation: [Management]</t>
  </si>
  <si>
    <t>Occupation: [Service, Sales, Staff]</t>
  </si>
  <si>
    <t>Occupation: [Sales]</t>
  </si>
  <si>
    <t>Occupation: [Service, Management, Staff]</t>
  </si>
  <si>
    <t>Occupation: [Staff]</t>
  </si>
  <si>
    <t>Occupation: [Service, Management, Sales]</t>
  </si>
  <si>
    <t>Gender: [Female]</t>
  </si>
  <si>
    <t>Gender: [Male]</t>
  </si>
  <si>
    <t>Age &lt;= 30</t>
  </si>
  <si>
    <t>Age &gt; 30</t>
  </si>
  <si>
    <t>31 &lt;= Age &lt; = 40</t>
  </si>
  <si>
    <t>not 31&lt;=Age &lt; =40</t>
  </si>
  <si>
    <t>Age &lt;=  50</t>
  </si>
  <si>
    <t>Age &gt; 50</t>
  </si>
  <si>
    <t>Occupation: [Service, Management]</t>
  </si>
  <si>
    <t>Occupation: [Sales, Staff]</t>
  </si>
  <si>
    <t>Occupation: [Service, Sales]</t>
  </si>
  <si>
    <t>Occupation: [Management, Staff]</t>
  </si>
  <si>
    <t>Occupation: [Service, Staff]</t>
  </si>
  <si>
    <t>Occupation: [Management, Staff, Sales]</t>
  </si>
  <si>
    <t>Level</t>
  </si>
  <si>
    <t>P( j |tL )</t>
  </si>
  <si>
    <t>P( j |tR)</t>
  </si>
  <si>
    <t>2PL PR</t>
  </si>
  <si>
    <t>Q(s|t)</t>
  </si>
  <si>
    <t>Φ(s|t)</t>
  </si>
  <si>
    <t>L1</t>
  </si>
  <si>
    <t>L2</t>
  </si>
  <si>
    <t>L3</t>
  </si>
  <si>
    <t>L4</t>
  </si>
  <si>
    <t>0.208+0.083+0.042+0.250</t>
  </si>
  <si>
    <t>The first split should be split 2 Occupation: [Management] as it has the highest value of Φ(s|t) which is 0.661.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</si>
</sst>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6" fontId="0" fillId="0" borderId="13" xfId="0" applyNumberForma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6" fontId="0" fillId="0" borderId="16" xfId="0" applyNumberForma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164" fontId="7" fillId="0" borderId="5" xfId="0" applyNumberFormat="1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left" vertical="center"/>
    </xf>
    <xf numFmtId="164" fontId="7" fillId="0" borderId="7" xfId="0" applyNumberFormat="1" applyFont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17</xdr:row>
          <xdr:rowOff>175260</xdr:rowOff>
        </xdr:from>
        <xdr:to>
          <xdr:col>8</xdr:col>
          <xdr:colOff>373380</xdr:colOff>
          <xdr:row>23</xdr:row>
          <xdr:rowOff>144780</xdr:rowOff>
        </xdr:to>
        <xdr:sp macro="" textlink="">
          <xdr:nvSpPr>
            <xdr:cNvPr id="1025" name="Object 5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BEAFFEE-BD1B-4A6E-B07B-9BB7295B59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B73" workbookViewId="0">
      <selection activeCell="O36" sqref="O36"/>
    </sheetView>
  </sheetViews>
  <sheetFormatPr defaultRowHeight="15" x14ac:dyDescent="0.25"/>
  <cols>
    <col min="1" max="1" width="9.140625" style="4"/>
    <col min="2" max="2" width="16.85546875" style="4" customWidth="1"/>
    <col min="3" max="3" width="19.85546875" style="4" customWidth="1"/>
    <col min="4" max="6" width="9.140625" style="4"/>
    <col min="7" max="7" width="18.5703125" style="4" customWidth="1"/>
    <col min="8" max="8" width="20.28515625" style="4" customWidth="1"/>
    <col min="9" max="9" width="13.5703125" style="4" customWidth="1"/>
    <col min="10" max="10" width="16.85546875" style="4" customWidth="1"/>
    <col min="11" max="11" width="10" style="4" customWidth="1"/>
    <col min="12" max="12" width="13.85546875" style="4" customWidth="1"/>
    <col min="13" max="13" width="9.140625" style="4"/>
    <col min="14" max="14" width="12.5703125" style="4" customWidth="1"/>
    <col min="15" max="15" width="32.42578125" style="4" customWidth="1"/>
    <col min="16" max="16" width="40.42578125" style="4" customWidth="1"/>
    <col min="17" max="16384" width="9.140625" style="4"/>
  </cols>
  <sheetData>
    <row r="1" spans="1:16" x14ac:dyDescent="0.25">
      <c r="A1" s="1" t="s">
        <v>0</v>
      </c>
      <c r="B1" s="2"/>
      <c r="C1" s="2"/>
      <c r="D1" s="2"/>
      <c r="E1" s="3"/>
    </row>
    <row r="2" spans="1:16" ht="17.25" thickBot="1" x14ac:dyDescent="0.4">
      <c r="A2" s="5" t="s">
        <v>1</v>
      </c>
      <c r="B2" s="6"/>
      <c r="C2" s="6"/>
      <c r="D2" s="6"/>
      <c r="E2" s="7"/>
      <c r="G2" s="30" t="s">
        <v>28</v>
      </c>
      <c r="H2" s="29"/>
      <c r="I2" s="29"/>
      <c r="J2" s="29"/>
      <c r="K2" s="29"/>
      <c r="L2" s="29"/>
    </row>
    <row r="3" spans="1:16" ht="18.75" x14ac:dyDescent="0.3">
      <c r="A3" s="8"/>
      <c r="B3" s="9"/>
      <c r="C3" s="10"/>
      <c r="D3" s="10"/>
      <c r="E3" s="11"/>
      <c r="G3" s="31" t="s">
        <v>9</v>
      </c>
      <c r="H3" s="35" t="s">
        <v>10</v>
      </c>
      <c r="I3" s="36" t="s">
        <v>11</v>
      </c>
      <c r="J3" s="36" t="s">
        <v>12</v>
      </c>
      <c r="K3" s="36" t="s">
        <v>13</v>
      </c>
      <c r="L3" s="37" t="s">
        <v>14</v>
      </c>
      <c r="N3" s="44" t="s">
        <v>31</v>
      </c>
      <c r="O3" s="45" t="s">
        <v>32</v>
      </c>
      <c r="P3" s="46" t="s">
        <v>33</v>
      </c>
    </row>
    <row r="4" spans="1:16" x14ac:dyDescent="0.25">
      <c r="A4" s="8"/>
      <c r="B4" s="9" t="s">
        <v>5</v>
      </c>
      <c r="C4" s="12" t="s">
        <v>4</v>
      </c>
      <c r="D4" s="10"/>
      <c r="E4" s="11"/>
      <c r="G4" s="32" t="s">
        <v>15</v>
      </c>
      <c r="H4" s="17" t="s">
        <v>16</v>
      </c>
      <c r="I4" s="17">
        <v>45</v>
      </c>
      <c r="J4" s="18" t="s">
        <v>17</v>
      </c>
      <c r="K4" s="19">
        <v>48000</v>
      </c>
      <c r="L4" s="20" t="s">
        <v>18</v>
      </c>
      <c r="N4" s="38">
        <v>1</v>
      </c>
      <c r="O4" s="39" t="s">
        <v>34</v>
      </c>
      <c r="P4" s="40" t="s">
        <v>35</v>
      </c>
    </row>
    <row r="5" spans="1:16" x14ac:dyDescent="0.25">
      <c r="A5" s="8"/>
      <c r="B5" s="9" t="s">
        <v>3</v>
      </c>
      <c r="C5" s="12" t="s">
        <v>2</v>
      </c>
      <c r="D5" s="10"/>
      <c r="E5" s="11"/>
      <c r="G5" s="32" t="s">
        <v>15</v>
      </c>
      <c r="H5" s="17" t="s">
        <v>19</v>
      </c>
      <c r="I5" s="17">
        <v>25</v>
      </c>
      <c r="J5" s="18" t="s">
        <v>20</v>
      </c>
      <c r="K5" s="19">
        <v>25000</v>
      </c>
      <c r="L5" s="20" t="s">
        <v>21</v>
      </c>
      <c r="N5" s="38">
        <v>2</v>
      </c>
      <c r="O5" s="39" t="s">
        <v>36</v>
      </c>
      <c r="P5" s="40" t="s">
        <v>37</v>
      </c>
    </row>
    <row r="6" spans="1:16" x14ac:dyDescent="0.25">
      <c r="A6" s="8"/>
      <c r="B6" s="9" t="s">
        <v>6</v>
      </c>
      <c r="C6" s="12">
        <v>10445674</v>
      </c>
      <c r="D6" s="10"/>
      <c r="E6" s="11"/>
      <c r="G6" s="32" t="s">
        <v>15</v>
      </c>
      <c r="H6" s="17" t="s">
        <v>19</v>
      </c>
      <c r="I6" s="17">
        <v>33</v>
      </c>
      <c r="J6" s="18" t="s">
        <v>22</v>
      </c>
      <c r="K6" s="19">
        <v>35000</v>
      </c>
      <c r="L6" s="20" t="s">
        <v>23</v>
      </c>
      <c r="N6" s="38">
        <v>3</v>
      </c>
      <c r="O6" s="39" t="s">
        <v>38</v>
      </c>
      <c r="P6" s="40" t="s">
        <v>39</v>
      </c>
    </row>
    <row r="7" spans="1:16" x14ac:dyDescent="0.25">
      <c r="A7" s="8"/>
      <c r="B7" s="9" t="s">
        <v>7</v>
      </c>
      <c r="C7" s="12" t="s">
        <v>8</v>
      </c>
      <c r="D7" s="10"/>
      <c r="E7" s="11"/>
      <c r="G7" s="32" t="s">
        <v>24</v>
      </c>
      <c r="H7" s="17" t="s">
        <v>19</v>
      </c>
      <c r="I7" s="17">
        <v>25</v>
      </c>
      <c r="J7" s="21" t="s">
        <v>20</v>
      </c>
      <c r="K7" s="19">
        <v>45000</v>
      </c>
      <c r="L7" s="20" t="s">
        <v>18</v>
      </c>
      <c r="N7" s="38">
        <v>4</v>
      </c>
      <c r="O7" s="39" t="s">
        <v>40</v>
      </c>
      <c r="P7" s="40" t="s">
        <v>41</v>
      </c>
    </row>
    <row r="8" spans="1:16" ht="15.75" thickBot="1" x14ac:dyDescent="0.3">
      <c r="A8" s="13"/>
      <c r="B8" s="14"/>
      <c r="C8" s="15"/>
      <c r="D8" s="15"/>
      <c r="E8" s="16"/>
      <c r="G8" s="32" t="s">
        <v>24</v>
      </c>
      <c r="H8" s="22" t="s">
        <v>16</v>
      </c>
      <c r="I8" s="17">
        <v>35</v>
      </c>
      <c r="J8" s="21" t="s">
        <v>22</v>
      </c>
      <c r="K8" s="19">
        <v>65000</v>
      </c>
      <c r="L8" s="20" t="s">
        <v>25</v>
      </c>
      <c r="N8" s="38">
        <v>5</v>
      </c>
      <c r="O8" s="39" t="s">
        <v>42</v>
      </c>
      <c r="P8" s="40" t="s">
        <v>43</v>
      </c>
    </row>
    <row r="9" spans="1:16" x14ac:dyDescent="0.25">
      <c r="G9" s="32" t="s">
        <v>24</v>
      </c>
      <c r="H9" s="17" t="s">
        <v>19</v>
      </c>
      <c r="I9" s="17">
        <v>26</v>
      </c>
      <c r="J9" s="21" t="s">
        <v>20</v>
      </c>
      <c r="K9" s="19">
        <v>45000</v>
      </c>
      <c r="L9" s="20" t="s">
        <v>18</v>
      </c>
      <c r="N9" s="38">
        <v>6</v>
      </c>
      <c r="O9" s="39" t="s">
        <v>44</v>
      </c>
      <c r="P9" s="40" t="s">
        <v>45</v>
      </c>
    </row>
    <row r="10" spans="1:16" x14ac:dyDescent="0.25">
      <c r="G10" s="32" t="s">
        <v>24</v>
      </c>
      <c r="H10" s="22" t="s">
        <v>16</v>
      </c>
      <c r="I10" s="17">
        <v>45</v>
      </c>
      <c r="J10" s="21" t="s">
        <v>17</v>
      </c>
      <c r="K10" s="19">
        <v>70000</v>
      </c>
      <c r="L10" s="20" t="s">
        <v>25</v>
      </c>
      <c r="N10" s="38">
        <v>7</v>
      </c>
      <c r="O10" s="39" t="s">
        <v>46</v>
      </c>
      <c r="P10" s="40" t="s">
        <v>47</v>
      </c>
    </row>
    <row r="11" spans="1:16" x14ac:dyDescent="0.25">
      <c r="G11" s="32" t="s">
        <v>26</v>
      </c>
      <c r="H11" s="17" t="s">
        <v>16</v>
      </c>
      <c r="I11" s="17">
        <v>40</v>
      </c>
      <c r="J11" s="21" t="s">
        <v>22</v>
      </c>
      <c r="K11" s="19">
        <v>50000</v>
      </c>
      <c r="L11" s="20" t="s">
        <v>18</v>
      </c>
      <c r="N11" s="38">
        <v>8</v>
      </c>
      <c r="O11" s="39" t="s">
        <v>48</v>
      </c>
      <c r="P11" s="40" t="s">
        <v>49</v>
      </c>
    </row>
    <row r="12" spans="1:16" x14ac:dyDescent="0.25">
      <c r="G12" s="32" t="s">
        <v>26</v>
      </c>
      <c r="H12" s="17" t="s">
        <v>19</v>
      </c>
      <c r="I12" s="23">
        <v>30</v>
      </c>
      <c r="J12" s="21" t="s">
        <v>20</v>
      </c>
      <c r="K12" s="19">
        <v>40000</v>
      </c>
      <c r="L12" s="20" t="s">
        <v>23</v>
      </c>
      <c r="N12" s="38">
        <v>9</v>
      </c>
      <c r="O12" s="39" t="s">
        <v>50</v>
      </c>
      <c r="P12" s="40" t="s">
        <v>51</v>
      </c>
    </row>
    <row r="13" spans="1:16" x14ac:dyDescent="0.25">
      <c r="G13" s="33" t="s">
        <v>27</v>
      </c>
      <c r="H13" s="17" t="s">
        <v>16</v>
      </c>
      <c r="I13" s="23">
        <v>50</v>
      </c>
      <c r="J13" s="21" t="s">
        <v>17</v>
      </c>
      <c r="K13" s="19">
        <v>40000</v>
      </c>
      <c r="L13" s="20" t="s">
        <v>23</v>
      </c>
      <c r="N13" s="38">
        <v>10</v>
      </c>
      <c r="O13" s="39" t="s">
        <v>52</v>
      </c>
      <c r="P13" s="40" t="s">
        <v>53</v>
      </c>
    </row>
    <row r="14" spans="1:16" ht="15.75" thickBot="1" x14ac:dyDescent="0.3">
      <c r="G14" s="34" t="s">
        <v>27</v>
      </c>
      <c r="H14" s="24" t="s">
        <v>19</v>
      </c>
      <c r="I14" s="25">
        <v>25</v>
      </c>
      <c r="J14" s="26" t="s">
        <v>20</v>
      </c>
      <c r="K14" s="27">
        <v>25000</v>
      </c>
      <c r="L14" s="28" t="s">
        <v>21</v>
      </c>
      <c r="N14" s="41">
        <v>11</v>
      </c>
      <c r="O14" s="42" t="s">
        <v>54</v>
      </c>
      <c r="P14" s="43" t="s">
        <v>55</v>
      </c>
    </row>
    <row r="18" spans="4:15" x14ac:dyDescent="0.25">
      <c r="O18" s="4" t="s">
        <v>66</v>
      </c>
    </row>
    <row r="26" spans="4:15" ht="15.75" thickBot="1" x14ac:dyDescent="0.3"/>
    <row r="27" spans="4:15" ht="21" x14ac:dyDescent="0.25">
      <c r="D27" s="47" t="s">
        <v>31</v>
      </c>
      <c r="E27" s="48" t="s">
        <v>29</v>
      </c>
      <c r="F27" s="48" t="s">
        <v>30</v>
      </c>
      <c r="G27" s="48" t="s">
        <v>56</v>
      </c>
      <c r="H27" s="48" t="s">
        <v>57</v>
      </c>
      <c r="I27" s="48" t="s">
        <v>58</v>
      </c>
      <c r="J27" s="48" t="s">
        <v>59</v>
      </c>
      <c r="K27" s="48" t="s">
        <v>60</v>
      </c>
      <c r="L27" s="49" t="s">
        <v>61</v>
      </c>
    </row>
    <row r="28" spans="4:15" x14ac:dyDescent="0.25">
      <c r="D28" s="38">
        <v>1</v>
      </c>
      <c r="E28" s="50">
        <f>3/11</f>
        <v>0.27272727272727271</v>
      </c>
      <c r="F28" s="50">
        <f>8/11</f>
        <v>0.72727272727272729</v>
      </c>
      <c r="G28" s="39" t="s">
        <v>62</v>
      </c>
      <c r="H28" s="50">
        <f>1/3</f>
        <v>0.33333333333333331</v>
      </c>
      <c r="I28" s="50">
        <f>1/8</f>
        <v>0.125</v>
      </c>
      <c r="J28" s="50">
        <f>2*(E28*F28)</f>
        <v>0.39669421487603301</v>
      </c>
      <c r="K28" s="50">
        <f>ABS(H28-I28)+ABS(H29-I29)+ABS(H30-I30)+ABS(H31-I31)</f>
        <v>0.58333333333333326</v>
      </c>
      <c r="L28" s="51">
        <f>J28*K28</f>
        <v>0.2314049586776859</v>
      </c>
    </row>
    <row r="29" spans="4:15" x14ac:dyDescent="0.25">
      <c r="D29" s="38"/>
      <c r="E29" s="50"/>
      <c r="F29" s="50"/>
      <c r="G29" s="39" t="s">
        <v>63</v>
      </c>
      <c r="H29" s="50">
        <f>1/3</f>
        <v>0.33333333333333331</v>
      </c>
      <c r="I29" s="50">
        <f>2/8</f>
        <v>0.25</v>
      </c>
      <c r="J29" s="50"/>
      <c r="K29" s="50"/>
      <c r="L29" s="51"/>
    </row>
    <row r="30" spans="4:15" x14ac:dyDescent="0.25">
      <c r="D30" s="38"/>
      <c r="E30" s="50"/>
      <c r="F30" s="50"/>
      <c r="G30" s="39" t="s">
        <v>64</v>
      </c>
      <c r="H30" s="50">
        <f>1/3</f>
        <v>0.33333333333333331</v>
      </c>
      <c r="I30" s="50">
        <f>3/8</f>
        <v>0.375</v>
      </c>
      <c r="J30" s="50"/>
      <c r="K30" s="50"/>
      <c r="L30" s="51"/>
    </row>
    <row r="31" spans="4:15" x14ac:dyDescent="0.25">
      <c r="D31" s="38"/>
      <c r="E31" s="50"/>
      <c r="F31" s="50"/>
      <c r="G31" s="39" t="s">
        <v>65</v>
      </c>
      <c r="H31" s="50">
        <v>0</v>
      </c>
      <c r="I31" s="50">
        <f>2/8</f>
        <v>0.25</v>
      </c>
      <c r="J31" s="50"/>
      <c r="K31" s="50"/>
      <c r="L31" s="51"/>
    </row>
    <row r="32" spans="4:15" x14ac:dyDescent="0.25">
      <c r="D32" s="38">
        <v>2</v>
      </c>
      <c r="E32" s="50">
        <f>4/11</f>
        <v>0.36363636363636365</v>
      </c>
      <c r="F32" s="50">
        <f>7/11</f>
        <v>0.63636363636363635</v>
      </c>
      <c r="G32" s="39" t="s">
        <v>62</v>
      </c>
      <c r="H32" s="50">
        <v>0</v>
      </c>
      <c r="I32" s="50">
        <f>2/7</f>
        <v>0.2857142857142857</v>
      </c>
      <c r="J32" s="50">
        <f>2*(E32*F32)</f>
        <v>0.46280991735537191</v>
      </c>
      <c r="K32" s="50">
        <f>ABS(H32-I32)+ABS(H33-I33)+ABS(H34-I34)+ABS(H35-I35)</f>
        <v>1.4285714285714284</v>
      </c>
      <c r="L32" s="51">
        <f>J32*K32</f>
        <v>0.66115702479338834</v>
      </c>
    </row>
    <row r="33" spans="4:12" x14ac:dyDescent="0.25">
      <c r="D33" s="38"/>
      <c r="E33" s="50"/>
      <c r="F33" s="50"/>
      <c r="G33" s="39" t="s">
        <v>63</v>
      </c>
      <c r="H33" s="50">
        <v>0</v>
      </c>
      <c r="I33" s="50">
        <f>3/7</f>
        <v>0.42857142857142855</v>
      </c>
      <c r="J33" s="50"/>
      <c r="K33" s="50"/>
      <c r="L33" s="51"/>
    </row>
    <row r="34" spans="4:12" x14ac:dyDescent="0.25">
      <c r="D34" s="38"/>
      <c r="E34" s="50"/>
      <c r="F34" s="50"/>
      <c r="G34" s="39" t="s">
        <v>64</v>
      </c>
      <c r="H34" s="50">
        <f>2/4</f>
        <v>0.5</v>
      </c>
      <c r="I34" s="50">
        <f>2/7</f>
        <v>0.2857142857142857</v>
      </c>
      <c r="J34" s="50"/>
      <c r="K34" s="50"/>
      <c r="L34" s="51"/>
    </row>
    <row r="35" spans="4:12" x14ac:dyDescent="0.25">
      <c r="D35" s="38"/>
      <c r="E35" s="50"/>
      <c r="F35" s="50"/>
      <c r="G35" s="39" t="s">
        <v>65</v>
      </c>
      <c r="H35" s="50">
        <f>2/4</f>
        <v>0.5</v>
      </c>
      <c r="I35" s="50">
        <v>0</v>
      </c>
      <c r="J35" s="50"/>
      <c r="K35" s="50"/>
      <c r="L35" s="51"/>
    </row>
    <row r="36" spans="4:12" x14ac:dyDescent="0.25">
      <c r="D36" s="38">
        <v>3</v>
      </c>
      <c r="E36" s="50">
        <f>2/11</f>
        <v>0.18181818181818182</v>
      </c>
      <c r="F36" s="50">
        <f>9/11</f>
        <v>0.81818181818181823</v>
      </c>
      <c r="G36" s="39" t="s">
        <v>62</v>
      </c>
      <c r="H36" s="50">
        <v>0</v>
      </c>
      <c r="I36" s="50">
        <f>2/9</f>
        <v>0.22222222222222221</v>
      </c>
      <c r="J36" s="50">
        <f>2*(E36*F36)</f>
        <v>0.2975206611570248</v>
      </c>
      <c r="K36" s="50">
        <f>ABS(H36-I36)+ABS(H37-I37)+ABS(H38-I38)+ABS(H39-I39)</f>
        <v>0.88888888888888895</v>
      </c>
      <c r="L36" s="51">
        <f>J36*K36</f>
        <v>0.26446280991735538</v>
      </c>
    </row>
    <row r="37" spans="4:12" x14ac:dyDescent="0.25">
      <c r="D37" s="38"/>
      <c r="E37" s="50"/>
      <c r="F37" s="50"/>
      <c r="G37" s="39" t="s">
        <v>63</v>
      </c>
      <c r="H37" s="50">
        <f>1/2</f>
        <v>0.5</v>
      </c>
      <c r="I37" s="50">
        <f>2/9</f>
        <v>0.22222222222222221</v>
      </c>
      <c r="J37" s="50"/>
      <c r="K37" s="50"/>
      <c r="L37" s="51"/>
    </row>
    <row r="38" spans="4:12" x14ac:dyDescent="0.25">
      <c r="D38" s="38"/>
      <c r="E38" s="50"/>
      <c r="F38" s="50"/>
      <c r="G38" s="39" t="s">
        <v>64</v>
      </c>
      <c r="H38" s="50">
        <f>1/2</f>
        <v>0.5</v>
      </c>
      <c r="I38" s="50">
        <f>3/9</f>
        <v>0.33333333333333331</v>
      </c>
      <c r="J38" s="50"/>
      <c r="K38" s="50"/>
      <c r="L38" s="51"/>
    </row>
    <row r="39" spans="4:12" x14ac:dyDescent="0.25">
      <c r="D39" s="38"/>
      <c r="E39" s="50"/>
      <c r="F39" s="50"/>
      <c r="G39" s="39" t="s">
        <v>65</v>
      </c>
      <c r="H39" s="50">
        <v>0</v>
      </c>
      <c r="I39" s="50">
        <f>2/9</f>
        <v>0.22222222222222221</v>
      </c>
      <c r="J39" s="50"/>
      <c r="K39" s="50"/>
      <c r="L39" s="51"/>
    </row>
    <row r="40" spans="4:12" x14ac:dyDescent="0.25">
      <c r="D40" s="38">
        <v>4</v>
      </c>
      <c r="E40" s="50">
        <f>2/11</f>
        <v>0.18181818181818182</v>
      </c>
      <c r="F40" s="50">
        <f>9/11</f>
        <v>0.81818181818181823</v>
      </c>
      <c r="G40" s="39" t="s">
        <v>62</v>
      </c>
      <c r="H40" s="50">
        <f>1/2</f>
        <v>0.5</v>
      </c>
      <c r="I40" s="50">
        <f>1/9</f>
        <v>0.1111111111111111</v>
      </c>
      <c r="J40" s="50">
        <f>2*(E40*F40)</f>
        <v>0.2975206611570248</v>
      </c>
      <c r="K40" s="50">
        <f>ABS(H40-I40)+ABS(H41-I41)+ABS(H42-I42)+ABS(H43-I43)</f>
        <v>1.3333333333333335</v>
      </c>
      <c r="L40" s="51">
        <f>J40*K40</f>
        <v>0.39669421487603312</v>
      </c>
    </row>
    <row r="41" spans="4:12" x14ac:dyDescent="0.25">
      <c r="D41" s="38"/>
      <c r="E41" s="50"/>
      <c r="F41" s="50"/>
      <c r="G41" s="39" t="s">
        <v>63</v>
      </c>
      <c r="H41" s="50">
        <f>1/2</f>
        <v>0.5</v>
      </c>
      <c r="I41" s="50">
        <f>2/9</f>
        <v>0.22222222222222221</v>
      </c>
      <c r="J41" s="50"/>
      <c r="K41" s="50"/>
      <c r="L41" s="51"/>
    </row>
    <row r="42" spans="4:12" x14ac:dyDescent="0.25">
      <c r="D42" s="38"/>
      <c r="E42" s="50"/>
      <c r="F42" s="50"/>
      <c r="G42" s="39" t="s">
        <v>64</v>
      </c>
      <c r="H42" s="50">
        <v>0</v>
      </c>
      <c r="I42" s="50">
        <f>4/9</f>
        <v>0.44444444444444442</v>
      </c>
      <c r="J42" s="50"/>
      <c r="K42" s="50"/>
      <c r="L42" s="51"/>
    </row>
    <row r="43" spans="4:12" x14ac:dyDescent="0.25">
      <c r="D43" s="38"/>
      <c r="E43" s="50"/>
      <c r="F43" s="50"/>
      <c r="G43" s="39" t="s">
        <v>65</v>
      </c>
      <c r="H43" s="50">
        <v>0</v>
      </c>
      <c r="I43" s="50">
        <f>2/9</f>
        <v>0.22222222222222221</v>
      </c>
      <c r="J43" s="50"/>
      <c r="K43" s="50"/>
      <c r="L43" s="51"/>
    </row>
    <row r="44" spans="4:12" x14ac:dyDescent="0.25">
      <c r="D44" s="38">
        <v>5</v>
      </c>
      <c r="E44" s="50">
        <f>5/11</f>
        <v>0.45454545454545453</v>
      </c>
      <c r="F44" s="50">
        <f>6/11</f>
        <v>0.54545454545454541</v>
      </c>
      <c r="G44" s="39" t="s">
        <v>62</v>
      </c>
      <c r="H44" s="50">
        <v>0</v>
      </c>
      <c r="I44" s="50">
        <f>2/6</f>
        <v>0.33333333333333331</v>
      </c>
      <c r="J44" s="50">
        <f>2*(E44*F44)</f>
        <v>0.49586776859504128</v>
      </c>
      <c r="K44" s="50">
        <f>ABS(H44-I44)+ABS(H45-I45)+ABS(H46-I46)+ABS(H47-I47)</f>
        <v>0.93333333333333335</v>
      </c>
      <c r="L44" s="51">
        <f>J44*K44</f>
        <v>0.46280991735537186</v>
      </c>
    </row>
    <row r="45" spans="4:12" x14ac:dyDescent="0.25">
      <c r="D45" s="38"/>
      <c r="E45" s="50"/>
      <c r="F45" s="50"/>
      <c r="G45" s="39" t="s">
        <v>63</v>
      </c>
      <c r="H45" s="50">
        <f>1/5</f>
        <v>0.2</v>
      </c>
      <c r="I45" s="50">
        <f>2/6</f>
        <v>0.33333333333333331</v>
      </c>
      <c r="J45" s="50"/>
      <c r="K45" s="50"/>
      <c r="L45" s="51"/>
    </row>
    <row r="46" spans="4:12" x14ac:dyDescent="0.25">
      <c r="D46" s="38"/>
      <c r="E46" s="50"/>
      <c r="F46" s="50"/>
      <c r="G46" s="39" t="s">
        <v>64</v>
      </c>
      <c r="H46" s="50">
        <f>2/5</f>
        <v>0.4</v>
      </c>
      <c r="I46" s="50">
        <f>2/6</f>
        <v>0.33333333333333331</v>
      </c>
      <c r="J46" s="50"/>
      <c r="K46" s="50"/>
      <c r="L46" s="51"/>
    </row>
    <row r="47" spans="4:12" x14ac:dyDescent="0.25">
      <c r="D47" s="38"/>
      <c r="E47" s="50"/>
      <c r="F47" s="50"/>
      <c r="G47" s="39" t="s">
        <v>65</v>
      </c>
      <c r="H47" s="50">
        <f>2/5</f>
        <v>0.4</v>
      </c>
      <c r="I47" s="50">
        <v>0</v>
      </c>
      <c r="J47" s="50"/>
      <c r="K47" s="50"/>
      <c r="L47" s="51"/>
    </row>
    <row r="48" spans="4:12" x14ac:dyDescent="0.25">
      <c r="D48" s="38">
        <v>6</v>
      </c>
      <c r="E48" s="50">
        <f>5/11</f>
        <v>0.45454545454545453</v>
      </c>
      <c r="F48" s="50">
        <f>6/11</f>
        <v>0.54545454545454541</v>
      </c>
      <c r="G48" s="39" t="s">
        <v>62</v>
      </c>
      <c r="H48" s="50">
        <f>2/5</f>
        <v>0.4</v>
      </c>
      <c r="I48" s="50">
        <v>0</v>
      </c>
      <c r="J48" s="50">
        <f>2*(E48*F48)</f>
        <v>0.49586776859504128</v>
      </c>
      <c r="K48" s="50">
        <f>ABS(H48-I48)+ABS(H49-I49)+ABS(H50-I50)+ABS(H51-I51)</f>
        <v>0.93333333333333335</v>
      </c>
      <c r="L48" s="51">
        <f>J48*K48</f>
        <v>0.46280991735537186</v>
      </c>
    </row>
    <row r="49" spans="4:12" x14ac:dyDescent="0.25">
      <c r="D49" s="38"/>
      <c r="E49" s="50"/>
      <c r="F49" s="50"/>
      <c r="G49" s="39" t="s">
        <v>63</v>
      </c>
      <c r="H49" s="50">
        <f>1/5</f>
        <v>0.2</v>
      </c>
      <c r="I49" s="50">
        <f>2/6</f>
        <v>0.33333333333333331</v>
      </c>
      <c r="J49" s="50"/>
      <c r="K49" s="50"/>
      <c r="L49" s="52"/>
    </row>
    <row r="50" spans="4:12" x14ac:dyDescent="0.25">
      <c r="D50" s="38"/>
      <c r="E50" s="50"/>
      <c r="F50" s="50"/>
      <c r="G50" s="39" t="s">
        <v>64</v>
      </c>
      <c r="H50" s="50">
        <f>2/5</f>
        <v>0.4</v>
      </c>
      <c r="I50" s="50">
        <f>2/6</f>
        <v>0.33333333333333331</v>
      </c>
      <c r="J50" s="50"/>
      <c r="K50" s="50"/>
      <c r="L50" s="52"/>
    </row>
    <row r="51" spans="4:12" x14ac:dyDescent="0.25">
      <c r="D51" s="38"/>
      <c r="E51" s="50"/>
      <c r="F51" s="50"/>
      <c r="G51" s="39" t="s">
        <v>65</v>
      </c>
      <c r="H51" s="50">
        <v>0</v>
      </c>
      <c r="I51" s="50">
        <f>2/6</f>
        <v>0.33333333333333331</v>
      </c>
      <c r="J51" s="50"/>
      <c r="K51" s="50"/>
      <c r="L51" s="51"/>
    </row>
    <row r="52" spans="4:12" x14ac:dyDescent="0.25">
      <c r="D52" s="38">
        <v>7</v>
      </c>
      <c r="E52" s="50">
        <f>3/11</f>
        <v>0.27272727272727271</v>
      </c>
      <c r="F52" s="50">
        <f>8/11</f>
        <v>0.72727272727272729</v>
      </c>
      <c r="G52" s="39" t="s">
        <v>62</v>
      </c>
      <c r="H52" s="50">
        <v>0</v>
      </c>
      <c r="I52" s="50">
        <f>2/8</f>
        <v>0.25</v>
      </c>
      <c r="J52" s="50">
        <f>2*(E52*F52)</f>
        <v>0.39669421487603301</v>
      </c>
      <c r="K52" s="50">
        <f>ABS(H52-I52)+ABS(H53-I53)+ABS(H54-I54)+ABS(H55-I55)</f>
        <v>0.58333333333333326</v>
      </c>
      <c r="L52" s="51">
        <f>J52*K52</f>
        <v>0.2314049586776859</v>
      </c>
    </row>
    <row r="53" spans="4:12" x14ac:dyDescent="0.25">
      <c r="D53" s="38"/>
      <c r="E53" s="50"/>
      <c r="F53" s="50"/>
      <c r="G53" s="39" t="s">
        <v>63</v>
      </c>
      <c r="H53" s="50">
        <f>1/3</f>
        <v>0.33333333333333331</v>
      </c>
      <c r="I53" s="50">
        <f>2/8</f>
        <v>0.25</v>
      </c>
      <c r="J53" s="50"/>
      <c r="K53" s="50"/>
      <c r="L53" s="51"/>
    </row>
    <row r="54" spans="4:12" x14ac:dyDescent="0.25">
      <c r="D54" s="38"/>
      <c r="E54" s="50"/>
      <c r="F54" s="50"/>
      <c r="G54" s="39" t="s">
        <v>64</v>
      </c>
      <c r="H54" s="50">
        <f>1/3</f>
        <v>0.33333333333333331</v>
      </c>
      <c r="I54" s="50">
        <f>3/8</f>
        <v>0.375</v>
      </c>
      <c r="J54" s="50"/>
      <c r="K54" s="50"/>
      <c r="L54" s="51"/>
    </row>
    <row r="55" spans="4:12" x14ac:dyDescent="0.25">
      <c r="D55" s="38"/>
      <c r="E55" s="50"/>
      <c r="F55" s="50"/>
      <c r="G55" s="39" t="s">
        <v>65</v>
      </c>
      <c r="H55" s="50">
        <f>1/3</f>
        <v>0.33333333333333331</v>
      </c>
      <c r="I55" s="50">
        <f>1/8</f>
        <v>0.125</v>
      </c>
      <c r="J55" s="50"/>
      <c r="K55" s="50"/>
      <c r="L55" s="51"/>
    </row>
    <row r="56" spans="4:12" x14ac:dyDescent="0.25">
      <c r="D56" s="38">
        <v>8</v>
      </c>
      <c r="E56" s="50">
        <f>3/11</f>
        <v>0.27272727272727271</v>
      </c>
      <c r="F56" s="50">
        <f>8/11</f>
        <v>0.72727272727272729</v>
      </c>
      <c r="G56" s="39" t="s">
        <v>62</v>
      </c>
      <c r="H56" s="50">
        <v>0</v>
      </c>
      <c r="I56" s="50">
        <v>0</v>
      </c>
      <c r="J56" s="50">
        <f>2*(E56*F56)</f>
        <v>0.39669421487603301</v>
      </c>
      <c r="K56" s="50">
        <f>ABS(H56-I56)+ABS(H57-I57)+ABS(H58-I58)+ABS(H59-I59)</f>
        <v>1</v>
      </c>
      <c r="L56" s="51">
        <f>J56*K56</f>
        <v>0.39669421487603301</v>
      </c>
    </row>
    <row r="57" spans="4:12" x14ac:dyDescent="0.25">
      <c r="D57" s="38"/>
      <c r="E57" s="50"/>
      <c r="F57" s="50"/>
      <c r="G57" s="39" t="s">
        <v>63</v>
      </c>
      <c r="H57" s="50">
        <f>1/3</f>
        <v>0.33333333333333331</v>
      </c>
      <c r="I57" s="50">
        <v>0</v>
      </c>
      <c r="J57" s="50"/>
      <c r="K57" s="50"/>
      <c r="L57" s="51"/>
    </row>
    <row r="58" spans="4:12" x14ac:dyDescent="0.25">
      <c r="D58" s="38"/>
      <c r="E58" s="50"/>
      <c r="F58" s="50"/>
      <c r="G58" s="39" t="s">
        <v>64</v>
      </c>
      <c r="H58" s="50">
        <f>1/3</f>
        <v>0.33333333333333331</v>
      </c>
      <c r="I58" s="50">
        <v>0</v>
      </c>
      <c r="J58" s="50"/>
      <c r="K58" s="50"/>
      <c r="L58" s="51"/>
    </row>
    <row r="59" spans="4:12" x14ac:dyDescent="0.25">
      <c r="D59" s="38"/>
      <c r="E59" s="50"/>
      <c r="F59" s="50"/>
      <c r="G59" s="39" t="s">
        <v>65</v>
      </c>
      <c r="H59" s="50">
        <f>1/3</f>
        <v>0.33333333333333331</v>
      </c>
      <c r="I59" s="50">
        <v>0</v>
      </c>
      <c r="J59" s="50"/>
      <c r="K59" s="50"/>
      <c r="L59" s="51"/>
    </row>
    <row r="60" spans="4:12" x14ac:dyDescent="0.25">
      <c r="D60" s="38">
        <v>9</v>
      </c>
      <c r="E60" s="50">
        <f>7/11</f>
        <v>0.63636363636363635</v>
      </c>
      <c r="F60" s="50">
        <f>4/11</f>
        <v>0.36363636363636365</v>
      </c>
      <c r="G60" s="39" t="s">
        <v>62</v>
      </c>
      <c r="H60" s="50">
        <f>1/7</f>
        <v>0.14285714285714285</v>
      </c>
      <c r="I60" s="50">
        <f>1/4</f>
        <v>0.25</v>
      </c>
      <c r="J60" s="50">
        <f>2*(E60*F60)</f>
        <v>0.46280991735537191</v>
      </c>
      <c r="K60" s="50">
        <f>ABS(H60-I60)+ABS(H61-I61)+ABS(H62-I62)+ABS(H63-I63)</f>
        <v>0.92857142857142849</v>
      </c>
      <c r="L60" s="51">
        <f>J60*K60</f>
        <v>0.42975206611570244</v>
      </c>
    </row>
    <row r="61" spans="4:12" x14ac:dyDescent="0.25">
      <c r="D61" s="38"/>
      <c r="E61" s="50"/>
      <c r="F61" s="50"/>
      <c r="G61" s="39" t="s">
        <v>63</v>
      </c>
      <c r="H61" s="50">
        <f>1/7</f>
        <v>0.14285714285714285</v>
      </c>
      <c r="I61" s="50">
        <f>2/4</f>
        <v>0.5</v>
      </c>
      <c r="J61" s="50"/>
      <c r="K61" s="50"/>
      <c r="L61" s="51"/>
    </row>
    <row r="62" spans="4:12" x14ac:dyDescent="0.25">
      <c r="D62" s="38"/>
      <c r="E62" s="50"/>
      <c r="F62" s="50"/>
      <c r="G62" s="39" t="s">
        <v>64</v>
      </c>
      <c r="H62" s="50">
        <f>3/7</f>
        <v>0.42857142857142855</v>
      </c>
      <c r="I62" s="50">
        <v>0.25</v>
      </c>
      <c r="J62" s="50"/>
      <c r="K62" s="50"/>
      <c r="L62" s="51"/>
    </row>
    <row r="63" spans="4:12" x14ac:dyDescent="0.25">
      <c r="D63" s="38"/>
      <c r="E63" s="50"/>
      <c r="F63" s="50"/>
      <c r="G63" s="39" t="s">
        <v>65</v>
      </c>
      <c r="H63" s="50">
        <f>2/7</f>
        <v>0.2857142857142857</v>
      </c>
      <c r="I63" s="50">
        <v>0</v>
      </c>
      <c r="J63" s="50"/>
      <c r="K63" s="50"/>
      <c r="L63" s="51"/>
    </row>
    <row r="64" spans="4:12" x14ac:dyDescent="0.25">
      <c r="D64" s="38">
        <v>10</v>
      </c>
      <c r="E64" s="50">
        <f>5/11</f>
        <v>0.45454545454545453</v>
      </c>
      <c r="F64" s="50">
        <f>6/11</f>
        <v>0.54545454545454541</v>
      </c>
      <c r="G64" s="39" t="s">
        <v>62</v>
      </c>
      <c r="H64" s="50">
        <f>1/5</f>
        <v>0.2</v>
      </c>
      <c r="I64" s="50">
        <f>1/6</f>
        <v>0.16666666666666666</v>
      </c>
      <c r="J64" s="50">
        <f>2*(E64*F64)</f>
        <v>0.49586776859504128</v>
      </c>
      <c r="K64" s="50">
        <f>ABS(H64-I64)+ABS(H65-I65)+ABS(H66-I66)+ABS(H67-I67)</f>
        <v>0.66666666666666674</v>
      </c>
      <c r="L64" s="51">
        <f>J64*K64</f>
        <v>0.33057851239669422</v>
      </c>
    </row>
    <row r="65" spans="4:12" x14ac:dyDescent="0.25">
      <c r="D65" s="38"/>
      <c r="E65" s="50"/>
      <c r="F65" s="50"/>
      <c r="G65" s="39" t="s">
        <v>63</v>
      </c>
      <c r="H65" s="50">
        <f>2/5</f>
        <v>0.4</v>
      </c>
      <c r="I65" s="50">
        <f>1/6</f>
        <v>0.16666666666666666</v>
      </c>
      <c r="J65" s="50"/>
      <c r="K65" s="50"/>
      <c r="L65" s="51"/>
    </row>
    <row r="66" spans="4:12" x14ac:dyDescent="0.25">
      <c r="D66" s="38"/>
      <c r="E66" s="50"/>
      <c r="F66" s="50"/>
      <c r="G66" s="39" t="s">
        <v>64</v>
      </c>
      <c r="H66" s="50">
        <f>2/5</f>
        <v>0.4</v>
      </c>
      <c r="I66" s="50">
        <f>2/6</f>
        <v>0.33333333333333331</v>
      </c>
      <c r="J66" s="50"/>
      <c r="K66" s="50"/>
      <c r="L66" s="51"/>
    </row>
    <row r="67" spans="4:12" x14ac:dyDescent="0.25">
      <c r="D67" s="38"/>
      <c r="E67" s="50"/>
      <c r="F67" s="50"/>
      <c r="G67" s="39" t="s">
        <v>65</v>
      </c>
      <c r="H67" s="50">
        <v>0</v>
      </c>
      <c r="I67" s="50">
        <f>2/6</f>
        <v>0.33333333333333331</v>
      </c>
      <c r="J67" s="50"/>
      <c r="K67" s="50"/>
      <c r="L67" s="51"/>
    </row>
    <row r="68" spans="4:12" x14ac:dyDescent="0.25">
      <c r="D68" s="38">
        <v>11</v>
      </c>
      <c r="E68" s="50">
        <f>5/11</f>
        <v>0.45454545454545453</v>
      </c>
      <c r="F68" s="50">
        <f>6/11</f>
        <v>0.54545454545454541</v>
      </c>
      <c r="G68" s="39" t="s">
        <v>62</v>
      </c>
      <c r="H68" s="50">
        <f>2/5</f>
        <v>0.4</v>
      </c>
      <c r="I68" s="50">
        <v>0</v>
      </c>
      <c r="J68" s="50">
        <f>2*(E68*F68)</f>
        <v>0.49586776859504128</v>
      </c>
      <c r="K68" s="50">
        <f>ABS(H68-I68)+ABS(H69-I69)+ABS(H70-I70)+ABS(H71-I71)</f>
        <v>1.2666666666666666</v>
      </c>
      <c r="L68" s="51">
        <f>J68*K68</f>
        <v>0.62809917355371891</v>
      </c>
    </row>
    <row r="69" spans="4:12" x14ac:dyDescent="0.25">
      <c r="D69" s="38"/>
      <c r="E69" s="50"/>
      <c r="F69" s="50"/>
      <c r="G69" s="39" t="s">
        <v>63</v>
      </c>
      <c r="H69" s="50">
        <f>2/5</f>
        <v>0.4</v>
      </c>
      <c r="I69" s="50">
        <f>1/6</f>
        <v>0.16666666666666666</v>
      </c>
      <c r="J69" s="50"/>
      <c r="K69" s="50"/>
      <c r="L69" s="51"/>
    </row>
    <row r="70" spans="4:12" x14ac:dyDescent="0.25">
      <c r="D70" s="38"/>
      <c r="E70" s="50"/>
      <c r="F70" s="50"/>
      <c r="G70" s="39" t="s">
        <v>64</v>
      </c>
      <c r="H70" s="50">
        <v>0.2</v>
      </c>
      <c r="I70" s="50">
        <v>0.5</v>
      </c>
      <c r="J70" s="50"/>
      <c r="K70" s="50"/>
      <c r="L70" s="51"/>
    </row>
    <row r="71" spans="4:12" ht="15.75" thickBot="1" x14ac:dyDescent="0.3">
      <c r="D71" s="41"/>
      <c r="E71" s="53"/>
      <c r="F71" s="53"/>
      <c r="G71" s="42" t="s">
        <v>65</v>
      </c>
      <c r="H71" s="53">
        <v>0</v>
      </c>
      <c r="I71" s="53">
        <f>2/6</f>
        <v>0.33333333333333331</v>
      </c>
      <c r="J71" s="53"/>
      <c r="K71" s="53"/>
      <c r="L71" s="54"/>
    </row>
    <row r="74" spans="4:12" ht="18.75" x14ac:dyDescent="0.3">
      <c r="D74" s="55" t="s">
        <v>67</v>
      </c>
      <c r="E74" s="56"/>
      <c r="F74" s="56"/>
      <c r="G74" s="56"/>
      <c r="H74" s="56"/>
      <c r="I74" s="56"/>
      <c r="J74" s="56"/>
      <c r="K74" s="56"/>
      <c r="L74" s="56"/>
    </row>
  </sheetData>
  <autoFilter ref="G3:L14" xr:uid="{38DF976E-6DD1-4F72-B413-D828FFC5B485}"/>
  <mergeCells count="4">
    <mergeCell ref="D74:L74"/>
    <mergeCell ref="A1:E1"/>
    <mergeCell ref="A2:E2"/>
    <mergeCell ref="G2:L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</xdr:col>
                <xdr:colOff>342900</xdr:colOff>
                <xdr:row>17</xdr:row>
                <xdr:rowOff>171450</xdr:rowOff>
              </from>
              <to>
                <xdr:col>8</xdr:col>
                <xdr:colOff>371475</xdr:colOff>
                <xdr:row>23</xdr:row>
                <xdr:rowOff>142875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Gupte</dc:creator>
  <cp:lastModifiedBy>Neil Gupte</cp:lastModifiedBy>
  <dcterms:created xsi:type="dcterms:W3CDTF">2015-06-05T18:17:20Z</dcterms:created>
  <dcterms:modified xsi:type="dcterms:W3CDTF">2020-03-18T23:02:15Z</dcterms:modified>
</cp:coreProperties>
</file>